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V:\air\planning\SIP_STUF\SIP WORKING\185 Fees\1-hour Ozone\Nick\Revised 185 Fee Alt Program Demonstration\Final Package\"/>
    </mc:Choice>
  </mc:AlternateContent>
  <xr:revisionPtr revIDLastSave="0" documentId="13_ncr:1_{057510FA-AAF5-4293-A337-77E926AB93B1}" xr6:coauthVersionLast="47" xr6:coauthVersionMax="47" xr10:uidLastSave="{00000000-0000-0000-0000-000000000000}"/>
  <bookViews>
    <workbookView xWindow="49170" yWindow="-120" windowWidth="20730" windowHeight="11040" xr2:uid="{FB3460EF-75F6-4B92-A284-15468F06EEDA}"/>
  </bookViews>
  <sheets>
    <sheet name="READ ME" sheetId="4" r:id="rId1"/>
    <sheet name="Population" sheetId="1" r:id="rId2"/>
    <sheet name="Clean Energy Program Fee Calc" sheetId="2" r:id="rId3"/>
    <sheet name="Total Emissions" sheetId="3" r:id="rId4"/>
    <sheet name="Comb Char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 l="1"/>
  <c r="E30" i="6"/>
  <c r="E31" i="6"/>
  <c r="E32" i="6"/>
  <c r="E33" i="6"/>
  <c r="E34" i="6"/>
  <c r="E35" i="6"/>
  <c r="E36" i="6"/>
  <c r="E37" i="6"/>
  <c r="E38" i="6"/>
  <c r="E39" i="6"/>
  <c r="E40" i="6"/>
  <c r="E41" i="6"/>
  <c r="E42" i="6"/>
  <c r="E28" i="6"/>
  <c r="E6" i="3"/>
  <c r="E7" i="3"/>
  <c r="E8" i="3"/>
  <c r="E9" i="3"/>
  <c r="E10" i="3"/>
  <c r="E11" i="3"/>
  <c r="E12" i="3"/>
  <c r="E13" i="3"/>
  <c r="E14" i="3"/>
  <c r="E15" i="3"/>
  <c r="E16" i="3"/>
  <c r="E17" i="3"/>
  <c r="E18" i="3"/>
  <c r="E19" i="3"/>
  <c r="E20" i="3"/>
  <c r="E5" i="3"/>
  <c r="D14" i="2" l="1"/>
  <c r="E14" i="2"/>
  <c r="F14" i="2"/>
  <c r="G14" i="2"/>
  <c r="H14" i="2"/>
  <c r="I14" i="2"/>
  <c r="J14" i="2"/>
  <c r="K14" i="2"/>
  <c r="L14" i="2"/>
  <c r="M14" i="2"/>
  <c r="N14" i="2"/>
  <c r="O14" i="2"/>
  <c r="P14" i="2"/>
  <c r="Q14" i="2"/>
  <c r="C14" i="2"/>
  <c r="C7" i="2"/>
  <c r="D7" i="2"/>
  <c r="E7" i="2"/>
  <c r="F7" i="2"/>
  <c r="G7" i="2"/>
  <c r="H7" i="2"/>
  <c r="I7" i="2"/>
  <c r="J7" i="2"/>
  <c r="K7" i="2"/>
  <c r="L7" i="2"/>
  <c r="M7" i="2"/>
  <c r="N7" i="2"/>
  <c r="O7" i="2"/>
  <c r="P7" i="2"/>
  <c r="Q7" i="2"/>
  <c r="AE20" i="1"/>
  <c r="AE22" i="1"/>
  <c r="AE23" i="1"/>
  <c r="AE28" i="1"/>
  <c r="AE30" i="1"/>
  <c r="AE31" i="1"/>
  <c r="AE7" i="1"/>
  <c r="AD32" i="1"/>
  <c r="AE10" i="1" s="1"/>
  <c r="AD31" i="1"/>
  <c r="AD24" i="1"/>
  <c r="AE24" i="1" s="1"/>
  <c r="AD11" i="1"/>
  <c r="AE11" i="1" s="1"/>
  <c r="AC8" i="1"/>
  <c r="AC9" i="1"/>
  <c r="AC13" i="1"/>
  <c r="AC14" i="1"/>
  <c r="AC15" i="1"/>
  <c r="AC16" i="1"/>
  <c r="AC17" i="1"/>
  <c r="AC19" i="1"/>
  <c r="AC21" i="1"/>
  <c r="AC22" i="1"/>
  <c r="AC23" i="1"/>
  <c r="AC25" i="1"/>
  <c r="AC27" i="1"/>
  <c r="AC29" i="1"/>
  <c r="AC30" i="1"/>
  <c r="AC31" i="1"/>
  <c r="AC32" i="1"/>
  <c r="AC7" i="1"/>
  <c r="AB32" i="1"/>
  <c r="AC12" i="1" s="1"/>
  <c r="AB31" i="1"/>
  <c r="AB24" i="1"/>
  <c r="AC24" i="1" s="1"/>
  <c r="AB11" i="1"/>
  <c r="AC11" i="1" s="1"/>
  <c r="AA8" i="1"/>
  <c r="AA9" i="1"/>
  <c r="AA11" i="1"/>
  <c r="AA14" i="1"/>
  <c r="AA16" i="1"/>
  <c r="AA17" i="1"/>
  <c r="AA19" i="1"/>
  <c r="AA22" i="1"/>
  <c r="AA24" i="1"/>
  <c r="AA25" i="1"/>
  <c r="AA27" i="1"/>
  <c r="AA30" i="1"/>
  <c r="AA32" i="1"/>
  <c r="AA7" i="1"/>
  <c r="Z32" i="1"/>
  <c r="AA15" i="1" s="1"/>
  <c r="Z31" i="1"/>
  <c r="AA31" i="1" s="1"/>
  <c r="Z24" i="1"/>
  <c r="Z11" i="1"/>
  <c r="Y32" i="1"/>
  <c r="Y10" i="1"/>
  <c r="Y11" i="1"/>
  <c r="Y14" i="1"/>
  <c r="Y18" i="1"/>
  <c r="Y21" i="1"/>
  <c r="Y22" i="1"/>
  <c r="Y24" i="1"/>
  <c r="Y29" i="1"/>
  <c r="Y31" i="1"/>
  <c r="Y7" i="1"/>
  <c r="X32" i="1"/>
  <c r="Y9" i="1" s="1"/>
  <c r="X31" i="1"/>
  <c r="X24" i="1"/>
  <c r="X11" i="1"/>
  <c r="V32" i="1"/>
  <c r="W12" i="1" s="1"/>
  <c r="V31" i="1"/>
  <c r="V24" i="1"/>
  <c r="V11" i="1"/>
  <c r="AF32" i="1"/>
  <c r="AG27" i="1" s="1"/>
  <c r="AF31" i="1"/>
  <c r="AF24" i="1"/>
  <c r="AF11" i="1"/>
  <c r="U8" i="1"/>
  <c r="U16" i="1"/>
  <c r="U30" i="1"/>
  <c r="T32" i="1"/>
  <c r="U9" i="1" s="1"/>
  <c r="T31" i="1"/>
  <c r="U31" i="1" s="1"/>
  <c r="T24" i="1"/>
  <c r="U24" i="1" s="1"/>
  <c r="T11" i="1"/>
  <c r="U11" i="1" s="1"/>
  <c r="R32" i="1"/>
  <c r="S19" i="1" s="1"/>
  <c r="R31" i="1"/>
  <c r="R24" i="1"/>
  <c r="R11" i="1"/>
  <c r="P32" i="1"/>
  <c r="Q8" i="1" s="1"/>
  <c r="P31" i="1"/>
  <c r="P24" i="1"/>
  <c r="Q24" i="1" s="1"/>
  <c r="P11" i="1"/>
  <c r="N32" i="1"/>
  <c r="O15" i="1" s="1"/>
  <c r="N31" i="1"/>
  <c r="N24" i="1"/>
  <c r="N11" i="1"/>
  <c r="M20" i="1"/>
  <c r="M29" i="1"/>
  <c r="L32" i="1"/>
  <c r="M9" i="1" s="1"/>
  <c r="L31" i="1"/>
  <c r="M31" i="1" s="1"/>
  <c r="L24" i="1"/>
  <c r="M24" i="1" s="1"/>
  <c r="L11" i="1"/>
  <c r="J32" i="1"/>
  <c r="K10" i="1" s="1"/>
  <c r="J31" i="1"/>
  <c r="J24" i="1"/>
  <c r="J11" i="1"/>
  <c r="H32" i="1"/>
  <c r="I15" i="1" s="1"/>
  <c r="H31" i="1"/>
  <c r="H24" i="1"/>
  <c r="H11" i="1"/>
  <c r="F32" i="1"/>
  <c r="G7" i="1" s="1"/>
  <c r="F31" i="1"/>
  <c r="F24" i="1"/>
  <c r="F11" i="1"/>
  <c r="F8" i="1"/>
  <c r="D32" i="1"/>
  <c r="E17" i="1" s="1"/>
  <c r="D31" i="1"/>
  <c r="D24" i="1"/>
  <c r="D11" i="1"/>
  <c r="D8" i="1"/>
  <c r="O22" i="1" l="1"/>
  <c r="Y27" i="1"/>
  <c r="Y16" i="1"/>
  <c r="AA29" i="1"/>
  <c r="AA21" i="1"/>
  <c r="AA13" i="1"/>
  <c r="AE25" i="1"/>
  <c r="AE17" i="1"/>
  <c r="AE9" i="1"/>
  <c r="W11" i="1"/>
  <c r="O11" i="1"/>
  <c r="Y26" i="1"/>
  <c r="Y15" i="1"/>
  <c r="AA28" i="1"/>
  <c r="AA20" i="1"/>
  <c r="AA12" i="1"/>
  <c r="AC26" i="1"/>
  <c r="AC18" i="1"/>
  <c r="AC10" i="1"/>
  <c r="AE32" i="1"/>
  <c r="AE16" i="1"/>
  <c r="AE8" i="1"/>
  <c r="AE15" i="1"/>
  <c r="O24" i="1"/>
  <c r="S11" i="1"/>
  <c r="O31" i="1"/>
  <c r="W31" i="1"/>
  <c r="Y23" i="1"/>
  <c r="Y13" i="1"/>
  <c r="AA26" i="1"/>
  <c r="AA18" i="1"/>
  <c r="AA10" i="1"/>
  <c r="AE14" i="1"/>
  <c r="AE29" i="1"/>
  <c r="AE21" i="1"/>
  <c r="AE13" i="1"/>
  <c r="AE12" i="1"/>
  <c r="W27" i="1"/>
  <c r="W19" i="1"/>
  <c r="Y30" i="1"/>
  <c r="Y19" i="1"/>
  <c r="Y8" i="1"/>
  <c r="AA23" i="1"/>
  <c r="AE27" i="1"/>
  <c r="AE19" i="1"/>
  <c r="AC28" i="1"/>
  <c r="AC20" i="1"/>
  <c r="AE26" i="1"/>
  <c r="AE18" i="1"/>
  <c r="W18" i="1"/>
  <c r="W10" i="1"/>
  <c r="W7" i="1"/>
  <c r="W25" i="1"/>
  <c r="W17" i="1"/>
  <c r="W9" i="1"/>
  <c r="W32" i="1"/>
  <c r="W24" i="1"/>
  <c r="W16" i="1"/>
  <c r="W8" i="1"/>
  <c r="M30" i="1"/>
  <c r="O28" i="1"/>
  <c r="S24" i="1"/>
  <c r="U32" i="1"/>
  <c r="W23" i="1"/>
  <c r="W15" i="1"/>
  <c r="Y28" i="1"/>
  <c r="Y20" i="1"/>
  <c r="Y12" i="1"/>
  <c r="W26" i="1"/>
  <c r="W30" i="1"/>
  <c r="W22" i="1"/>
  <c r="W14" i="1"/>
  <c r="O21" i="1"/>
  <c r="U22" i="1"/>
  <c r="W29" i="1"/>
  <c r="W21" i="1"/>
  <c r="W13" i="1"/>
  <c r="M19" i="1"/>
  <c r="S32" i="1"/>
  <c r="U21" i="1"/>
  <c r="W28" i="1"/>
  <c r="W20" i="1"/>
  <c r="Y25" i="1"/>
  <c r="Y17" i="1"/>
  <c r="M12" i="1"/>
  <c r="M32" i="1"/>
  <c r="O12" i="1"/>
  <c r="U14" i="1"/>
  <c r="M28" i="1"/>
  <c r="Q31" i="1"/>
  <c r="S16" i="1"/>
  <c r="U29" i="1"/>
  <c r="M11" i="1"/>
  <c r="M22" i="1"/>
  <c r="O30" i="1"/>
  <c r="S8" i="1"/>
  <c r="AG24" i="1"/>
  <c r="S26" i="1"/>
  <c r="S18" i="1"/>
  <c r="S10" i="1"/>
  <c r="M21" i="1"/>
  <c r="M8" i="1"/>
  <c r="O27" i="1"/>
  <c r="Q11" i="1"/>
  <c r="S7" i="1"/>
  <c r="S25" i="1"/>
  <c r="S17" i="1"/>
  <c r="S9" i="1"/>
  <c r="U23" i="1"/>
  <c r="U15" i="1"/>
  <c r="AG11" i="1"/>
  <c r="U13" i="1"/>
  <c r="S15" i="1"/>
  <c r="M16" i="1"/>
  <c r="O20" i="1"/>
  <c r="S30" i="1"/>
  <c r="S22" i="1"/>
  <c r="S14" i="1"/>
  <c r="U28" i="1"/>
  <c r="U20" i="1"/>
  <c r="U12" i="1"/>
  <c r="S23" i="1"/>
  <c r="E31" i="1"/>
  <c r="M27" i="1"/>
  <c r="M15" i="1"/>
  <c r="O19" i="1"/>
  <c r="S29" i="1"/>
  <c r="S21" i="1"/>
  <c r="S13" i="1"/>
  <c r="U27" i="1"/>
  <c r="U19" i="1"/>
  <c r="AG29" i="1"/>
  <c r="S31" i="1"/>
  <c r="M14" i="1"/>
  <c r="O14" i="1"/>
  <c r="S28" i="1"/>
  <c r="S20" i="1"/>
  <c r="S12" i="1"/>
  <c r="U26" i="1"/>
  <c r="U18" i="1"/>
  <c r="U10" i="1"/>
  <c r="AG20" i="1"/>
  <c r="M23" i="1"/>
  <c r="M13" i="1"/>
  <c r="O29" i="1"/>
  <c r="O13" i="1"/>
  <c r="S27" i="1"/>
  <c r="U7" i="1"/>
  <c r="U25" i="1"/>
  <c r="U17" i="1"/>
  <c r="AG12" i="1"/>
  <c r="AG31" i="1"/>
  <c r="AG22" i="1"/>
  <c r="AG14" i="1"/>
  <c r="AG30" i="1"/>
  <c r="AG21" i="1"/>
  <c r="AG13" i="1"/>
  <c r="AG28" i="1"/>
  <c r="AG19" i="1"/>
  <c r="AG26" i="1"/>
  <c r="AG18" i="1"/>
  <c r="AG10" i="1"/>
  <c r="AG25" i="1"/>
  <c r="AG17" i="1"/>
  <c r="AG9" i="1"/>
  <c r="AG7" i="1"/>
  <c r="AG16" i="1"/>
  <c r="AG8" i="1"/>
  <c r="AG32" i="1"/>
  <c r="AG23" i="1"/>
  <c r="AG15" i="1"/>
  <c r="Q15" i="1"/>
  <c r="Q17" i="1"/>
  <c r="O26" i="1"/>
  <c r="O18" i="1"/>
  <c r="O10" i="1"/>
  <c r="Q32" i="1"/>
  <c r="Q16" i="1"/>
  <c r="O25" i="1"/>
  <c r="O9" i="1"/>
  <c r="M26" i="1"/>
  <c r="M18" i="1"/>
  <c r="M10" i="1"/>
  <c r="O32" i="1"/>
  <c r="O16" i="1"/>
  <c r="O8" i="1"/>
  <c r="Q30" i="1"/>
  <c r="Q22" i="1"/>
  <c r="Q14" i="1"/>
  <c r="Q7" i="1"/>
  <c r="Q25" i="1"/>
  <c r="Q9" i="1"/>
  <c r="O7" i="1"/>
  <c r="O17" i="1"/>
  <c r="Q23" i="1"/>
  <c r="M7" i="1"/>
  <c r="M25" i="1"/>
  <c r="M17" i="1"/>
  <c r="O23" i="1"/>
  <c r="Q29" i="1"/>
  <c r="Q21" i="1"/>
  <c r="Q13" i="1"/>
  <c r="Q28" i="1"/>
  <c r="Q20" i="1"/>
  <c r="Q12" i="1"/>
  <c r="Q27" i="1"/>
  <c r="Q19" i="1"/>
  <c r="Q26" i="1"/>
  <c r="Q18" i="1"/>
  <c r="Q10" i="1"/>
  <c r="E30" i="1"/>
  <c r="E14" i="1"/>
  <c r="E15" i="1"/>
  <c r="K7" i="1"/>
  <c r="K17" i="1"/>
  <c r="K32" i="1"/>
  <c r="K16" i="1"/>
  <c r="K31" i="1"/>
  <c r="K15" i="1"/>
  <c r="K30" i="1"/>
  <c r="K22" i="1"/>
  <c r="K14" i="1"/>
  <c r="K29" i="1"/>
  <c r="K21" i="1"/>
  <c r="K13" i="1"/>
  <c r="K25" i="1"/>
  <c r="K9" i="1"/>
  <c r="K24" i="1"/>
  <c r="K8" i="1"/>
  <c r="K23" i="1"/>
  <c r="K20" i="1"/>
  <c r="K27" i="1"/>
  <c r="K19" i="1"/>
  <c r="K11" i="1"/>
  <c r="K28" i="1"/>
  <c r="K12" i="1"/>
  <c r="K26" i="1"/>
  <c r="K18" i="1"/>
  <c r="E24" i="1"/>
  <c r="E9" i="1"/>
  <c r="G22" i="1"/>
  <c r="E23" i="1"/>
  <c r="G8" i="1"/>
  <c r="G21" i="1"/>
  <c r="G24" i="1"/>
  <c r="G13" i="1"/>
  <c r="G30" i="1"/>
  <c r="E8" i="1"/>
  <c r="E27" i="1"/>
  <c r="E11" i="1"/>
  <c r="G29" i="1"/>
  <c r="E22" i="1"/>
  <c r="G11" i="1"/>
  <c r="G14" i="1"/>
  <c r="E19" i="1"/>
  <c r="E32" i="1"/>
  <c r="E16" i="1"/>
  <c r="G31" i="1"/>
  <c r="I22" i="1"/>
  <c r="I30" i="1"/>
  <c r="I21" i="1"/>
  <c r="I20" i="1"/>
  <c r="I12" i="1"/>
  <c r="I28" i="1"/>
  <c r="I19" i="1"/>
  <c r="I10" i="1"/>
  <c r="I27" i="1"/>
  <c r="I18" i="1"/>
  <c r="I9" i="1"/>
  <c r="I17" i="1"/>
  <c r="I25" i="1"/>
  <c r="I16" i="1"/>
  <c r="I11" i="1"/>
  <c r="I32" i="1"/>
  <c r="I14" i="1"/>
  <c r="I13" i="1"/>
  <c r="I29" i="1"/>
  <c r="I26" i="1"/>
  <c r="I8" i="1"/>
  <c r="I7" i="1"/>
  <c r="I23" i="1"/>
  <c r="I24" i="1"/>
  <c r="I31" i="1"/>
  <c r="G28" i="1"/>
  <c r="G20" i="1"/>
  <c r="G12" i="1"/>
  <c r="E29" i="1"/>
  <c r="E21" i="1"/>
  <c r="E13" i="1"/>
  <c r="G27" i="1"/>
  <c r="G19" i="1"/>
  <c r="E28" i="1"/>
  <c r="E20" i="1"/>
  <c r="E12" i="1"/>
  <c r="G26" i="1"/>
  <c r="G18" i="1"/>
  <c r="G10" i="1"/>
  <c r="G25" i="1"/>
  <c r="G17" i="1"/>
  <c r="G9" i="1"/>
  <c r="E18" i="1"/>
  <c r="G16" i="1"/>
  <c r="E26" i="1"/>
  <c r="E10" i="1"/>
  <c r="G32" i="1"/>
  <c r="E7" i="1"/>
  <c r="E25" i="1"/>
  <c r="G23" i="1"/>
  <c r="G15" i="1"/>
</calcChain>
</file>

<file path=xl/sharedStrings.xml><?xml version="1.0" encoding="utf-8"?>
<sst xmlns="http://schemas.openxmlformats.org/spreadsheetml/2006/main" count="87" uniqueCount="45">
  <si>
    <t>1-Hour Ozone Nonattainment Area</t>
  </si>
  <si>
    <t>County</t>
  </si>
  <si>
    <t>Allentown-Bethlehem-Easton</t>
  </si>
  <si>
    <t>Warren</t>
  </si>
  <si>
    <t>TOTAL</t>
  </si>
  <si>
    <t>Atlantic City</t>
  </si>
  <si>
    <t>Atlantic</t>
  </si>
  <si>
    <t>Cape May</t>
  </si>
  <si>
    <t>New York-Northern New Jersey-Long Island</t>
  </si>
  <si>
    <t>Bergen</t>
  </si>
  <si>
    <t> Essex</t>
  </si>
  <si>
    <t>Hudson</t>
  </si>
  <si>
    <t>Hunterdon</t>
  </si>
  <si>
    <t>Middlesex</t>
  </si>
  <si>
    <t>Monmouth</t>
  </si>
  <si>
    <t>Morris</t>
  </si>
  <si>
    <t>Ocean</t>
  </si>
  <si>
    <t>Passaic</t>
  </si>
  <si>
    <t>Somerset</t>
  </si>
  <si>
    <t>Sussex</t>
  </si>
  <si>
    <t>Union</t>
  </si>
  <si>
    <t>Philadelphia-Wilmington-Trenton</t>
  </si>
  <si>
    <t>Burlington</t>
  </si>
  <si>
    <t>Camden</t>
  </si>
  <si>
    <t>Cumberland</t>
  </si>
  <si>
    <t>Gloucester</t>
  </si>
  <si>
    <t>Mercer</t>
  </si>
  <si>
    <t>Salem</t>
  </si>
  <si>
    <t>Population in Year</t>
  </si>
  <si>
    <t>Ratio of Population Total</t>
  </si>
  <si>
    <t>Notes:</t>
  </si>
  <si>
    <t>New Jersey population by year, county, race, &amp; more | USAFacts</t>
  </si>
  <si>
    <t>1. Population data retrieved on 8/26/24 from:</t>
  </si>
  <si>
    <t>Population Ratios of Counties and the New Jersey Portions of the 1-Hour Ozone Nonattainment Areas to the State of New Jersey from 2008-2022</t>
  </si>
  <si>
    <t>Northern NJ Population Ratio</t>
  </si>
  <si>
    <t>NJCEP Fees Expended</t>
  </si>
  <si>
    <t>NJCEP Fees Expended - NJ Portion of 1-Hour NY-NJ-CT Nonattainment Area</t>
  </si>
  <si>
    <t>New Jersey's Clean Energy Program (NJCEP) Fees Expended in the State and in the NJ Portion of the 1-Hour Ozone NY-NJ-CT Nonattainment Area</t>
  </si>
  <si>
    <t>https://njcleanenergy.com/main/public-reports-and-library/financial-reports/clean-energy-program-financial-reports/financial-report-archive</t>
  </si>
  <si>
    <t>NOx Emssions (tpy)</t>
  </si>
  <si>
    <t>VOC Emissions (tpy)</t>
  </si>
  <si>
    <t>Total Emissions (tpy)</t>
  </si>
  <si>
    <t xml:space="preserve">*No aggregation of NOx and VOCs* </t>
  </si>
  <si>
    <t>1. The actual fee expended by NJCEP from each year can be found in the NJ Clean Energy Program Annual Reports' "Table 1: Budgets and Expenditures". The report archives are at this link:</t>
  </si>
  <si>
    <t>Total NOx and VOC Emissions from Point Sources (&gt; 25 tpy) in NJ Portion of NY-NJ-CT Nonattainment Area from 2007 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</si>
</sst>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theme="1"/>
      <name val="Times New Roman"/>
      <family val="1"/>
    </font>
    <font>
      <sz val="11"/>
      <color theme="1"/>
      <name val="Times New Roman"/>
      <family val="1"/>
    </font>
    <font>
      <u/>
      <sz val="11"/>
      <color theme="10"/>
      <name val="Times New Roman"/>
      <family val="1"/>
    </font>
    <font>
      <b/>
      <sz val="12"/>
      <color theme="0"/>
      <name val="Times New Roman"/>
      <family val="1"/>
    </font>
    <font>
      <sz val="12"/>
      <color theme="0"/>
      <name val="Times New Roman"/>
      <family val="1"/>
    </font>
    <font>
      <b/>
      <sz val="12"/>
      <color theme="1"/>
      <name val="Times New Roman"/>
      <family val="1"/>
    </font>
    <font>
      <sz val="12"/>
      <color theme="1"/>
      <name val="Times New Roman"/>
      <family val="1"/>
    </font>
  </fonts>
  <fills count="3">
    <fill>
      <patternFill patternType="none"/>
    </fill>
    <fill>
      <patternFill patternType="gray125"/>
    </fill>
    <fill>
      <patternFill patternType="solid">
        <fgColor theme="3" tint="0.89999084444715716"/>
        <bgColor indexed="64"/>
      </patternFill>
    </fill>
  </fills>
  <borders count="43">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131">
    <xf numFmtId="0" fontId="0" fillId="0" borderId="0" xfId="0"/>
    <xf numFmtId="0" fontId="4" fillId="0" borderId="0" xfId="0" applyFont="1"/>
    <xf numFmtId="0" fontId="3" fillId="0" borderId="0" xfId="0" applyFont="1"/>
    <xf numFmtId="0" fontId="3" fillId="0" borderId="27" xfId="0" applyFont="1" applyBorder="1" applyAlignment="1">
      <alignment horizontal="center"/>
    </xf>
    <xf numFmtId="0" fontId="3" fillId="0" borderId="13"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26"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3" fontId="4" fillId="0" borderId="2" xfId="0" applyNumberFormat="1" applyFont="1" applyBorder="1" applyAlignment="1">
      <alignment horizontal="center" vertical="center"/>
    </xf>
    <xf numFmtId="10" fontId="4" fillId="0" borderId="1" xfId="0" applyNumberFormat="1" applyFont="1" applyBorder="1" applyAlignment="1">
      <alignment horizontal="center" vertical="center"/>
    </xf>
    <xf numFmtId="3" fontId="4" fillId="0" borderId="19" xfId="0" applyNumberFormat="1" applyFont="1" applyBorder="1" applyAlignment="1">
      <alignment horizontal="center" vertical="center"/>
    </xf>
    <xf numFmtId="10" fontId="4" fillId="0" borderId="22"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22" xfId="0" applyNumberFormat="1" applyFont="1" applyBorder="1" applyAlignment="1">
      <alignment horizontal="center" vertical="center"/>
    </xf>
    <xf numFmtId="10" fontId="4" fillId="0" borderId="22" xfId="1" applyNumberFormat="1" applyFont="1" applyBorder="1" applyAlignment="1">
      <alignment horizontal="center" vertical="center"/>
    </xf>
    <xf numFmtId="10" fontId="4" fillId="0" borderId="1" xfId="1" applyNumberFormat="1" applyFont="1" applyBorder="1" applyAlignment="1">
      <alignment horizontal="center" vertical="center"/>
    </xf>
    <xf numFmtId="3" fontId="4" fillId="0" borderId="1" xfId="0" applyNumberFormat="1" applyFont="1" applyBorder="1" applyAlignment="1">
      <alignment horizont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3" fontId="3" fillId="0" borderId="4" xfId="0" applyNumberFormat="1" applyFont="1" applyBorder="1" applyAlignment="1">
      <alignment horizontal="center" vertical="center"/>
    </xf>
    <xf numFmtId="10" fontId="3" fillId="0" borderId="3" xfId="0" applyNumberFormat="1" applyFont="1" applyBorder="1" applyAlignment="1">
      <alignment horizontal="center" vertical="center"/>
    </xf>
    <xf numFmtId="3" fontId="3" fillId="0" borderId="18" xfId="0" applyNumberFormat="1" applyFont="1" applyBorder="1" applyAlignment="1">
      <alignment horizontal="center" vertical="center"/>
    </xf>
    <xf numFmtId="10" fontId="3" fillId="0" borderId="2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24" xfId="0" applyNumberFormat="1" applyFont="1" applyBorder="1" applyAlignment="1">
      <alignment horizontal="center" vertical="center"/>
    </xf>
    <xf numFmtId="10" fontId="3" fillId="0" borderId="24" xfId="1" applyNumberFormat="1" applyFont="1" applyBorder="1" applyAlignment="1">
      <alignment horizontal="center" vertical="center"/>
    </xf>
    <xf numFmtId="3" fontId="3" fillId="0" borderId="11" xfId="0" applyNumberFormat="1" applyFont="1" applyBorder="1" applyAlignment="1">
      <alignment horizontal="center" vertical="center"/>
    </xf>
    <xf numFmtId="10" fontId="3" fillId="0" borderId="11" xfId="1" applyNumberFormat="1" applyFont="1" applyBorder="1" applyAlignment="1">
      <alignment horizontal="center" vertical="center"/>
    </xf>
    <xf numFmtId="10" fontId="3" fillId="0" borderId="11" xfId="0" applyNumberFormat="1" applyFont="1" applyBorder="1" applyAlignment="1">
      <alignment horizontal="center" vertical="center"/>
    </xf>
    <xf numFmtId="3" fontId="3" fillId="0" borderId="3" xfId="0" applyNumberFormat="1" applyFont="1" applyBorder="1" applyAlignment="1">
      <alignment horizontal="center"/>
    </xf>
    <xf numFmtId="3" fontId="4" fillId="0" borderId="31" xfId="0" applyNumberFormat="1" applyFont="1" applyBorder="1" applyAlignment="1">
      <alignment horizontal="center" vertical="center"/>
    </xf>
    <xf numFmtId="0" fontId="4" fillId="0" borderId="9" xfId="0" applyFont="1" applyBorder="1" applyAlignment="1">
      <alignment horizontal="center" vertical="center"/>
    </xf>
    <xf numFmtId="3" fontId="4" fillId="0" borderId="14" xfId="0" applyNumberFormat="1" applyFont="1" applyBorder="1" applyAlignment="1">
      <alignment horizontal="center" vertical="center"/>
    </xf>
    <xf numFmtId="10" fontId="4" fillId="0" borderId="16" xfId="0" applyNumberFormat="1" applyFont="1" applyBorder="1" applyAlignment="1">
      <alignment horizontal="center" vertical="center"/>
    </xf>
    <xf numFmtId="3" fontId="4" fillId="0" borderId="20" xfId="0" applyNumberFormat="1" applyFont="1" applyBorder="1" applyAlignment="1">
      <alignment horizontal="center" vertical="center"/>
    </xf>
    <xf numFmtId="10" fontId="4" fillId="0" borderId="25"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25" xfId="0"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8" xfId="1" applyNumberFormat="1" applyFont="1" applyBorder="1" applyAlignment="1">
      <alignment horizontal="center" vertical="center"/>
    </xf>
    <xf numFmtId="10" fontId="4" fillId="0" borderId="8" xfId="0" applyNumberFormat="1" applyFont="1" applyBorder="1" applyAlignment="1">
      <alignment horizontal="center" vertical="center"/>
    </xf>
    <xf numFmtId="3" fontId="4" fillId="0" borderId="16" xfId="0" applyNumberFormat="1" applyFont="1" applyBorder="1" applyAlignment="1">
      <alignment horizontal="center"/>
    </xf>
    <xf numFmtId="10" fontId="4" fillId="0" borderId="2" xfId="0" applyNumberFormat="1" applyFont="1" applyBorder="1" applyAlignment="1">
      <alignment horizontal="center" vertical="center"/>
    </xf>
    <xf numFmtId="3" fontId="4" fillId="0" borderId="32" xfId="0" applyNumberFormat="1" applyFont="1" applyBorder="1" applyAlignment="1">
      <alignment horizontal="center" vertical="center"/>
    </xf>
    <xf numFmtId="10" fontId="4" fillId="0" borderId="1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3" fontId="3" fillId="2" borderId="4" xfId="0" applyNumberFormat="1" applyFont="1" applyFill="1" applyBorder="1" applyAlignment="1">
      <alignment horizontal="center" vertical="center"/>
    </xf>
    <xf numFmtId="10" fontId="3" fillId="2" borderId="17" xfId="0" applyNumberFormat="1" applyFont="1" applyFill="1" applyBorder="1" applyAlignment="1">
      <alignment horizontal="center" vertical="center"/>
    </xf>
    <xf numFmtId="3" fontId="3" fillId="2" borderId="18" xfId="0" applyNumberFormat="1" applyFont="1" applyFill="1" applyBorder="1" applyAlignment="1">
      <alignment horizontal="center" vertical="center"/>
    </xf>
    <xf numFmtId="10" fontId="3" fillId="2" borderId="2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10" fontId="3" fillId="2" borderId="4" xfId="0" applyNumberFormat="1" applyFont="1" applyFill="1" applyBorder="1" applyAlignment="1">
      <alignment horizontal="center" vertical="center"/>
    </xf>
    <xf numFmtId="3" fontId="3" fillId="2" borderId="24" xfId="0" applyNumberFormat="1" applyFont="1" applyFill="1" applyBorder="1" applyAlignment="1">
      <alignment horizontal="center" vertical="center"/>
    </xf>
    <xf numFmtId="10" fontId="3" fillId="2" borderId="24" xfId="1" applyNumberFormat="1" applyFont="1" applyFill="1" applyBorder="1" applyAlignment="1">
      <alignment horizontal="center" vertical="center"/>
    </xf>
    <xf numFmtId="10" fontId="3" fillId="2" borderId="11" xfId="1" applyNumberFormat="1" applyFont="1" applyFill="1" applyBorder="1" applyAlignment="1">
      <alignment horizontal="center" vertical="center"/>
    </xf>
    <xf numFmtId="10" fontId="3" fillId="2" borderId="11" xfId="0" applyNumberFormat="1" applyFont="1" applyFill="1" applyBorder="1" applyAlignment="1">
      <alignment horizontal="center" vertical="center"/>
    </xf>
    <xf numFmtId="3" fontId="3" fillId="2" borderId="33" xfId="0" applyNumberFormat="1" applyFont="1" applyFill="1" applyBorder="1" applyAlignment="1">
      <alignment horizontal="center" vertical="center"/>
    </xf>
    <xf numFmtId="3" fontId="3" fillId="2" borderId="3" xfId="0" applyNumberFormat="1" applyFont="1" applyFill="1" applyBorder="1" applyAlignment="1">
      <alignment horizontal="center"/>
    </xf>
    <xf numFmtId="0" fontId="4" fillId="2" borderId="0" xfId="0" applyFont="1" applyFill="1"/>
    <xf numFmtId="0" fontId="3" fillId="2" borderId="0" xfId="0" applyFont="1" applyFill="1" applyAlignment="1">
      <alignment horizontal="center" vertical="center"/>
    </xf>
    <xf numFmtId="3" fontId="4" fillId="0" borderId="22" xfId="0" applyNumberFormat="1" applyFont="1" applyBorder="1" applyAlignment="1">
      <alignment horizontal="center"/>
    </xf>
    <xf numFmtId="3" fontId="4" fillId="0" borderId="25" xfId="0" applyNumberFormat="1" applyFont="1" applyBorder="1" applyAlignment="1">
      <alignment horizontal="center"/>
    </xf>
    <xf numFmtId="10" fontId="4" fillId="0" borderId="16" xfId="1" applyNumberFormat="1" applyFont="1" applyBorder="1" applyAlignment="1">
      <alignment horizontal="center" vertical="center"/>
    </xf>
    <xf numFmtId="10" fontId="3" fillId="0" borderId="4" xfId="0" applyNumberFormat="1" applyFont="1" applyBorder="1" applyAlignment="1">
      <alignment horizontal="center" vertical="center"/>
    </xf>
    <xf numFmtId="3" fontId="3" fillId="0" borderId="24" xfId="0" applyNumberFormat="1" applyFont="1" applyBorder="1" applyAlignment="1">
      <alignment horizontal="center"/>
    </xf>
    <xf numFmtId="3" fontId="3" fillId="0" borderId="15" xfId="0" applyNumberFormat="1" applyFont="1" applyBorder="1" applyAlignment="1">
      <alignment horizontal="center" vertical="center"/>
    </xf>
    <xf numFmtId="3" fontId="3" fillId="0" borderId="21" xfId="0" applyNumberFormat="1" applyFont="1" applyBorder="1" applyAlignment="1">
      <alignment horizontal="center" vertical="center"/>
    </xf>
    <xf numFmtId="10" fontId="3" fillId="0" borderId="23" xfId="0" applyNumberFormat="1" applyFont="1" applyBorder="1" applyAlignment="1">
      <alignment horizontal="center" vertical="center"/>
    </xf>
    <xf numFmtId="3" fontId="3" fillId="0" borderId="13" xfId="0" applyNumberFormat="1" applyFont="1" applyBorder="1" applyAlignment="1">
      <alignment horizontal="center" vertical="center"/>
    </xf>
    <xf numFmtId="10" fontId="3" fillId="0" borderId="30" xfId="0" applyNumberFormat="1" applyFont="1" applyBorder="1" applyAlignment="1">
      <alignment horizontal="center" vertical="center"/>
    </xf>
    <xf numFmtId="3" fontId="3" fillId="0" borderId="27" xfId="0" applyNumberFormat="1" applyFont="1" applyBorder="1" applyAlignment="1">
      <alignment horizontal="center" vertical="center"/>
    </xf>
    <xf numFmtId="10" fontId="3" fillId="0" borderId="23" xfId="1" applyNumberFormat="1" applyFont="1" applyBorder="1" applyAlignment="1">
      <alignment horizontal="center" vertical="center"/>
    </xf>
    <xf numFmtId="3" fontId="4" fillId="0" borderId="13" xfId="0"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3" xfId="0" applyNumberFormat="1" applyFont="1" applyBorder="1" applyAlignment="1">
      <alignment horizontal="center" vertical="center"/>
    </xf>
    <xf numFmtId="3" fontId="3" fillId="0" borderId="13" xfId="0" applyNumberFormat="1" applyFont="1" applyBorder="1" applyAlignment="1">
      <alignment horizontal="center"/>
    </xf>
    <xf numFmtId="0" fontId="5" fillId="0" borderId="0" xfId="2" applyFont="1"/>
    <xf numFmtId="0" fontId="3" fillId="0" borderId="8" xfId="0" applyFont="1" applyBorder="1" applyAlignment="1">
      <alignment horizontal="center" vertical="center"/>
    </xf>
    <xf numFmtId="0" fontId="3" fillId="0" borderId="16" xfId="0" applyFont="1" applyBorder="1" applyAlignment="1">
      <alignment horizontal="center" vertical="center"/>
    </xf>
    <xf numFmtId="164" fontId="4" fillId="0" borderId="16" xfId="3" applyNumberFormat="1" applyFont="1" applyBorder="1" applyAlignment="1">
      <alignment horizontal="center" vertical="center"/>
    </xf>
    <xf numFmtId="0" fontId="3" fillId="0" borderId="3" xfId="0" applyFont="1" applyBorder="1" applyAlignment="1">
      <alignment horizontal="center" vertical="center" wrapText="1"/>
    </xf>
    <xf numFmtId="164" fontId="4" fillId="0" borderId="3" xfId="3" applyNumberFormat="1"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3" xfId="0" applyFont="1" applyBorder="1"/>
    <xf numFmtId="0" fontId="6" fillId="0" borderId="0" xfId="0" applyFont="1" applyAlignment="1">
      <alignment horizontal="center" vertical="center"/>
    </xf>
    <xf numFmtId="0" fontId="6" fillId="0" borderId="0" xfId="0" applyFont="1" applyAlignment="1">
      <alignment horizontal="center" vertical="center" wrapText="1"/>
    </xf>
    <xf numFmtId="37" fontId="7" fillId="0" borderId="0" xfId="0" applyNumberFormat="1" applyFont="1" applyAlignment="1">
      <alignment horizontal="center" vertical="center"/>
    </xf>
    <xf numFmtId="3" fontId="7" fillId="0" borderId="0" xfId="0" applyNumberFormat="1" applyFont="1" applyAlignment="1">
      <alignment horizontal="center" vertical="center"/>
    </xf>
    <xf numFmtId="0" fontId="6" fillId="0" borderId="0" xfId="0" applyFont="1" applyAlignment="1">
      <alignment horizontal="center"/>
    </xf>
    <xf numFmtId="0" fontId="8" fillId="0" borderId="27" xfId="0" applyFont="1" applyBorder="1" applyAlignment="1">
      <alignment horizontal="center"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xf>
    <xf numFmtId="37" fontId="9" fillId="0" borderId="37" xfId="0" applyNumberFormat="1" applyFont="1" applyBorder="1" applyAlignment="1">
      <alignment horizontal="center" vertical="center"/>
    </xf>
    <xf numFmtId="3" fontId="9" fillId="0" borderId="38" xfId="0" applyNumberFormat="1" applyFont="1" applyBorder="1" applyAlignment="1">
      <alignment horizontal="center" vertical="center"/>
    </xf>
    <xf numFmtId="37" fontId="9" fillId="0" borderId="39" xfId="0" applyNumberFormat="1" applyFont="1" applyBorder="1" applyAlignment="1">
      <alignment horizontal="center" vertical="center"/>
    </xf>
    <xf numFmtId="0" fontId="8" fillId="0" borderId="16" xfId="0" applyFont="1" applyBorder="1" applyAlignment="1">
      <alignment horizontal="center" vertical="center"/>
    </xf>
    <xf numFmtId="37" fontId="9" fillId="0" borderId="40" xfId="0" applyNumberFormat="1" applyFont="1" applyBorder="1" applyAlignment="1">
      <alignment horizontal="center" vertical="center"/>
    </xf>
    <xf numFmtId="3" fontId="9" fillId="0" borderId="34" xfId="0" applyNumberFormat="1" applyFont="1" applyBorder="1" applyAlignment="1">
      <alignment horizontal="center" vertical="center"/>
    </xf>
    <xf numFmtId="37" fontId="9" fillId="0" borderId="36" xfId="0" applyNumberFormat="1" applyFont="1" applyBorder="1" applyAlignment="1">
      <alignment horizontal="center" vertical="center"/>
    </xf>
    <xf numFmtId="37" fontId="9" fillId="0" borderId="34" xfId="0" applyNumberFormat="1" applyFont="1" applyBorder="1" applyAlignment="1">
      <alignment horizontal="center" vertical="center"/>
    </xf>
    <xf numFmtId="0" fontId="8" fillId="0" borderId="16" xfId="0" applyFont="1" applyBorder="1" applyAlignment="1">
      <alignment horizontal="center"/>
    </xf>
    <xf numFmtId="3" fontId="9" fillId="0" borderId="40" xfId="0" applyNumberFormat="1" applyFont="1" applyBorder="1" applyAlignment="1">
      <alignment horizontal="center" vertical="center"/>
    </xf>
    <xf numFmtId="0" fontId="8" fillId="0" borderId="3" xfId="0" applyFont="1" applyBorder="1" applyAlignment="1">
      <alignment horizontal="center" vertical="center"/>
    </xf>
    <xf numFmtId="3" fontId="9" fillId="0" borderId="41" xfId="0" applyNumberFormat="1" applyFont="1" applyBorder="1" applyAlignment="1">
      <alignment horizontal="center" vertical="center"/>
    </xf>
    <xf numFmtId="3" fontId="9" fillId="0" borderId="35" xfId="0" applyNumberFormat="1" applyFont="1" applyBorder="1" applyAlignment="1">
      <alignment horizontal="center" vertical="center"/>
    </xf>
    <xf numFmtId="37" fontId="9" fillId="0" borderId="42"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 fillId="0" borderId="0" xfId="0" applyFont="1" applyFill="1"/>
    <xf numFmtId="0" fontId="4" fillId="0" borderId="0" xfId="0" applyFont="1" applyFill="1"/>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'Clean Energy Program Fee Calc'!$B$14</c:f>
              <c:strCache>
                <c:ptCount val="1"/>
                <c:pt idx="0">
                  <c:v>NJCEP Fees Expended - NJ Portion of 1-Hour NY-NJ-CT Nonattainment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cat>
            <c:numRef>
              <c:f>'Clean Energy Program Fee Calc'!$C$13:$Q$13</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'Clean Energy Program Fee Calc'!$C$14:$Q$14</c:f>
              <c:numCache>
                <c:formatCode>_("$"* #,##0_);_("$"* \(#,##0\);_("$"* "-"??_);_(@_)</c:formatCode>
                <c:ptCount val="15"/>
                <c:pt idx="0">
                  <c:v>108375475</c:v>
                </c:pt>
                <c:pt idx="1">
                  <c:v>131021952.68000001</c:v>
                </c:pt>
                <c:pt idx="2">
                  <c:v>104355685.3794</c:v>
                </c:pt>
                <c:pt idx="3">
                  <c:v>91822894.855999991</c:v>
                </c:pt>
                <c:pt idx="4">
                  <c:v>102454954.35000001</c:v>
                </c:pt>
                <c:pt idx="5">
                  <c:v>102593876.32200001</c:v>
                </c:pt>
                <c:pt idx="6">
                  <c:v>87938531.04959999</c:v>
                </c:pt>
                <c:pt idx="7">
                  <c:v>97744631.329999998</c:v>
                </c:pt>
                <c:pt idx="8">
                  <c:v>97973396.238399997</c:v>
                </c:pt>
                <c:pt idx="9">
                  <c:v>99418157.845499992</c:v>
                </c:pt>
                <c:pt idx="10">
                  <c:v>102235661.44960001</c:v>
                </c:pt>
                <c:pt idx="11">
                  <c:v>111616486.98199999</c:v>
                </c:pt>
                <c:pt idx="12">
                  <c:v>123557342.12369999</c:v>
                </c:pt>
                <c:pt idx="13">
                  <c:v>160093828.5517</c:v>
                </c:pt>
                <c:pt idx="14">
                  <c:v>153616881.48659998</c:v>
                </c:pt>
              </c:numCache>
            </c:numRef>
          </c:val>
          <c:smooth val="0"/>
          <c:extLst>
            <c:ext xmlns:c16="http://schemas.microsoft.com/office/drawing/2014/chart" uri="{C3380CC4-5D6E-409C-BE32-E72D297353CC}">
              <c16:uniqueId val="{00000000-DE58-4D06-BFFD-4007AF88604D}"/>
            </c:ext>
          </c:extLst>
        </c:ser>
        <c:dLbls>
          <c:showLegendKey val="0"/>
          <c:showVal val="0"/>
          <c:showCatName val="0"/>
          <c:showSerName val="0"/>
          <c:showPercent val="0"/>
          <c:showBubbleSize val="0"/>
        </c:dLbls>
        <c:marker val="1"/>
        <c:smooth val="0"/>
        <c:axId val="761534640"/>
        <c:axId val="831273808"/>
      </c:lineChart>
      <c:catAx>
        <c:axId val="7615346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1273808"/>
        <c:crosses val="autoZero"/>
        <c:auto val="1"/>
        <c:lblAlgn val="ctr"/>
        <c:lblOffset val="100"/>
        <c:noMultiLvlLbl val="0"/>
      </c:catAx>
      <c:valAx>
        <c:axId val="831273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NJCEP </a:t>
                </a:r>
                <a:r>
                  <a:rPr lang="en-US" baseline="0"/>
                  <a:t> Expenditures</a:t>
                </a:r>
                <a:endParaRPr lang="en-US"/>
              </a:p>
            </c:rich>
          </c:tx>
          <c:layout>
            <c:manualLayout>
              <c:xMode val="edge"/>
              <c:yMode val="edge"/>
              <c:x val="9.4771232075422564E-3"/>
              <c:y val="0.351013250514568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534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NOx and VOC Emissions from Point Sources (&gt;</a:t>
            </a:r>
            <a:r>
              <a:rPr lang="en-US" baseline="0"/>
              <a:t> 25 tpy)</a:t>
            </a:r>
            <a:r>
              <a:rPr lang="en-US"/>
              <a:t> in NJ Portion of NY-NJ-CT Nonattainment Area from 2007 to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'Total Emissions'!$C$4</c:f>
              <c:strCache>
                <c:ptCount val="1"/>
                <c:pt idx="0">
                  <c:v>NOx Emssions (tpy)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'Total Emissions'!$B$5:$B$20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'Total Emissions'!$C$5:$C$20</c:f>
              <c:numCache>
                <c:formatCode>#,##0_);\(#,##0\)</c:formatCode>
                <c:ptCount val="16"/>
                <c:pt idx="0">
                  <c:v>12884</c:v>
                </c:pt>
                <c:pt idx="1">
                  <c:v>12010</c:v>
                </c:pt>
                <c:pt idx="2">
                  <c:v>9316</c:v>
                </c:pt>
                <c:pt idx="3" formatCode="#,##0">
                  <c:v>9387</c:v>
                </c:pt>
                <c:pt idx="4" formatCode="#,##0">
                  <c:v>7176</c:v>
                </c:pt>
                <c:pt idx="5" formatCode="#,##0">
                  <c:v>6796</c:v>
                </c:pt>
                <c:pt idx="6" formatCode="#,##0">
                  <c:v>6370</c:v>
                </c:pt>
                <c:pt idx="7" formatCode="#,##0">
                  <c:v>6476</c:v>
                </c:pt>
                <c:pt idx="8" formatCode="#,##0">
                  <c:v>5631</c:v>
                </c:pt>
                <c:pt idx="9" formatCode="#,##0">
                  <c:v>5256</c:v>
                </c:pt>
                <c:pt idx="10" formatCode="#,##0">
                  <c:v>4948</c:v>
                </c:pt>
                <c:pt idx="11" formatCode="#,##0">
                  <c:v>4969</c:v>
                </c:pt>
                <c:pt idx="12" formatCode="#,##0">
                  <c:v>4760</c:v>
                </c:pt>
                <c:pt idx="13" formatCode="#,##0">
                  <c:v>4281</c:v>
                </c:pt>
                <c:pt idx="14" formatCode="#,##0">
                  <c:v>4526</c:v>
                </c:pt>
                <c:pt idx="15" formatCode="#,##0">
                  <c:v>5129</c:v>
                </c:pt>
              </c:numCache>
            </c:numRef>
          </c:val>
          <c:smooth val="0"/>
          <c:extLst>
            <c:ext xmlns:c16="http://schemas.microsoft.com/office/drawing/2014/chart" uri="{C3380CC4-5D6E-409C-BE32-E72D297353CC}">
              <c16:uniqueId val="{00000000-2365-48E5-B2A8-9EE99FA2DF84}"/>
            </c:ext>
          </c:extLst>
        </c:ser>
        <c:ser>
          <c:idx val="1"/>
          <c:order val="1"/>
          <c:tx>
            <c:strRef>
              <c:f>'Total Emissions'!$D$4</c:f>
              <c:strCache>
                <c:ptCount val="1"/>
                <c:pt idx="0">
                  <c:v>VOC Emissions (tpy)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'Total Emissions'!$B$5:$B$20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'Total Emissions'!$D$5:$D$20</c:f>
              <c:numCache>
                <c:formatCode>#,##0</c:formatCode>
                <c:ptCount val="16"/>
                <c:pt idx="0">
                  <c:v>5854</c:v>
                </c:pt>
                <c:pt idx="1">
                  <c:v>5304</c:v>
                </c:pt>
                <c:pt idx="2" formatCode="#,##0_);\(#,##0\)">
                  <c:v>4203</c:v>
                </c:pt>
                <c:pt idx="3">
                  <c:v>4112</c:v>
                </c:pt>
                <c:pt idx="4">
                  <c:v>3754</c:v>
                </c:pt>
                <c:pt idx="5">
                  <c:v>4184</c:v>
                </c:pt>
                <c:pt idx="6">
                  <c:v>3872</c:v>
                </c:pt>
                <c:pt idx="7">
                  <c:v>3983</c:v>
                </c:pt>
                <c:pt idx="8">
                  <c:v>3748</c:v>
                </c:pt>
                <c:pt idx="9">
                  <c:v>3704</c:v>
                </c:pt>
                <c:pt idx="10">
                  <c:v>3676</c:v>
                </c:pt>
                <c:pt idx="11">
                  <c:v>3661</c:v>
                </c:pt>
                <c:pt idx="12">
                  <c:v>3825</c:v>
                </c:pt>
                <c:pt idx="13">
                  <c:v>3446</c:v>
                </c:pt>
                <c:pt idx="14">
                  <c:v>3594</c:v>
                </c:pt>
                <c:pt idx="15">
                  <c:v>3493</c:v>
                </c:pt>
              </c:numCache>
            </c:numRef>
          </c:val>
          <c:smooth val="0"/>
          <c:extLst>
            <c:ext xmlns:c16="http://schemas.microsoft.com/office/drawing/2014/chart" uri="{C3380CC4-5D6E-409C-BE32-E72D297353CC}">
              <c16:uniqueId val="{00000001-2365-48E5-B2A8-9EE99FA2DF84}"/>
            </c:ext>
          </c:extLst>
        </c:ser>
        <c:ser>
          <c:idx val="2"/>
          <c:order val="2"/>
          <c:tx>
            <c:strRef>
              <c:f>'Total Emissions'!$E$4</c:f>
              <c:strCache>
                <c:ptCount val="1"/>
                <c:pt idx="0">
                  <c:v>Total Emissions (tpy)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0"/>
          </c:trendline>
          <c:cat>
            <c:numRef>
              <c:f>'Total Emissions'!$B$5:$B$20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'Total Emissions'!$E$5:$E$20</c:f>
              <c:numCache>
                <c:formatCode>#,##0_);\(#,##0\)</c:formatCode>
                <c:ptCount val="16"/>
                <c:pt idx="0">
                  <c:v>18738</c:v>
                </c:pt>
                <c:pt idx="1">
                  <c:v>17314</c:v>
                </c:pt>
                <c:pt idx="2">
                  <c:v>13519</c:v>
                </c:pt>
                <c:pt idx="3">
                  <c:v>13499</c:v>
                </c:pt>
                <c:pt idx="4">
                  <c:v>10930</c:v>
                </c:pt>
                <c:pt idx="5">
                  <c:v>10980</c:v>
                </c:pt>
                <c:pt idx="6">
                  <c:v>10242</c:v>
                </c:pt>
                <c:pt idx="7">
                  <c:v>10459</c:v>
                </c:pt>
                <c:pt idx="8">
                  <c:v>9379</c:v>
                </c:pt>
                <c:pt idx="9">
                  <c:v>8960</c:v>
                </c:pt>
                <c:pt idx="10">
                  <c:v>8624</c:v>
                </c:pt>
                <c:pt idx="11">
                  <c:v>8630</c:v>
                </c:pt>
                <c:pt idx="12">
                  <c:v>8585</c:v>
                </c:pt>
                <c:pt idx="13">
                  <c:v>7727</c:v>
                </c:pt>
                <c:pt idx="14">
                  <c:v>8120</c:v>
                </c:pt>
                <c:pt idx="15">
                  <c:v>8622</c:v>
                </c:pt>
              </c:numCache>
            </c:numRef>
          </c:val>
          <c:smooth val="0"/>
          <c:extLst>
            <c:ext xmlns:c16="http://schemas.microsoft.com/office/drawing/2014/chart" uri="{C3380CC4-5D6E-409C-BE32-E72D297353CC}">
              <c16:uniqueId val="{00000002-2365-48E5-B2A8-9EE99FA2DF84}"/>
            </c:ext>
          </c:extLst>
        </c:ser>
        <c:dLbls>
          <c:showLegendKey val="0"/>
          <c:showVal val="0"/>
          <c:showCatName val="0"/>
          <c:showSerName val="0"/>
          <c:showPercent val="0"/>
          <c:showBubbleSize val="0"/>
        </c:dLbls>
        <c:marker val="1"/>
        <c:smooth val="0"/>
        <c:axId val="418541976"/>
        <c:axId val="418541616"/>
      </c:lineChart>
      <c:catAx>
        <c:axId val="418541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41616"/>
        <c:crosses val="autoZero"/>
        <c:auto val="1"/>
        <c:lblAlgn val="ctr"/>
        <c:lblOffset val="100"/>
        <c:noMultiLvlLbl val="0"/>
      </c:catAx>
      <c:valAx>
        <c:axId val="418541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Emissions</a:t>
                </a:r>
                <a:r>
                  <a:rPr lang="en-US" baseline="0"/>
                  <a:t> (tpy)</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41976"/>
        <c:crosses val="autoZero"/>
        <c:crossBetween val="between"/>
      </c:valAx>
      <c:spPr>
        <a:noFill/>
        <a:ln>
          <a:solidFill>
            <a:schemeClr val="accent1"/>
          </a:solidFill>
          <a:prstDash val="solid"/>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b="0"/>
            </a:pPr>
            <a:r>
              <a:rPr lang="en-US" b="0"/>
              <a:t>NJCEP Fees Expended - NJ Portion of 1-Hour NY-NJ-CT Nonattainment Area Compared to Total Annual NOx and VOC Emissions from</a:t>
            </a:r>
            <a:r>
              <a:rPr lang="en-US" b="0" baseline="0"/>
              <a:t> Point</a:t>
            </a:r>
            <a:r>
              <a:rPr lang="en-US" b="0"/>
              <a:t> Sources (&gt;25 tpy)</a:t>
            </a:r>
          </a:p>
        </c:rich>
      </c:tx>
      <c:overlay val="0"/>
      <c:spPr>
        <a:noFill/>
        <a:ln>
          <a:noFill/>
        </a:ln>
        <a:effectLst/>
      </c:spPr>
    </c:title>
    <c:autoTitleDeleted val="0"/>
    <c:plotArea>
      <c:layout/>
      <c:lineChart>
        <c:grouping val="standard"/>
        <c:varyColors val="0"/>
        <c:ser>
          <c:idx val="3"/>
          <c:order val="0"/>
          <c:tx>
            <c:strRef>
              <c:f>'Clean Energy Program Fee Calc'!$B$14</c:f>
              <c:strCache>
                <c:ptCount val="1"/>
                <c:pt idx="0">
                  <c:v>NJCEP Fees Expended - NJ Portion of 1-Hour NY-NJ-CT Nonattainment Area</c:v>
                </c:pt>
              </c:strCache>
            </c:strRef>
          </c:tx>
          <c:spPr>
            <a:ln w="28575">
              <a:solidFill>
                <a:schemeClr val="accent1"/>
              </a:solidFill>
            </a:ln>
          </c:spPr>
          <c:marker>
            <c:symbol val="circle"/>
            <c:size val="5"/>
            <c:spPr>
              <a:solidFill>
                <a:schemeClr val="accent1"/>
              </a:solidFill>
              <a:ln w="9525">
                <a:solidFill>
                  <a:schemeClr val="accent1"/>
                </a:solidFill>
              </a:ln>
            </c:spPr>
          </c:marker>
          <c:trendline>
            <c:spPr>
              <a:ln>
                <a:solidFill>
                  <a:schemeClr val="accent1"/>
                </a:solidFill>
                <a:prstDash val="sysDash"/>
              </a:ln>
            </c:spPr>
            <c:trendlineType val="linear"/>
            <c:dispRSqr val="0"/>
            <c:dispEq val="0"/>
          </c:trendline>
          <c:cat>
            <c:numRef>
              <c:f>'Clean Energy Program Fee Calc'!$C$13:$Q$13</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'Clean Energy Program Fee Calc'!$C$14:$Q$14</c:f>
              <c:numCache>
                <c:formatCode>_("$"* #,##0_);_("$"* \(#,##0\);_("$"* "-"??_);_(@_)</c:formatCode>
                <c:ptCount val="15"/>
                <c:pt idx="0">
                  <c:v>108375475</c:v>
                </c:pt>
                <c:pt idx="1">
                  <c:v>131021952.68000001</c:v>
                </c:pt>
                <c:pt idx="2">
                  <c:v>104355685.3794</c:v>
                </c:pt>
                <c:pt idx="3">
                  <c:v>91822894.855999991</c:v>
                </c:pt>
                <c:pt idx="4">
                  <c:v>102454954.35000001</c:v>
                </c:pt>
                <c:pt idx="5">
                  <c:v>102593876.32200001</c:v>
                </c:pt>
                <c:pt idx="6">
                  <c:v>87938531.04959999</c:v>
                </c:pt>
                <c:pt idx="7">
                  <c:v>97744631.329999998</c:v>
                </c:pt>
                <c:pt idx="8">
                  <c:v>97973396.238399997</c:v>
                </c:pt>
                <c:pt idx="9">
                  <c:v>99418157.845499992</c:v>
                </c:pt>
                <c:pt idx="10">
                  <c:v>102235661.44960001</c:v>
                </c:pt>
                <c:pt idx="11">
                  <c:v>111616486.98199999</c:v>
                </c:pt>
                <c:pt idx="12">
                  <c:v>123557342.12369999</c:v>
                </c:pt>
                <c:pt idx="13">
                  <c:v>160093828.5517</c:v>
                </c:pt>
                <c:pt idx="14">
                  <c:v>153616881.48659998</c:v>
                </c:pt>
              </c:numCache>
            </c:numRef>
          </c:val>
          <c:smooth val="0"/>
          <c:extLst>
            <c:ext xmlns:c16="http://schemas.microsoft.com/office/drawing/2014/chart" uri="{C3380CC4-5D6E-409C-BE32-E72D297353CC}">
              <c16:uniqueId val="{00000008-DD87-461C-8741-07AEBF95B0BF}"/>
            </c:ext>
          </c:extLst>
        </c:ser>
        <c:dLbls>
          <c:showLegendKey val="0"/>
          <c:showVal val="0"/>
          <c:showCatName val="0"/>
          <c:showSerName val="0"/>
          <c:showPercent val="0"/>
          <c:showBubbleSize val="0"/>
        </c:dLbls>
        <c:marker val="1"/>
        <c:smooth val="0"/>
        <c:axId val="974049704"/>
        <c:axId val="974046104"/>
      </c:lineChart>
      <c:lineChart>
        <c:grouping val="standard"/>
        <c:varyColors val="0"/>
        <c:ser>
          <c:idx val="2"/>
          <c:order val="1"/>
          <c:tx>
            <c:strRef>
              <c:f>'Comb Chart'!$E$27</c:f>
              <c:strCache>
                <c:ptCount val="1"/>
                <c:pt idx="0">
                  <c:v>Total Emissions (tpy)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trendline>
            <c:spPr>
              <a:ln>
                <a:solidFill>
                  <a:schemeClr val="accent2"/>
                </a:solidFill>
                <a:prstDash val="sysDash"/>
              </a:ln>
            </c:spPr>
            <c:trendlineType val="linear"/>
            <c:dispRSqr val="0"/>
            <c:dispEq val="0"/>
          </c:trendline>
          <c:cat>
            <c:numRef>
              <c:f>'Comb Chart'!$B$28:$B$42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'Comb Chart'!$E$28:$E$42</c:f>
              <c:numCache>
                <c:formatCode>#,##0_);\(#,##0\)</c:formatCode>
                <c:ptCount val="15"/>
                <c:pt idx="0">
                  <c:v>17314</c:v>
                </c:pt>
                <c:pt idx="1">
                  <c:v>13519</c:v>
                </c:pt>
                <c:pt idx="2">
                  <c:v>13499</c:v>
                </c:pt>
                <c:pt idx="3">
                  <c:v>10930</c:v>
                </c:pt>
                <c:pt idx="4">
                  <c:v>10980</c:v>
                </c:pt>
                <c:pt idx="5">
                  <c:v>10242</c:v>
                </c:pt>
                <c:pt idx="6">
                  <c:v>10459</c:v>
                </c:pt>
                <c:pt idx="7">
                  <c:v>9379</c:v>
                </c:pt>
                <c:pt idx="8">
                  <c:v>8960</c:v>
                </c:pt>
                <c:pt idx="9">
                  <c:v>8624</c:v>
                </c:pt>
                <c:pt idx="10">
                  <c:v>8630</c:v>
                </c:pt>
                <c:pt idx="11">
                  <c:v>8585</c:v>
                </c:pt>
                <c:pt idx="12">
                  <c:v>7727</c:v>
                </c:pt>
                <c:pt idx="13">
                  <c:v>8120</c:v>
                </c:pt>
                <c:pt idx="14">
                  <c:v>8672</c:v>
                </c:pt>
              </c:numCache>
            </c:numRef>
          </c:val>
          <c:smooth val="0"/>
          <c:extLst>
            <c:ext xmlns:c16="http://schemas.microsoft.com/office/drawing/2014/chart" uri="{C3380CC4-5D6E-409C-BE32-E72D297353CC}">
              <c16:uniqueId val="{00000007-DD87-461C-8741-07AEBF95B0BF}"/>
            </c:ext>
          </c:extLst>
        </c:ser>
        <c:dLbls>
          <c:showLegendKey val="0"/>
          <c:showVal val="0"/>
          <c:showCatName val="0"/>
          <c:showSerName val="0"/>
          <c:showPercent val="0"/>
          <c:showBubbleSize val="0"/>
        </c:dLbls>
        <c:marker val="1"/>
        <c:smooth val="0"/>
        <c:axId val="980957808"/>
        <c:axId val="980959248"/>
      </c:lineChart>
      <c:catAx>
        <c:axId val="974049704"/>
        <c:scaling>
          <c:orientation val="minMax"/>
        </c:scaling>
        <c:delete val="0"/>
        <c:axPos val="b"/>
        <c:title>
          <c:tx>
            <c:rich>
              <a:bodyPr/>
              <a:lstStyle/>
              <a:p>
                <a:pPr>
                  <a:defRPr b="0"/>
                </a:pPr>
                <a:r>
                  <a:rPr lang="en-US" b="0"/>
                  <a:t>Year</a:t>
                </a:r>
              </a:p>
            </c:rich>
          </c:tx>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974046104"/>
        <c:crosses val="autoZero"/>
        <c:auto val="1"/>
        <c:lblAlgn val="ctr"/>
        <c:lblOffset val="100"/>
        <c:noMultiLvlLbl val="0"/>
      </c:catAx>
      <c:valAx>
        <c:axId val="974046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a:t>
                </a:r>
              </a:p>
            </c:rich>
          </c:tx>
          <c:overlay val="0"/>
        </c:title>
        <c:numFmt formatCode="_(&quot;$&quot;* #,##0_);_(&quot;$&quot;* \(#,##0\);_(&quot;$&quot;* &quot;-&quot;??_);_(@_)" sourceLinked="1"/>
        <c:majorTickMark val="none"/>
        <c:minorTickMark val="none"/>
        <c:tickLblPos val="nextTo"/>
        <c:spPr>
          <a:noFill/>
          <a:ln>
            <a:noFill/>
          </a:ln>
          <a:effectLst/>
        </c:spPr>
        <c:txPr>
          <a:bodyPr rot="-60000000" vert="horz"/>
          <a:lstStyle/>
          <a:p>
            <a:pPr>
              <a:defRPr/>
            </a:pPr>
            <a:endParaRPr lang="en-US"/>
          </a:p>
        </c:txPr>
        <c:crossAx val="974049704"/>
        <c:crosses val="autoZero"/>
        <c:crossBetween val="between"/>
      </c:valAx>
      <c:valAx>
        <c:axId val="980959248"/>
        <c:scaling>
          <c:orientation val="minMax"/>
          <c:max val="35000"/>
        </c:scaling>
        <c:delete val="0"/>
        <c:axPos val="r"/>
        <c:title>
          <c:tx>
            <c:rich>
              <a:bodyPr/>
              <a:lstStyle/>
              <a:p>
                <a:pPr>
                  <a:defRPr b="0"/>
                </a:pPr>
                <a:r>
                  <a:rPr lang="en-US" b="0"/>
                  <a:t>Emissions (tpy)</a:t>
                </a:r>
              </a:p>
            </c:rich>
          </c:tx>
          <c:overlay val="0"/>
        </c:title>
        <c:numFmt formatCode="#,##0_);\(#,##0\)" sourceLinked="1"/>
        <c:majorTickMark val="none"/>
        <c:minorTickMark val="none"/>
        <c:tickLblPos val="nextTo"/>
        <c:spPr>
          <a:ln>
            <a:noFill/>
          </a:ln>
        </c:spPr>
        <c:crossAx val="980957808"/>
        <c:crosses val="max"/>
        <c:crossBetween val="between"/>
      </c:valAx>
      <c:catAx>
        <c:axId val="980957808"/>
        <c:scaling>
          <c:orientation val="minMax"/>
        </c:scaling>
        <c:delete val="1"/>
        <c:axPos val="b"/>
        <c:numFmt formatCode="General" sourceLinked="1"/>
        <c:majorTickMark val="out"/>
        <c:minorTickMark val="none"/>
        <c:tickLblPos val="nextTo"/>
        <c:crossAx val="980959248"/>
        <c:crosses val="autoZero"/>
        <c:auto val="1"/>
        <c:lblAlgn val="ctr"/>
        <c:lblOffset val="100"/>
        <c:noMultiLvlLbl val="0"/>
      </c:catAx>
      <c:spPr>
        <a:ln>
          <a:noFill/>
        </a:ln>
      </c:spPr>
    </c:plotArea>
    <c:legend>
      <c:legendPos val="b"/>
      <c:layout>
        <c:manualLayout>
          <c:xMode val="edge"/>
          <c:yMode val="edge"/>
          <c:x val="7.784474745534857E-2"/>
          <c:y val="0.89374934383202098"/>
          <c:w val="0.85211528071186227"/>
          <c:h val="8.9583989501312342E-2"/>
        </c:manualLayout>
      </c:layout>
      <c:overlay val="0"/>
      <c:spPr>
        <a:noFill/>
        <a:ln>
          <a:noFill/>
        </a:ln>
        <a:effectLst/>
      </c:spPr>
      <c:txPr>
        <a:bodyPr rot="0" vert="horz"/>
        <a:lstStyle/>
        <a:p>
          <a:pPr>
            <a:defRPr/>
          </a:pPr>
          <a:endParaRPr lang="en-US"/>
        </a:p>
      </c:txPr>
    </c:legend>
    <c:plotVisOnly val="1"/>
    <c:dispBlanksAs val="gap"/>
    <c:showDLblsOverMax val="0"/>
    <c:extLst/>
  </c:chart>
  <c:txPr>
    <a:bodyPr/>
    <a:lstStyle/>
    <a:p>
      <a:pPr>
        <a:defRPr sz="9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180974</xdr:rowOff>
    </xdr:from>
    <xdr:to>
      <xdr:col>18</xdr:col>
      <xdr:colOff>169334</xdr:colOff>
      <xdr:row>22</xdr:row>
      <xdr:rowOff>47625</xdr:rowOff>
    </xdr:to>
    <xdr:sp macro="" textlink="">
      <xdr:nvSpPr>
        <xdr:cNvPr id="2" name="TextBox 1">
          <a:extLst>
            <a:ext uri="{FF2B5EF4-FFF2-40B4-BE49-F238E27FC236}">
              <a16:creationId xmlns:a16="http://schemas.microsoft.com/office/drawing/2014/main" id="{F4E512B4-0CE1-F9C4-8B9E-2EFD469A0A9A}"/>
            </a:ext>
          </a:extLst>
        </xdr:cNvPr>
        <xdr:cNvSpPr txBox="1"/>
      </xdr:nvSpPr>
      <xdr:spPr>
        <a:xfrm>
          <a:off x="628651" y="371474"/>
          <a:ext cx="10513483" cy="3867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This Excel</a:t>
          </a:r>
          <a:r>
            <a:rPr lang="en-US" sz="1100" baseline="0">
              <a:solidFill>
                <a:schemeClr val="dk1"/>
              </a:solidFill>
              <a:effectLst/>
              <a:latin typeface="Times New Roman" panose="02020603050405020304" pitchFamily="18" charset="0"/>
              <a:ea typeface="+mn-ea"/>
              <a:cs typeface="Times New Roman" panose="02020603050405020304" pitchFamily="18" charset="0"/>
            </a:rPr>
            <a:t> file is an appendix to</a:t>
          </a:r>
          <a:r>
            <a:rPr lang="en-US" sz="1100">
              <a:solidFill>
                <a:schemeClr val="dk1"/>
              </a:solidFill>
              <a:effectLst/>
              <a:latin typeface="Times New Roman" panose="02020603050405020304" pitchFamily="18" charset="0"/>
              <a:ea typeface="+mn-ea"/>
              <a:cs typeface="Times New Roman" panose="02020603050405020304" pitchFamily="18" charset="0"/>
            </a:rPr>
            <a:t> the State of New Jersey's proposed equivalent alternative program demonstration for meeting the requirements related to the Clean Air Act (CAA) Section 185 fee for the 1979 0.12 ppm 1-hour ozone National Ambient Air Quality Standards (NAAQS). The primary purpose of this demonstration of an acceptable equivalent alternative program is to fulfill the CAA Section 185 fee requirement for the New York-N. New Jersey-Long Island (NY-NJ-CT) Nonattainment Area for its Severe-17 classification of the revoked 1979 0.12 ppm 1-hour ozone NAAQS. </a:t>
          </a:r>
          <a:endParaRPr lang="en-US">
            <a:effectLst/>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This file contains the calculations completed to determine that </a:t>
          </a:r>
          <a:r>
            <a:rPr lang="en-US" sz="1100" baseline="0">
              <a:solidFill>
                <a:schemeClr val="dk1"/>
              </a:solidFill>
              <a:effectLst/>
              <a:latin typeface="Times New Roman" panose="02020603050405020304" pitchFamily="18" charset="0"/>
              <a:ea typeface="+mn-ea"/>
              <a:cs typeface="Times New Roman" panose="02020603050405020304" pitchFamily="18" charset="0"/>
            </a:rPr>
            <a:t>New Jersey's Clean Energy Program (NJCEP) fulfills the requirements to be an acceptable equivalent alternative program to the CAA Section 185 fee for the revoked 1979 1-hour ozone NAAQS. There are five sheets titled: README, Population, Clean Energy Program Fee Calc, Total Emissions, and Comb Chart. The contents of these sheets are explained in the following paragraphs.</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README is this sheet. It contains the written explanation for this file appendix. </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Population contains a table showing the human population from 2008 to 2022 in each county, each nonattainment area, and the entire state. Then, it shows the population ratios of each county to the State of New Jersey and each nonattainment area to the State of New Jersey from 2008-2022.</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Clean Energy Program Fee Calc contains a table calculating the portion of fees expended by NJCEP which are attributable to the NJ Portion of the 1-Hour NY-NJ-CT Nonattainment Area. From 2008-2022, it contains the percentage of the NJ population who reside in this nonattainment area, the total amount of actual fees expended by NJCEP, and the calculated portion attributable to the nonattainment area based on human population. This sheet also contains a chart which shows the increase in NJCEP fees expended from 2008 to 2022. </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a:latin typeface="Times New Roman" panose="02020603050405020304" pitchFamily="18" charset="0"/>
              <a:cs typeface="Times New Roman" panose="02020603050405020304" pitchFamily="18" charset="0"/>
            </a:rPr>
            <a:t>Total</a:t>
          </a:r>
          <a:r>
            <a:rPr lang="en-US" sz="1100" baseline="0">
              <a:latin typeface="Times New Roman" panose="02020603050405020304" pitchFamily="18" charset="0"/>
              <a:cs typeface="Times New Roman" panose="02020603050405020304" pitchFamily="18" charset="0"/>
            </a:rPr>
            <a:t> Emissions contains a table which shows the total NOx and VOC emissions from point sources in the NJ portion of the NY-NJ-CT Nonattainment Area from 2007 to 2022. This sheet also contains a chart which shows total NOx and VOC emissions decreasing from 2007 to 2022. </a:t>
          </a:r>
        </a:p>
        <a:p>
          <a:endParaRPr lang="en-US" sz="1100" baseline="0">
            <a:latin typeface="Times New Roman" panose="02020603050405020304" pitchFamily="18" charset="0"/>
            <a:cs typeface="Times New Roman" panose="02020603050405020304" pitchFamily="18" charset="0"/>
          </a:endParaRPr>
        </a:p>
        <a:p>
          <a:r>
            <a:rPr lang="en-US" sz="1100" baseline="0">
              <a:latin typeface="Times New Roman" panose="02020603050405020304" pitchFamily="18" charset="0"/>
              <a:cs typeface="Times New Roman" panose="02020603050405020304" pitchFamily="18" charset="0"/>
            </a:rPr>
            <a:t>Comb Chart contains a chart which compares the fees expended by NJCEP and total NOx and VOC emisions in the NJ Portion of the NY-NJ-CT Nonattainment Area from 2008 to 2022.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16</xdr:row>
      <xdr:rowOff>4761</xdr:rowOff>
    </xdr:from>
    <xdr:to>
      <xdr:col>9</xdr:col>
      <xdr:colOff>552450</xdr:colOff>
      <xdr:row>39</xdr:row>
      <xdr:rowOff>133350</xdr:rowOff>
    </xdr:to>
    <xdr:graphicFrame macro="">
      <xdr:nvGraphicFramePr>
        <xdr:cNvPr id="4" name="Chart 3">
          <a:extLst>
            <a:ext uri="{FF2B5EF4-FFF2-40B4-BE49-F238E27FC236}">
              <a16:creationId xmlns:a16="http://schemas.microsoft.com/office/drawing/2014/main" id="{5301A283-4714-BE06-5034-93CD0D1482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609598</xdr:colOff>
      <xdr:row>22</xdr:row>
      <xdr:rowOff>4760</xdr:rowOff>
    </xdr:from>
    <xdr:to>
      <xdr:col>12</xdr:col>
      <xdr:colOff>590550</xdr:colOff>
      <xdr:row>49</xdr:row>
      <xdr:rowOff>123825</xdr:rowOff>
    </xdr:to>
    <xdr:graphicFrame macro="">
      <xdr:nvGraphicFramePr>
        <xdr:cNvPr id="3" name="Chart 2">
          <a:extLst>
            <a:ext uri="{FF2B5EF4-FFF2-40B4-BE49-F238E27FC236}">
              <a16:creationId xmlns:a16="http://schemas.microsoft.com/office/drawing/2014/main" id="{9871B167-01BE-60E3-9E2B-BD50EAB407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17</xdr:col>
      <xdr:colOff>9525</xdr:colOff>
      <xdr:row>26</xdr:row>
      <xdr:rowOff>0</xdr:rowOff>
    </xdr:to>
    <xdr:graphicFrame macro="">
      <xdr:nvGraphicFramePr>
        <xdr:cNvPr id="7" name="Chart 6">
          <a:extLst>
            <a:ext uri="{FF2B5EF4-FFF2-40B4-BE49-F238E27FC236}">
              <a16:creationId xmlns:a16="http://schemas.microsoft.com/office/drawing/2014/main" id="{C40F4371-5902-4195-8C85-F21B574AA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usafacts.org/data/topics/people-society/population-and-demographics/our-changing-population/state/new-jersey/?endDate=2009-01-01&amp;startDate=2008-01-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njcleanenergy.com/main/public-reports-and-library/financial-reports/clean-energy-program-financial-reports/financial-report-archiv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9129-B41C-47A3-8FE8-CE59EC5DE8AD}">
  <dimension ref="B1:F1"/>
  <sheetViews>
    <sheetView tabSelected="1" zoomScaleNormal="100" workbookViewId="0"/>
  </sheetViews>
  <sheetFormatPr defaultRowHeight="15" x14ac:dyDescent="0.25"/>
  <cols>
    <col min="1" max="16384" width="9.140625" style="1"/>
  </cols>
  <sheetData>
    <row r="1" spans="2:6" x14ac:dyDescent="0.25">
      <c r="B1" s="129"/>
      <c r="C1" s="130"/>
      <c r="D1" s="130"/>
      <c r="E1" s="130"/>
      <c r="F1" s="1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B220E-9BE1-4F57-94CB-D59723037694}">
  <dimension ref="B1:AI36"/>
  <sheetViews>
    <sheetView workbookViewId="0"/>
  </sheetViews>
  <sheetFormatPr defaultRowHeight="15" x14ac:dyDescent="0.25"/>
  <cols>
    <col min="1" max="1" width="9.140625" style="1"/>
    <col min="2" max="2" width="46.5703125" style="1" bestFit="1" customWidth="1"/>
    <col min="3" max="3" width="12.42578125" style="1" bestFit="1" customWidth="1"/>
    <col min="4" max="4" width="19.85546875" style="1" bestFit="1" customWidth="1"/>
    <col min="5" max="5" width="26.5703125" style="1" bestFit="1" customWidth="1"/>
    <col min="6" max="6" width="19.85546875" style="1" bestFit="1" customWidth="1"/>
    <col min="7" max="7" width="26.5703125" style="1" bestFit="1" customWidth="1"/>
    <col min="8" max="8" width="19.85546875" style="1" bestFit="1" customWidth="1"/>
    <col min="9" max="9" width="26.5703125" style="1" bestFit="1" customWidth="1"/>
    <col min="10" max="10" width="19.85546875" style="1" bestFit="1" customWidth="1"/>
    <col min="11" max="11" width="26.5703125" style="1" bestFit="1" customWidth="1"/>
    <col min="12" max="12" width="19.85546875" style="1" bestFit="1" customWidth="1"/>
    <col min="13" max="13" width="26.5703125" style="1" bestFit="1" customWidth="1"/>
    <col min="14" max="14" width="19.85546875" style="1" bestFit="1" customWidth="1"/>
    <col min="15" max="15" width="26.5703125" style="1" bestFit="1" customWidth="1"/>
    <col min="16" max="16" width="19.85546875" style="1" bestFit="1" customWidth="1"/>
    <col min="17" max="17" width="26.5703125" style="1" bestFit="1" customWidth="1"/>
    <col min="18" max="18" width="19.85546875" style="1" bestFit="1" customWidth="1"/>
    <col min="19" max="19" width="26.5703125" style="1" bestFit="1" customWidth="1"/>
    <col min="20" max="20" width="19.85546875" style="1" bestFit="1" customWidth="1"/>
    <col min="21" max="21" width="26.5703125" style="1" bestFit="1" customWidth="1"/>
    <col min="22" max="22" width="19.85546875" style="1" bestFit="1" customWidth="1"/>
    <col min="23" max="23" width="26.5703125" style="1" bestFit="1" customWidth="1"/>
    <col min="24" max="24" width="19.85546875" style="1" bestFit="1" customWidth="1"/>
    <col min="25" max="25" width="26.5703125" style="1" bestFit="1" customWidth="1"/>
    <col min="26" max="26" width="19.85546875" style="1" bestFit="1" customWidth="1"/>
    <col min="27" max="27" width="26.5703125" style="1" bestFit="1" customWidth="1"/>
    <col min="28" max="28" width="19.85546875" style="1" bestFit="1" customWidth="1"/>
    <col min="29" max="29" width="26.5703125" style="1" bestFit="1" customWidth="1"/>
    <col min="30" max="30" width="19.85546875" style="1" bestFit="1" customWidth="1"/>
    <col min="31" max="31" width="26.5703125" style="1" bestFit="1" customWidth="1"/>
    <col min="32" max="32" width="19.85546875" style="1" bestFit="1" customWidth="1"/>
    <col min="33" max="33" width="26.5703125" style="1" bestFit="1" customWidth="1"/>
    <col min="34" max="34" width="19.85546875" style="1" bestFit="1" customWidth="1"/>
    <col min="35" max="35" width="26.5703125" style="1" bestFit="1" customWidth="1"/>
    <col min="36" max="16384" width="9.140625" style="1"/>
  </cols>
  <sheetData>
    <row r="1" spans="2:35" x14ac:dyDescent="0.25">
      <c r="B1" s="129"/>
      <c r="C1" s="130"/>
      <c r="D1" s="130"/>
      <c r="E1" s="130"/>
    </row>
    <row r="2" spans="2:35" x14ac:dyDescent="0.25">
      <c r="B2" s="2" t="s">
        <v>33</v>
      </c>
    </row>
    <row r="4" spans="2:35" ht="15.75" thickBot="1" x14ac:dyDescent="0.3"/>
    <row r="5" spans="2:35" ht="15.75" thickBot="1" x14ac:dyDescent="0.3">
      <c r="B5" s="122" t="s">
        <v>0</v>
      </c>
      <c r="C5" s="124" t="s">
        <v>1</v>
      </c>
      <c r="D5" s="3" t="s">
        <v>28</v>
      </c>
      <c r="E5" s="4" t="s">
        <v>29</v>
      </c>
      <c r="F5" s="5" t="s">
        <v>28</v>
      </c>
      <c r="G5" s="3" t="s">
        <v>29</v>
      </c>
      <c r="H5" s="4" t="s">
        <v>28</v>
      </c>
      <c r="I5" s="6" t="s">
        <v>29</v>
      </c>
      <c r="J5" s="7" t="s">
        <v>28</v>
      </c>
      <c r="K5" s="8" t="s">
        <v>29</v>
      </c>
      <c r="L5" s="3" t="s">
        <v>28</v>
      </c>
      <c r="M5" s="4" t="s">
        <v>29</v>
      </c>
      <c r="N5" s="3" t="s">
        <v>28</v>
      </c>
      <c r="O5" s="4" t="s">
        <v>29</v>
      </c>
      <c r="P5" s="3" t="s">
        <v>28</v>
      </c>
      <c r="Q5" s="4" t="s">
        <v>29</v>
      </c>
      <c r="R5" s="3" t="s">
        <v>28</v>
      </c>
      <c r="S5" s="4" t="s">
        <v>29</v>
      </c>
      <c r="T5" s="3" t="s">
        <v>28</v>
      </c>
      <c r="U5" s="4" t="s">
        <v>29</v>
      </c>
      <c r="V5" s="3" t="s">
        <v>28</v>
      </c>
      <c r="W5" s="4" t="s">
        <v>29</v>
      </c>
      <c r="X5" s="3" t="s">
        <v>28</v>
      </c>
      <c r="Y5" s="4" t="s">
        <v>29</v>
      </c>
      <c r="Z5" s="3" t="s">
        <v>28</v>
      </c>
      <c r="AA5" s="4" t="s">
        <v>29</v>
      </c>
      <c r="AB5" s="3" t="s">
        <v>28</v>
      </c>
      <c r="AC5" s="4" t="s">
        <v>29</v>
      </c>
      <c r="AD5" s="3" t="s">
        <v>28</v>
      </c>
      <c r="AE5" s="4" t="s">
        <v>29</v>
      </c>
      <c r="AF5" s="3" t="s">
        <v>28</v>
      </c>
      <c r="AG5" s="4" t="s">
        <v>29</v>
      </c>
      <c r="AH5" s="9"/>
      <c r="AI5" s="9"/>
    </row>
    <row r="6" spans="2:35" ht="15.75" thickBot="1" x14ac:dyDescent="0.3">
      <c r="B6" s="123"/>
      <c r="C6" s="125"/>
      <c r="D6" s="12">
        <v>2008</v>
      </c>
      <c r="E6" s="13">
        <v>2008</v>
      </c>
      <c r="F6" s="14">
        <v>2009</v>
      </c>
      <c r="G6" s="14">
        <v>2009</v>
      </c>
      <c r="H6" s="13">
        <v>2010</v>
      </c>
      <c r="I6" s="15">
        <v>2010</v>
      </c>
      <c r="J6" s="16">
        <v>2011</v>
      </c>
      <c r="K6" s="13">
        <v>2011</v>
      </c>
      <c r="L6" s="11">
        <v>2012</v>
      </c>
      <c r="M6" s="17">
        <v>2012</v>
      </c>
      <c r="N6" s="17">
        <v>2013</v>
      </c>
      <c r="O6" s="17">
        <v>2013</v>
      </c>
      <c r="P6" s="17">
        <v>2014</v>
      </c>
      <c r="Q6" s="17">
        <v>2014</v>
      </c>
      <c r="R6" s="17">
        <v>2015</v>
      </c>
      <c r="S6" s="17">
        <v>2015</v>
      </c>
      <c r="T6" s="17">
        <v>2016</v>
      </c>
      <c r="U6" s="17">
        <v>2016</v>
      </c>
      <c r="V6" s="17">
        <v>2017</v>
      </c>
      <c r="W6" s="17">
        <v>2017</v>
      </c>
      <c r="X6" s="17">
        <v>2018</v>
      </c>
      <c r="Y6" s="17">
        <v>2018</v>
      </c>
      <c r="Z6" s="17">
        <v>2019</v>
      </c>
      <c r="AA6" s="17">
        <v>2019</v>
      </c>
      <c r="AB6" s="17">
        <v>2020</v>
      </c>
      <c r="AC6" s="17">
        <v>2020</v>
      </c>
      <c r="AD6" s="17">
        <v>2021</v>
      </c>
      <c r="AE6" s="17">
        <v>2021</v>
      </c>
      <c r="AF6" s="17">
        <v>2022</v>
      </c>
      <c r="AG6" s="13">
        <v>2022</v>
      </c>
      <c r="AH6" s="18"/>
      <c r="AI6" s="18"/>
    </row>
    <row r="7" spans="2:35" x14ac:dyDescent="0.25">
      <c r="B7" s="19" t="s">
        <v>2</v>
      </c>
      <c r="C7" s="20" t="s">
        <v>3</v>
      </c>
      <c r="D7" s="21">
        <v>109264</v>
      </c>
      <c r="E7" s="22">
        <f>D7/$D$32</f>
        <v>1.2543091622288371E-2</v>
      </c>
      <c r="F7" s="23">
        <v>108693</v>
      </c>
      <c r="G7" s="24">
        <f>F7/$F$32</f>
        <v>1.2414109275410189E-2</v>
      </c>
      <c r="H7" s="25">
        <v>108572</v>
      </c>
      <c r="I7" s="24">
        <f>H7/$H$32</f>
        <v>1.2338497026689505E-2</v>
      </c>
      <c r="J7" s="26">
        <v>108154</v>
      </c>
      <c r="K7" s="27">
        <f>J7/$J$32</f>
        <v>1.2250480033418843E-2</v>
      </c>
      <c r="L7" s="25">
        <v>107586</v>
      </c>
      <c r="M7" s="28">
        <f>L7/$L$32</f>
        <v>1.2162559516400735E-2</v>
      </c>
      <c r="N7" s="25">
        <v>106933</v>
      </c>
      <c r="O7" s="22">
        <f>N7/$N$32</f>
        <v>1.2072156346351998E-2</v>
      </c>
      <c r="P7" s="25">
        <v>107022</v>
      </c>
      <c r="Q7" s="28">
        <f>P7/$P$32</f>
        <v>1.2069319589316991E-2</v>
      </c>
      <c r="R7" s="25">
        <v>106787</v>
      </c>
      <c r="S7" s="28">
        <f>R7/$R$32</f>
        <v>1.2038697173222318E-2</v>
      </c>
      <c r="T7" s="25">
        <v>106102</v>
      </c>
      <c r="U7" s="28">
        <f>T7/$T$32</f>
        <v>1.1957062670506077E-2</v>
      </c>
      <c r="V7" s="25">
        <v>105761</v>
      </c>
      <c r="W7" s="28">
        <f>V7/$V$32</f>
        <v>1.189910562910357E-2</v>
      </c>
      <c r="X7" s="25">
        <v>105709</v>
      </c>
      <c r="Y7" s="28">
        <f>X7/$X$32</f>
        <v>1.1888462650125454E-2</v>
      </c>
      <c r="Z7" s="25">
        <v>105455</v>
      </c>
      <c r="AA7" s="28">
        <f>Z7/$Z$32</f>
        <v>1.1860526373208381E-2</v>
      </c>
      <c r="AB7" s="25">
        <v>109513</v>
      </c>
      <c r="AC7" s="28">
        <f>AB7/$AB$32</f>
        <v>1.1811548036177658E-2</v>
      </c>
      <c r="AD7" s="25">
        <v>110494</v>
      </c>
      <c r="AE7" s="28">
        <f>AD7/$AD$32</f>
        <v>1.1922147708649184E-2</v>
      </c>
      <c r="AF7" s="29">
        <v>110926</v>
      </c>
      <c r="AG7" s="28">
        <f t="shared" ref="AG7:AG32" si="0">AF7/$AF$32</f>
        <v>1.1976852195261366E-2</v>
      </c>
      <c r="AI7" s="30"/>
    </row>
    <row r="8" spans="2:35" ht="15.75" thickBot="1" x14ac:dyDescent="0.3">
      <c r="B8" s="31" t="s">
        <v>2</v>
      </c>
      <c r="C8" s="32" t="s">
        <v>4</v>
      </c>
      <c r="D8" s="33">
        <f>D7</f>
        <v>109264</v>
      </c>
      <c r="E8" s="34">
        <f t="shared" ref="E8:E32" si="1">D8/$D$32</f>
        <v>1.2543091622288371E-2</v>
      </c>
      <c r="F8" s="35">
        <f>F7</f>
        <v>108693</v>
      </c>
      <c r="G8" s="36">
        <f t="shared" ref="G8:G32" si="2">F8/$F$32</f>
        <v>1.2414109275410189E-2</v>
      </c>
      <c r="H8" s="37">
        <v>108572</v>
      </c>
      <c r="I8" s="36">
        <f t="shared" ref="I8:I32" si="3">H8/$H$32</f>
        <v>1.2338497026689505E-2</v>
      </c>
      <c r="J8" s="38">
        <v>108154</v>
      </c>
      <c r="K8" s="39">
        <f t="shared" ref="K8:K32" si="4">J8/$J$32</f>
        <v>1.2250480033418843E-2</v>
      </c>
      <c r="L8" s="40">
        <v>107586</v>
      </c>
      <c r="M8" s="41">
        <f t="shared" ref="M8:M32" si="5">L8/$L$32</f>
        <v>1.2162559516400735E-2</v>
      </c>
      <c r="N8" s="40">
        <v>106933</v>
      </c>
      <c r="O8" s="42">
        <f t="shared" ref="O8:O32" si="6">N8/$N$32</f>
        <v>1.2072156346351998E-2</v>
      </c>
      <c r="P8" s="40">
        <v>107022</v>
      </c>
      <c r="Q8" s="41">
        <f t="shared" ref="Q8:Q32" si="7">P8/$P$32</f>
        <v>1.2069319589316991E-2</v>
      </c>
      <c r="R8" s="40">
        <v>106787</v>
      </c>
      <c r="S8" s="41">
        <f t="shared" ref="S8:S32" si="8">R8/$R$32</f>
        <v>1.2038697173222318E-2</v>
      </c>
      <c r="T8" s="40">
        <v>106102</v>
      </c>
      <c r="U8" s="41">
        <f t="shared" ref="U8:U32" si="9">T8/$T$32</f>
        <v>1.1957062670506077E-2</v>
      </c>
      <c r="V8" s="40">
        <v>105761</v>
      </c>
      <c r="W8" s="41">
        <f t="shared" ref="W8:W32" si="10">V8/$V$32</f>
        <v>1.189910562910357E-2</v>
      </c>
      <c r="X8" s="37">
        <v>105709</v>
      </c>
      <c r="Y8" s="41">
        <f t="shared" ref="Y8:Y32" si="11">X8/$X$32</f>
        <v>1.1888462650125454E-2</v>
      </c>
      <c r="Z8" s="37">
        <v>105455</v>
      </c>
      <c r="AA8" s="41">
        <f t="shared" ref="AA8:AA32" si="12">Z8/$Z$32</f>
        <v>1.1860526373208381E-2</v>
      </c>
      <c r="AB8" s="37">
        <v>109513</v>
      </c>
      <c r="AC8" s="41">
        <f t="shared" ref="AC8:AC32" si="13">AB8/$AB$32</f>
        <v>1.1811548036177658E-2</v>
      </c>
      <c r="AD8" s="37">
        <v>110494</v>
      </c>
      <c r="AE8" s="41">
        <f t="shared" ref="AE8:AE32" si="14">AD8/$AD$32</f>
        <v>1.1922147708649184E-2</v>
      </c>
      <c r="AF8" s="43">
        <v>110926</v>
      </c>
      <c r="AG8" s="41">
        <f t="shared" si="0"/>
        <v>1.1976852195261366E-2</v>
      </c>
      <c r="AI8" s="18"/>
    </row>
    <row r="9" spans="2:35" x14ac:dyDescent="0.25">
      <c r="B9" s="126" t="s">
        <v>5</v>
      </c>
      <c r="C9" s="20" t="s">
        <v>6</v>
      </c>
      <c r="D9" s="21">
        <v>273014</v>
      </c>
      <c r="E9" s="22">
        <f>D9/$D$32</f>
        <v>3.1340968811021351E-2</v>
      </c>
      <c r="F9" s="23">
        <v>274049</v>
      </c>
      <c r="G9" s="24">
        <f t="shared" si="2"/>
        <v>3.129984665817382E-2</v>
      </c>
      <c r="H9" s="25">
        <v>274654</v>
      </c>
      <c r="I9" s="24">
        <f t="shared" si="3"/>
        <v>3.1212629060608441E-2</v>
      </c>
      <c r="J9" s="44">
        <v>274635</v>
      </c>
      <c r="K9" s="27">
        <f t="shared" si="4"/>
        <v>3.1107592728683027E-2</v>
      </c>
      <c r="L9" s="25">
        <v>274657</v>
      </c>
      <c r="M9" s="28">
        <f t="shared" si="5"/>
        <v>3.1049877392003388E-2</v>
      </c>
      <c r="N9" s="25">
        <v>274360</v>
      </c>
      <c r="O9" s="22">
        <f t="shared" si="6"/>
        <v>3.0973757541499201E-2</v>
      </c>
      <c r="P9" s="25">
        <v>272634</v>
      </c>
      <c r="Q9" s="28">
        <f t="shared" si="7"/>
        <v>3.0746079095081837E-2</v>
      </c>
      <c r="R9" s="25">
        <v>270206</v>
      </c>
      <c r="S9" s="28">
        <f t="shared" si="8"/>
        <v>3.0461837193550802E-2</v>
      </c>
      <c r="T9" s="25">
        <v>267212</v>
      </c>
      <c r="U9" s="28">
        <f t="shared" si="9"/>
        <v>3.0113198905876139E-2</v>
      </c>
      <c r="V9" s="25">
        <v>265446</v>
      </c>
      <c r="W9" s="28">
        <f t="shared" si="10"/>
        <v>2.9865167621552613E-2</v>
      </c>
      <c r="X9" s="25">
        <v>263994</v>
      </c>
      <c r="Y9" s="28">
        <f t="shared" si="11"/>
        <v>2.9689835386364632E-2</v>
      </c>
      <c r="Z9" s="25">
        <v>263653</v>
      </c>
      <c r="AA9" s="28">
        <f t="shared" si="12"/>
        <v>2.9653059218391817E-2</v>
      </c>
      <c r="AB9" s="25">
        <v>274172</v>
      </c>
      <c r="AC9" s="28">
        <f t="shared" si="13"/>
        <v>2.9570879696245205E-2</v>
      </c>
      <c r="AD9" s="25">
        <v>275130</v>
      </c>
      <c r="AE9" s="28">
        <f t="shared" si="14"/>
        <v>2.9686141320620578E-2</v>
      </c>
      <c r="AF9" s="29">
        <v>275638</v>
      </c>
      <c r="AG9" s="28">
        <f t="shared" si="0"/>
        <v>2.9761062198199271E-2</v>
      </c>
      <c r="AI9" s="30"/>
    </row>
    <row r="10" spans="2:35" x14ac:dyDescent="0.25">
      <c r="B10" s="127"/>
      <c r="C10" s="45" t="s">
        <v>7</v>
      </c>
      <c r="D10" s="46">
        <v>97550</v>
      </c>
      <c r="E10" s="47">
        <f t="shared" si="1"/>
        <v>1.1198368975639099E-2</v>
      </c>
      <c r="F10" s="48">
        <v>97238</v>
      </c>
      <c r="G10" s="49">
        <f t="shared" si="2"/>
        <v>1.1105804032663888E-2</v>
      </c>
      <c r="H10" s="50">
        <v>97222</v>
      </c>
      <c r="I10" s="49">
        <f t="shared" si="3"/>
        <v>1.1048643830166223E-2</v>
      </c>
      <c r="J10" s="51">
        <v>96522</v>
      </c>
      <c r="K10" s="52">
        <f t="shared" si="4"/>
        <v>1.0932936680896255E-2</v>
      </c>
      <c r="L10" s="50">
        <v>96267</v>
      </c>
      <c r="M10" s="53">
        <f t="shared" si="5"/>
        <v>1.0882950541569994E-2</v>
      </c>
      <c r="N10" s="50">
        <v>95540</v>
      </c>
      <c r="O10" s="54">
        <f t="shared" si="6"/>
        <v>1.0785948372630244E-2</v>
      </c>
      <c r="P10" s="50">
        <v>94961</v>
      </c>
      <c r="Q10" s="53">
        <f t="shared" si="7"/>
        <v>1.0709150058129457E-2</v>
      </c>
      <c r="R10" s="50">
        <v>94330</v>
      </c>
      <c r="S10" s="53">
        <f t="shared" si="8"/>
        <v>1.0634349727495492E-2</v>
      </c>
      <c r="T10" s="50">
        <v>93825</v>
      </c>
      <c r="U10" s="53">
        <f t="shared" si="9"/>
        <v>1.0573517983263583E-2</v>
      </c>
      <c r="V10" s="50">
        <v>93283</v>
      </c>
      <c r="W10" s="53">
        <f t="shared" si="10"/>
        <v>1.0495213456753135E-2</v>
      </c>
      <c r="X10" s="50">
        <v>92604</v>
      </c>
      <c r="Y10" s="53">
        <f t="shared" si="11"/>
        <v>1.0414621226690419E-2</v>
      </c>
      <c r="Z10" s="50">
        <v>92247</v>
      </c>
      <c r="AA10" s="53">
        <f t="shared" si="12"/>
        <v>1.0375022297182243E-2</v>
      </c>
      <c r="AB10" s="50">
        <v>95040</v>
      </c>
      <c r="AC10" s="53">
        <f t="shared" si="13"/>
        <v>1.0250559525885737E-2</v>
      </c>
      <c r="AD10" s="50">
        <v>95768</v>
      </c>
      <c r="AE10" s="53">
        <f t="shared" si="14"/>
        <v>1.0333232951670815E-2</v>
      </c>
      <c r="AF10" s="55">
        <v>95634</v>
      </c>
      <c r="AG10" s="53">
        <f t="shared" si="0"/>
        <v>1.0325751247152385E-2</v>
      </c>
      <c r="AI10" s="30"/>
    </row>
    <row r="11" spans="2:35" ht="15.75" thickBot="1" x14ac:dyDescent="0.3">
      <c r="B11" s="31" t="s">
        <v>5</v>
      </c>
      <c r="C11" s="32" t="s">
        <v>4</v>
      </c>
      <c r="D11" s="33">
        <f>SUM(D9:D10)</f>
        <v>370564</v>
      </c>
      <c r="E11" s="34">
        <f t="shared" si="1"/>
        <v>4.2539337786660456E-2</v>
      </c>
      <c r="F11" s="35">
        <f>SUM(F9:F10)</f>
        <v>371287</v>
      </c>
      <c r="G11" s="36">
        <f t="shared" si="2"/>
        <v>4.2405650690837703E-2</v>
      </c>
      <c r="H11" s="37">
        <f>SUM(H9:H10)</f>
        <v>371876</v>
      </c>
      <c r="I11" s="36">
        <f t="shared" si="3"/>
        <v>4.2261272890774665E-2</v>
      </c>
      <c r="J11" s="38">
        <f>SUM(J9:J10)</f>
        <v>371157</v>
      </c>
      <c r="K11" s="39">
        <f t="shared" si="4"/>
        <v>4.204052940957928E-2</v>
      </c>
      <c r="L11" s="37">
        <f>SUM(L9:L10)</f>
        <v>370924</v>
      </c>
      <c r="M11" s="41">
        <f t="shared" si="5"/>
        <v>4.1932827933573384E-2</v>
      </c>
      <c r="N11" s="37">
        <f>SUM(N9:N10)</f>
        <v>369900</v>
      </c>
      <c r="O11" s="42">
        <f t="shared" si="6"/>
        <v>4.1759705914129447E-2</v>
      </c>
      <c r="P11" s="37">
        <f>SUM(P9:P10)</f>
        <v>367595</v>
      </c>
      <c r="Q11" s="41">
        <f t="shared" si="7"/>
        <v>4.1455229153211294E-2</v>
      </c>
      <c r="R11" s="37">
        <f>SUM(R9:R10)</f>
        <v>364536</v>
      </c>
      <c r="S11" s="41">
        <f t="shared" si="8"/>
        <v>4.1096186921046295E-2</v>
      </c>
      <c r="T11" s="37">
        <f>SUM(T9:T10)</f>
        <v>361037</v>
      </c>
      <c r="U11" s="41">
        <f t="shared" si="9"/>
        <v>4.0686716889139718E-2</v>
      </c>
      <c r="V11" s="37">
        <f>SUM(V9:V10)</f>
        <v>358729</v>
      </c>
      <c r="W11" s="41">
        <f t="shared" si="10"/>
        <v>4.0360381078305752E-2</v>
      </c>
      <c r="X11" s="37">
        <f>SUM(X9:X10)</f>
        <v>356598</v>
      </c>
      <c r="Y11" s="41">
        <f t="shared" si="11"/>
        <v>4.0104456613055055E-2</v>
      </c>
      <c r="Z11" s="37">
        <f>SUM(Z9:Z10)</f>
        <v>355900</v>
      </c>
      <c r="AA11" s="41">
        <f t="shared" si="12"/>
        <v>4.0028081515574063E-2</v>
      </c>
      <c r="AB11" s="37">
        <f>SUM(AB9:AB10)</f>
        <v>369212</v>
      </c>
      <c r="AC11" s="41">
        <f t="shared" si="13"/>
        <v>3.9821439222130939E-2</v>
      </c>
      <c r="AD11" s="37">
        <f>SUM(AD9:AD10)</f>
        <v>370898</v>
      </c>
      <c r="AE11" s="41">
        <f t="shared" si="14"/>
        <v>4.0019374272291394E-2</v>
      </c>
      <c r="AF11" s="43">
        <f>SUM(AF9:AF10)</f>
        <v>371272</v>
      </c>
      <c r="AG11" s="41">
        <f t="shared" si="0"/>
        <v>4.0086813445351657E-2</v>
      </c>
      <c r="AI11" s="18"/>
    </row>
    <row r="12" spans="2:35" x14ac:dyDescent="0.25">
      <c r="B12" s="126" t="s">
        <v>8</v>
      </c>
      <c r="C12" s="20" t="s">
        <v>9</v>
      </c>
      <c r="D12" s="21">
        <v>895328</v>
      </c>
      <c r="E12" s="54">
        <f t="shared" si="1"/>
        <v>0.10278024908478732</v>
      </c>
      <c r="F12" s="23">
        <v>900319</v>
      </c>
      <c r="G12" s="24">
        <f t="shared" si="2"/>
        <v>0.10282776672580594</v>
      </c>
      <c r="H12" s="25">
        <v>906293</v>
      </c>
      <c r="I12" s="56">
        <f t="shared" si="3"/>
        <v>0.10299426634684368</v>
      </c>
      <c r="J12" s="26">
        <v>912024</v>
      </c>
      <c r="K12" s="27">
        <f t="shared" si="4"/>
        <v>0.10330391665586837</v>
      </c>
      <c r="L12" s="25">
        <v>916299</v>
      </c>
      <c r="M12" s="28">
        <f t="shared" si="5"/>
        <v>0.10358728015093485</v>
      </c>
      <c r="N12" s="25">
        <v>920021</v>
      </c>
      <c r="O12" s="22">
        <f t="shared" si="6"/>
        <v>0.10386538630663229</v>
      </c>
      <c r="P12" s="25">
        <v>923475</v>
      </c>
      <c r="Q12" s="28">
        <f t="shared" si="7"/>
        <v>0.10414414707017723</v>
      </c>
      <c r="R12" s="57">
        <v>926481</v>
      </c>
      <c r="S12" s="28">
        <f t="shared" si="8"/>
        <v>0.10444739711523113</v>
      </c>
      <c r="T12" s="25">
        <v>928381</v>
      </c>
      <c r="U12" s="28">
        <f t="shared" si="9"/>
        <v>0.10462300238550737</v>
      </c>
      <c r="V12" s="25">
        <v>932449</v>
      </c>
      <c r="W12" s="28">
        <f t="shared" si="10"/>
        <v>0.10490926848982134</v>
      </c>
      <c r="X12" s="25">
        <v>932897</v>
      </c>
      <c r="Y12" s="28">
        <f t="shared" si="11"/>
        <v>0.10491737828296631</v>
      </c>
      <c r="Z12" s="25">
        <v>932256</v>
      </c>
      <c r="AA12" s="28">
        <f t="shared" si="12"/>
        <v>0.10485085462597081</v>
      </c>
      <c r="AB12" s="25">
        <v>953617</v>
      </c>
      <c r="AC12" s="28">
        <f t="shared" si="13"/>
        <v>0.10285256548186636</v>
      </c>
      <c r="AD12" s="25">
        <v>954879</v>
      </c>
      <c r="AE12" s="28">
        <f t="shared" si="14"/>
        <v>0.1030301055431718</v>
      </c>
      <c r="AF12" s="29">
        <v>952997</v>
      </c>
      <c r="AG12" s="28">
        <f t="shared" si="0"/>
        <v>0.10289656357866953</v>
      </c>
      <c r="AI12" s="30"/>
    </row>
    <row r="13" spans="2:35" x14ac:dyDescent="0.25">
      <c r="B13" s="128"/>
      <c r="C13" s="45" t="s">
        <v>10</v>
      </c>
      <c r="D13" s="46">
        <v>778165</v>
      </c>
      <c r="E13" s="47">
        <f t="shared" si="1"/>
        <v>8.9330382305773448E-2</v>
      </c>
      <c r="F13" s="48">
        <v>781943</v>
      </c>
      <c r="G13" s="49">
        <f t="shared" si="2"/>
        <v>8.9307736920887906E-2</v>
      </c>
      <c r="H13" s="50">
        <v>784017</v>
      </c>
      <c r="I13" s="58">
        <f t="shared" si="3"/>
        <v>8.9098399434237432E-2</v>
      </c>
      <c r="J13" s="51">
        <v>785576</v>
      </c>
      <c r="K13" s="52">
        <f t="shared" si="4"/>
        <v>8.898129614006918E-2</v>
      </c>
      <c r="L13" s="50">
        <v>785092</v>
      </c>
      <c r="M13" s="53">
        <f t="shared" si="5"/>
        <v>8.8754374880096715E-2</v>
      </c>
      <c r="N13" s="50">
        <v>786685</v>
      </c>
      <c r="O13" s="54">
        <f t="shared" si="6"/>
        <v>8.8812474309426667E-2</v>
      </c>
      <c r="P13" s="50">
        <v>788796</v>
      </c>
      <c r="Q13" s="53">
        <f t="shared" si="7"/>
        <v>8.8955831649332712E-2</v>
      </c>
      <c r="R13" s="46">
        <v>790546</v>
      </c>
      <c r="S13" s="53">
        <f t="shared" si="8"/>
        <v>8.9122682494144512E-2</v>
      </c>
      <c r="T13" s="50">
        <v>793073</v>
      </c>
      <c r="U13" s="53">
        <f t="shared" si="9"/>
        <v>8.9374597682289364E-2</v>
      </c>
      <c r="V13" s="50">
        <v>797222</v>
      </c>
      <c r="W13" s="53">
        <f t="shared" si="10"/>
        <v>8.9694961165696294E-2</v>
      </c>
      <c r="X13" s="50">
        <v>800530</v>
      </c>
      <c r="Y13" s="53">
        <f t="shared" si="11"/>
        <v>9.0030848889923562E-2</v>
      </c>
      <c r="Z13" s="50">
        <v>802162</v>
      </c>
      <c r="AA13" s="53">
        <f t="shared" si="12"/>
        <v>9.0219179333228205E-2</v>
      </c>
      <c r="AB13" s="50">
        <v>859924</v>
      </c>
      <c r="AC13" s="53">
        <f t="shared" si="13"/>
        <v>9.2747286929058995E-2</v>
      </c>
      <c r="AD13" s="50">
        <v>854121</v>
      </c>
      <c r="AE13" s="53">
        <f t="shared" si="14"/>
        <v>9.2158458586521885E-2</v>
      </c>
      <c r="AF13" s="55">
        <v>849477</v>
      </c>
      <c r="AG13" s="53">
        <f t="shared" si="0"/>
        <v>9.1719348685376192E-2</v>
      </c>
      <c r="AI13" s="30"/>
    </row>
    <row r="14" spans="2:35" x14ac:dyDescent="0.25">
      <c r="B14" s="128"/>
      <c r="C14" s="45" t="s">
        <v>11</v>
      </c>
      <c r="D14" s="46">
        <v>619533</v>
      </c>
      <c r="E14" s="47">
        <f t="shared" si="1"/>
        <v>7.1120032051098084E-2</v>
      </c>
      <c r="F14" s="48">
        <v>628572</v>
      </c>
      <c r="G14" s="49">
        <f t="shared" si="2"/>
        <v>7.1790837454694723E-2</v>
      </c>
      <c r="H14" s="50">
        <v>635648</v>
      </c>
      <c r="I14" s="58">
        <f t="shared" si="3"/>
        <v>7.2237233891068883E-2</v>
      </c>
      <c r="J14" s="51">
        <v>645658</v>
      </c>
      <c r="K14" s="52">
        <f t="shared" si="4"/>
        <v>7.3132944111333323E-2</v>
      </c>
      <c r="L14" s="50">
        <v>652373</v>
      </c>
      <c r="M14" s="53">
        <f t="shared" si="5"/>
        <v>7.3750538540264504E-2</v>
      </c>
      <c r="N14" s="50">
        <v>657101</v>
      </c>
      <c r="O14" s="54">
        <f t="shared" si="6"/>
        <v>7.4183142784212952E-2</v>
      </c>
      <c r="P14" s="50">
        <v>660312</v>
      </c>
      <c r="Q14" s="53">
        <f t="shared" si="7"/>
        <v>7.4466152348686074E-2</v>
      </c>
      <c r="R14" s="46">
        <v>664595</v>
      </c>
      <c r="S14" s="53">
        <f t="shared" si="8"/>
        <v>7.4923520164792395E-2</v>
      </c>
      <c r="T14" s="50">
        <v>668673</v>
      </c>
      <c r="U14" s="53">
        <f t="shared" si="9"/>
        <v>7.5355459530219132E-2</v>
      </c>
      <c r="V14" s="50">
        <v>672858</v>
      </c>
      <c r="W14" s="53">
        <f t="shared" si="10"/>
        <v>7.5702843348562976E-2</v>
      </c>
      <c r="X14" s="50">
        <v>672390</v>
      </c>
      <c r="Y14" s="53">
        <f t="shared" si="11"/>
        <v>7.5619705051772831E-2</v>
      </c>
      <c r="Z14" s="50">
        <v>674030</v>
      </c>
      <c r="AA14" s="53">
        <f t="shared" si="12"/>
        <v>7.5808170227430138E-2</v>
      </c>
      <c r="AB14" s="50">
        <v>721832</v>
      </c>
      <c r="AC14" s="53">
        <f t="shared" si="13"/>
        <v>7.7853344735786548E-2</v>
      </c>
      <c r="AD14" s="50">
        <v>703447</v>
      </c>
      <c r="AE14" s="53">
        <f t="shared" si="14"/>
        <v>7.590094520251002E-2</v>
      </c>
      <c r="AF14" s="55">
        <v>703366</v>
      </c>
      <c r="AG14" s="53">
        <f t="shared" si="0"/>
        <v>7.5943517490689338E-2</v>
      </c>
      <c r="AI14" s="30"/>
    </row>
    <row r="15" spans="2:35" x14ac:dyDescent="0.25">
      <c r="B15" s="128"/>
      <c r="C15" s="45" t="s">
        <v>12</v>
      </c>
      <c r="D15" s="46">
        <v>128449</v>
      </c>
      <c r="E15" s="47">
        <f t="shared" si="1"/>
        <v>1.4745456653530156E-2</v>
      </c>
      <c r="F15" s="48">
        <v>128364</v>
      </c>
      <c r="G15" s="49">
        <f t="shared" si="2"/>
        <v>1.4660785175022803E-2</v>
      </c>
      <c r="H15" s="50">
        <v>127323</v>
      </c>
      <c r="I15" s="58">
        <f t="shared" si="3"/>
        <v>1.4469425422108721E-2</v>
      </c>
      <c r="J15" s="51">
        <v>127348</v>
      </c>
      <c r="K15" s="52">
        <f t="shared" si="4"/>
        <v>1.4424562487710329E-2</v>
      </c>
      <c r="L15" s="50">
        <v>126658</v>
      </c>
      <c r="M15" s="53">
        <f t="shared" si="5"/>
        <v>1.4318642418421394E-2</v>
      </c>
      <c r="N15" s="50">
        <v>126443</v>
      </c>
      <c r="O15" s="54">
        <f t="shared" si="6"/>
        <v>1.4274729642877182E-2</v>
      </c>
      <c r="P15" s="50">
        <v>125902</v>
      </c>
      <c r="Q15" s="53">
        <f t="shared" si="7"/>
        <v>1.4198496336586756E-2</v>
      </c>
      <c r="R15" s="46">
        <v>125569</v>
      </c>
      <c r="S15" s="53">
        <f t="shared" si="8"/>
        <v>1.4156097327805381E-2</v>
      </c>
      <c r="T15" s="50">
        <v>124976</v>
      </c>
      <c r="U15" s="53">
        <f t="shared" si="9"/>
        <v>1.4084049917147344E-2</v>
      </c>
      <c r="V15" s="50">
        <v>125076</v>
      </c>
      <c r="W15" s="53">
        <f t="shared" si="10"/>
        <v>1.4072224503037585E-2</v>
      </c>
      <c r="X15" s="50">
        <v>125265</v>
      </c>
      <c r="Y15" s="53">
        <f t="shared" si="11"/>
        <v>1.4087809683829807E-2</v>
      </c>
      <c r="Z15" s="50">
        <v>125201</v>
      </c>
      <c r="AA15" s="53">
        <f t="shared" si="12"/>
        <v>1.4081359465668413E-2</v>
      </c>
      <c r="AB15" s="50">
        <v>128786</v>
      </c>
      <c r="AC15" s="53">
        <f t="shared" si="13"/>
        <v>1.3890241573029467E-2</v>
      </c>
      <c r="AD15" s="50">
        <v>129668</v>
      </c>
      <c r="AE15" s="53">
        <f t="shared" si="14"/>
        <v>1.3990995430386469E-2</v>
      </c>
      <c r="AF15" s="55">
        <v>129777</v>
      </c>
      <c r="AG15" s="53">
        <f t="shared" si="0"/>
        <v>1.4012223891102486E-2</v>
      </c>
      <c r="AI15" s="30"/>
    </row>
    <row r="16" spans="2:35" x14ac:dyDescent="0.25">
      <c r="B16" s="128"/>
      <c r="C16" s="45" t="s">
        <v>13</v>
      </c>
      <c r="D16" s="46">
        <v>799191</v>
      </c>
      <c r="E16" s="47">
        <f t="shared" si="1"/>
        <v>9.1744087134905047E-2</v>
      </c>
      <c r="F16" s="48">
        <v>805204</v>
      </c>
      <c r="G16" s="49">
        <f t="shared" si="2"/>
        <v>9.1964436026214985E-2</v>
      </c>
      <c r="H16" s="50">
        <v>810813</v>
      </c>
      <c r="I16" s="58">
        <f>H16/$H$32</f>
        <v>9.2143589412566757E-2</v>
      </c>
      <c r="J16" s="51">
        <v>815253</v>
      </c>
      <c r="K16" s="52">
        <f t="shared" si="4"/>
        <v>9.2342776029410031E-2</v>
      </c>
      <c r="L16" s="50">
        <v>819389</v>
      </c>
      <c r="M16" s="53">
        <f t="shared" si="5"/>
        <v>9.2631638685182843E-2</v>
      </c>
      <c r="N16" s="50">
        <v>821811</v>
      </c>
      <c r="O16" s="54">
        <f t="shared" si="6"/>
        <v>9.2778009399828693E-2</v>
      </c>
      <c r="P16" s="50">
        <v>824331</v>
      </c>
      <c r="Q16" s="53">
        <f t="shared" si="7"/>
        <v>9.2963262566400029E-2</v>
      </c>
      <c r="R16" s="46">
        <v>825471</v>
      </c>
      <c r="S16" s="53">
        <f t="shared" si="8"/>
        <v>9.3059973538698521E-2</v>
      </c>
      <c r="T16" s="50">
        <v>825298</v>
      </c>
      <c r="U16" s="53">
        <f t="shared" si="9"/>
        <v>9.3006163011473159E-2</v>
      </c>
      <c r="V16" s="50">
        <v>826972</v>
      </c>
      <c r="W16" s="53">
        <f t="shared" si="10"/>
        <v>9.3042115527567221E-2</v>
      </c>
      <c r="X16" s="50">
        <v>825677</v>
      </c>
      <c r="Y16" s="53">
        <f t="shared" si="11"/>
        <v>9.2858982447735147E-2</v>
      </c>
      <c r="Z16" s="50">
        <v>824394</v>
      </c>
      <c r="AA16" s="53">
        <f t="shared" si="12"/>
        <v>9.2719612905170445E-2</v>
      </c>
      <c r="AB16" s="50">
        <v>861314</v>
      </c>
      <c r="AC16" s="53">
        <f t="shared" si="13"/>
        <v>9.2897205676333625E-2</v>
      </c>
      <c r="AD16" s="50">
        <v>862328</v>
      </c>
      <c r="AE16" s="53">
        <f t="shared" si="14"/>
        <v>9.3043982381885298E-2</v>
      </c>
      <c r="AF16" s="55">
        <v>861418</v>
      </c>
      <c r="AG16" s="53">
        <f t="shared" si="0"/>
        <v>9.3008636968227962E-2</v>
      </c>
      <c r="AI16" s="30"/>
    </row>
    <row r="17" spans="2:35" x14ac:dyDescent="0.25">
      <c r="B17" s="128"/>
      <c r="C17" s="45" t="s">
        <v>14</v>
      </c>
      <c r="D17" s="46">
        <v>627348</v>
      </c>
      <c r="E17" s="47">
        <f t="shared" si="1"/>
        <v>7.2017164327311506E-2</v>
      </c>
      <c r="F17" s="48">
        <v>628669</v>
      </c>
      <c r="G17" s="49">
        <f t="shared" si="2"/>
        <v>7.1801916076130456E-2</v>
      </c>
      <c r="H17" s="50">
        <v>630454</v>
      </c>
      <c r="I17" s="58">
        <f>H17/$H$32</f>
        <v>7.1646969793911011E-2</v>
      </c>
      <c r="J17" s="51">
        <v>629144</v>
      </c>
      <c r="K17" s="52">
        <f t="shared" si="4"/>
        <v>7.1262422195621664E-2</v>
      </c>
      <c r="L17" s="50">
        <v>627682</v>
      </c>
      <c r="M17" s="53">
        <f t="shared" si="5"/>
        <v>7.0959229661605089E-2</v>
      </c>
      <c r="N17" s="50">
        <v>626964</v>
      </c>
      <c r="O17" s="54">
        <f t="shared" si="6"/>
        <v>7.0780838763844972E-2</v>
      </c>
      <c r="P17" s="50">
        <v>625581</v>
      </c>
      <c r="Q17" s="53">
        <f t="shared" si="7"/>
        <v>7.0549391882085102E-2</v>
      </c>
      <c r="R17" s="46">
        <v>624180</v>
      </c>
      <c r="S17" s="53">
        <f t="shared" si="8"/>
        <v>7.0367310642511782E-2</v>
      </c>
      <c r="T17" s="50">
        <v>623055</v>
      </c>
      <c r="U17" s="53">
        <f t="shared" si="9"/>
        <v>7.0214582968955955E-2</v>
      </c>
      <c r="V17" s="50">
        <v>622122</v>
      </c>
      <c r="W17" s="53">
        <f t="shared" si="10"/>
        <v>6.9994566921541684E-2</v>
      </c>
      <c r="X17" s="50">
        <v>620859</v>
      </c>
      <c r="Y17" s="53">
        <f t="shared" si="11"/>
        <v>6.9824319901751405E-2</v>
      </c>
      <c r="Z17" s="50">
        <v>619687</v>
      </c>
      <c r="AA17" s="53">
        <f t="shared" si="12"/>
        <v>6.969621171717208E-2</v>
      </c>
      <c r="AB17" s="50">
        <v>642771</v>
      </c>
      <c r="AC17" s="53">
        <f t="shared" si="13"/>
        <v>6.9326203672275891E-2</v>
      </c>
      <c r="AD17" s="50">
        <v>646392</v>
      </c>
      <c r="AE17" s="53">
        <f t="shared" si="14"/>
        <v>6.9744790682653934E-2</v>
      </c>
      <c r="AF17" s="55">
        <v>644098</v>
      </c>
      <c r="AG17" s="53">
        <f t="shared" si="0"/>
        <v>6.95442596439379E-2</v>
      </c>
      <c r="AI17" s="30"/>
    </row>
    <row r="18" spans="2:35" x14ac:dyDescent="0.25">
      <c r="B18" s="128"/>
      <c r="C18" s="45" t="s">
        <v>15</v>
      </c>
      <c r="D18" s="46">
        <v>489743</v>
      </c>
      <c r="E18" s="47">
        <f t="shared" si="1"/>
        <v>5.6220633697964317E-2</v>
      </c>
      <c r="F18" s="48">
        <v>490779</v>
      </c>
      <c r="G18" s="49">
        <f t="shared" si="2"/>
        <v>5.6053141748562803E-2</v>
      </c>
      <c r="H18" s="50">
        <v>492623</v>
      </c>
      <c r="I18" s="58">
        <f t="shared" si="3"/>
        <v>5.5983378963073947E-2</v>
      </c>
      <c r="J18" s="51">
        <v>494801</v>
      </c>
      <c r="K18" s="52">
        <f t="shared" si="4"/>
        <v>5.6045544048446451E-2</v>
      </c>
      <c r="L18" s="50">
        <v>495623</v>
      </c>
      <c r="M18" s="53">
        <f t="shared" si="5"/>
        <v>5.6030006089984583E-2</v>
      </c>
      <c r="N18" s="50">
        <v>496050</v>
      </c>
      <c r="O18" s="54">
        <f t="shared" si="6"/>
        <v>5.6001357444455016E-2</v>
      </c>
      <c r="P18" s="50">
        <v>494931</v>
      </c>
      <c r="Q18" s="53">
        <f t="shared" si="7"/>
        <v>5.5815443681301487E-2</v>
      </c>
      <c r="R18" s="46">
        <v>494370</v>
      </c>
      <c r="S18" s="53">
        <f t="shared" si="8"/>
        <v>5.573310160905276E-2</v>
      </c>
      <c r="T18" s="50">
        <v>493831</v>
      </c>
      <c r="U18" s="53">
        <f t="shared" si="9"/>
        <v>5.5651808784364917E-2</v>
      </c>
      <c r="V18" s="50">
        <v>493994</v>
      </c>
      <c r="W18" s="53">
        <f t="shared" si="10"/>
        <v>5.5578963759262759E-2</v>
      </c>
      <c r="X18" s="50">
        <v>493084</v>
      </c>
      <c r="Y18" s="53">
        <f t="shared" si="11"/>
        <v>5.5454225443192721E-2</v>
      </c>
      <c r="Z18" s="50">
        <v>491577</v>
      </c>
      <c r="AA18" s="53">
        <f t="shared" si="12"/>
        <v>5.5287676951900393E-2</v>
      </c>
      <c r="AB18" s="50">
        <v>508384</v>
      </c>
      <c r="AC18" s="53">
        <f t="shared" si="13"/>
        <v>5.4831865046379359E-2</v>
      </c>
      <c r="AD18" s="50">
        <v>510444</v>
      </c>
      <c r="AE18" s="53">
        <f t="shared" si="14"/>
        <v>5.5076192055620435E-2</v>
      </c>
      <c r="AF18" s="55">
        <v>511151</v>
      </c>
      <c r="AG18" s="53">
        <f t="shared" si="0"/>
        <v>5.5189765938193414E-2</v>
      </c>
      <c r="AI18" s="30"/>
    </row>
    <row r="19" spans="2:35" x14ac:dyDescent="0.25">
      <c r="B19" s="128"/>
      <c r="C19" s="45" t="s">
        <v>16</v>
      </c>
      <c r="D19" s="46">
        <v>569485</v>
      </c>
      <c r="E19" s="47">
        <f t="shared" si="1"/>
        <v>6.5374712005041843E-2</v>
      </c>
      <c r="F19" s="48">
        <v>573123</v>
      </c>
      <c r="G19" s="49">
        <f t="shared" si="2"/>
        <v>6.54578634341762E-2</v>
      </c>
      <c r="H19" s="50">
        <v>577574</v>
      </c>
      <c r="I19" s="58">
        <f t="shared" si="3"/>
        <v>6.5637503976100325E-2</v>
      </c>
      <c r="J19" s="51">
        <v>578922</v>
      </c>
      <c r="K19" s="52">
        <f t="shared" si="4"/>
        <v>6.5573833625264935E-2</v>
      </c>
      <c r="L19" s="50">
        <v>580013</v>
      </c>
      <c r="M19" s="53">
        <f t="shared" si="5"/>
        <v>6.5570265952690304E-2</v>
      </c>
      <c r="N19" s="50">
        <v>582166</v>
      </c>
      <c r="O19" s="54">
        <f t="shared" si="6"/>
        <v>6.5723387275493594E-2</v>
      </c>
      <c r="P19" s="50">
        <v>584563</v>
      </c>
      <c r="Q19" s="53">
        <f t="shared" si="7"/>
        <v>6.5923620069611E-2</v>
      </c>
      <c r="R19" s="46">
        <v>587238</v>
      </c>
      <c r="S19" s="53">
        <f t="shared" si="8"/>
        <v>6.6202631880366777E-2</v>
      </c>
      <c r="T19" s="50">
        <v>591142</v>
      </c>
      <c r="U19" s="53">
        <f t="shared" si="9"/>
        <v>6.6618178179188928E-2</v>
      </c>
      <c r="V19" s="50">
        <v>595564</v>
      </c>
      <c r="W19" s="53">
        <f t="shared" si="10"/>
        <v>6.7006542533556201E-2</v>
      </c>
      <c r="X19" s="50">
        <v>601649</v>
      </c>
      <c r="Y19" s="53">
        <f t="shared" si="11"/>
        <v>6.7663885430619242E-2</v>
      </c>
      <c r="Z19" s="50">
        <v>607498</v>
      </c>
      <c r="AA19" s="53">
        <f t="shared" si="12"/>
        <v>6.8325314595527431E-2</v>
      </c>
      <c r="AB19" s="50">
        <v>638422</v>
      </c>
      <c r="AC19" s="53">
        <f t="shared" si="13"/>
        <v>6.8857141347169859E-2</v>
      </c>
      <c r="AD19" s="50">
        <v>649741</v>
      </c>
      <c r="AE19" s="53">
        <f t="shared" si="14"/>
        <v>7.0106143087999617E-2</v>
      </c>
      <c r="AF19" s="55">
        <v>655735</v>
      </c>
      <c r="AG19" s="53">
        <f t="shared" si="0"/>
        <v>7.0800724575480159E-2</v>
      </c>
      <c r="AI19" s="30"/>
    </row>
    <row r="20" spans="2:35" x14ac:dyDescent="0.25">
      <c r="B20" s="128"/>
      <c r="C20" s="45" t="s">
        <v>17</v>
      </c>
      <c r="D20" s="46">
        <v>494904</v>
      </c>
      <c r="E20" s="47">
        <f t="shared" si="1"/>
        <v>5.6813096868474557E-2</v>
      </c>
      <c r="F20" s="48">
        <v>498641</v>
      </c>
      <c r="G20" s="49">
        <f t="shared" si="2"/>
        <v>5.6951081147818279E-2</v>
      </c>
      <c r="H20" s="50">
        <v>502010</v>
      </c>
      <c r="I20" s="58">
        <f t="shared" si="3"/>
        <v>5.7050150060498094E-2</v>
      </c>
      <c r="J20" s="51">
        <v>503257</v>
      </c>
      <c r="K20" s="52">
        <f t="shared" si="4"/>
        <v>5.700334550898041E-2</v>
      </c>
      <c r="L20" s="50">
        <v>503531</v>
      </c>
      <c r="M20" s="53">
        <f t="shared" si="5"/>
        <v>5.6924002712739376E-2</v>
      </c>
      <c r="N20" s="50">
        <v>503815</v>
      </c>
      <c r="O20" s="54">
        <f t="shared" si="6"/>
        <v>5.6877983874363686E-2</v>
      </c>
      <c r="P20" s="50">
        <v>504483</v>
      </c>
      <c r="Q20" s="53">
        <f t="shared" si="7"/>
        <v>5.6892662764454073E-2</v>
      </c>
      <c r="R20" s="46">
        <v>504556</v>
      </c>
      <c r="S20" s="53">
        <f t="shared" si="8"/>
        <v>5.68814264932282E-2</v>
      </c>
      <c r="T20" s="50">
        <v>504001</v>
      </c>
      <c r="U20" s="53">
        <f t="shared" si="9"/>
        <v>5.679790713650764E-2</v>
      </c>
      <c r="V20" s="50">
        <v>504403</v>
      </c>
      <c r="W20" s="53">
        <f t="shared" si="10"/>
        <v>5.675007400305148E-2</v>
      </c>
      <c r="X20" s="50">
        <v>503192</v>
      </c>
      <c r="Y20" s="53">
        <f t="shared" si="11"/>
        <v>5.6591012097758256E-2</v>
      </c>
      <c r="Z20" s="50">
        <v>501838</v>
      </c>
      <c r="AA20" s="53">
        <f t="shared" si="12"/>
        <v>5.6441731867414038E-2</v>
      </c>
      <c r="AB20" s="50">
        <v>523406</v>
      </c>
      <c r="AC20" s="53">
        <f t="shared" si="13"/>
        <v>5.6452066069084067E-2</v>
      </c>
      <c r="AD20" s="50">
        <v>518345</v>
      </c>
      <c r="AE20" s="53">
        <f t="shared" si="14"/>
        <v>5.5928698879937025E-2</v>
      </c>
      <c r="AF20" s="55">
        <v>513936</v>
      </c>
      <c r="AG20" s="53">
        <f t="shared" si="0"/>
        <v>5.549046670594672E-2</v>
      </c>
      <c r="AI20" s="30"/>
    </row>
    <row r="21" spans="2:35" x14ac:dyDescent="0.25">
      <c r="B21" s="128"/>
      <c r="C21" s="45" t="s">
        <v>18</v>
      </c>
      <c r="D21" s="46">
        <v>318856</v>
      </c>
      <c r="E21" s="47">
        <f t="shared" si="1"/>
        <v>3.6603456054294006E-2</v>
      </c>
      <c r="F21" s="48">
        <v>321564</v>
      </c>
      <c r="G21" s="49">
        <f t="shared" si="2"/>
        <v>3.6726657972804153E-2</v>
      </c>
      <c r="H21" s="50">
        <v>324120</v>
      </c>
      <c r="I21" s="58">
        <f t="shared" si="3"/>
        <v>3.6834116128381188E-2</v>
      </c>
      <c r="J21" s="51">
        <v>326277</v>
      </c>
      <c r="K21" s="52">
        <f t="shared" si="4"/>
        <v>3.6957023076943991E-2</v>
      </c>
      <c r="L21" s="50">
        <v>327462</v>
      </c>
      <c r="M21" s="53">
        <f t="shared" si="5"/>
        <v>3.7019464097183812E-2</v>
      </c>
      <c r="N21" s="50">
        <v>329052</v>
      </c>
      <c r="O21" s="54">
        <f t="shared" si="6"/>
        <v>3.7148188025023308E-2</v>
      </c>
      <c r="P21" s="50">
        <v>329378</v>
      </c>
      <c r="Q21" s="53">
        <f t="shared" si="7"/>
        <v>3.7145337852871857E-2</v>
      </c>
      <c r="R21" s="46">
        <v>329682</v>
      </c>
      <c r="S21" s="53">
        <f t="shared" si="8"/>
        <v>3.7166900104528451E-2</v>
      </c>
      <c r="T21" s="50">
        <v>330003</v>
      </c>
      <c r="U21" s="53">
        <f t="shared" si="9"/>
        <v>3.7189370157537247E-2</v>
      </c>
      <c r="V21" s="50">
        <v>330650</v>
      </c>
      <c r="W21" s="53">
        <f t="shared" si="10"/>
        <v>3.7201229907651165E-2</v>
      </c>
      <c r="X21" s="50">
        <v>330772</v>
      </c>
      <c r="Y21" s="53">
        <f t="shared" si="11"/>
        <v>3.7199959962796889E-2</v>
      </c>
      <c r="Z21" s="50">
        <v>329998</v>
      </c>
      <c r="AA21" s="53">
        <f t="shared" si="12"/>
        <v>3.7114882955820203E-2</v>
      </c>
      <c r="AB21" s="50">
        <v>344725</v>
      </c>
      <c r="AC21" s="53">
        <f t="shared" si="13"/>
        <v>3.7180388600178457E-2</v>
      </c>
      <c r="AD21" s="50">
        <v>346331</v>
      </c>
      <c r="AE21" s="53">
        <f t="shared" si="14"/>
        <v>3.7368629410503562E-2</v>
      </c>
      <c r="AF21" s="55">
        <v>346875</v>
      </c>
      <c r="AG21" s="53">
        <f t="shared" si="0"/>
        <v>3.7452631531212581E-2</v>
      </c>
      <c r="AI21" s="30"/>
    </row>
    <row r="22" spans="2:35" x14ac:dyDescent="0.25">
      <c r="B22" s="128"/>
      <c r="C22" s="45" t="s">
        <v>19</v>
      </c>
      <c r="D22" s="46">
        <v>150145</v>
      </c>
      <c r="E22" s="47">
        <f t="shared" si="1"/>
        <v>1.7236074934365273E-2</v>
      </c>
      <c r="F22" s="48">
        <v>149487</v>
      </c>
      <c r="G22" s="49">
        <f t="shared" si="2"/>
        <v>1.707329775839514E-2</v>
      </c>
      <c r="H22" s="50">
        <v>148859</v>
      </c>
      <c r="I22" s="58">
        <f t="shared" si="3"/>
        <v>1.6916850835353252E-2</v>
      </c>
      <c r="J22" s="51">
        <v>148185</v>
      </c>
      <c r="K22" s="52">
        <f t="shared" si="4"/>
        <v>1.6784745675168477E-2</v>
      </c>
      <c r="L22" s="50">
        <v>147003</v>
      </c>
      <c r="M22" s="53">
        <f t="shared" si="5"/>
        <v>1.6618637523371602E-2</v>
      </c>
      <c r="N22" s="50">
        <v>145672</v>
      </c>
      <c r="O22" s="54">
        <f t="shared" si="6"/>
        <v>1.6445579561835805E-2</v>
      </c>
      <c r="P22" s="50">
        <v>144639</v>
      </c>
      <c r="Q22" s="53">
        <f t="shared" si="7"/>
        <v>1.6311546374383028E-2</v>
      </c>
      <c r="R22" s="46">
        <v>143059</v>
      </c>
      <c r="S22" s="53">
        <f t="shared" si="8"/>
        <v>1.6127843079251327E-2</v>
      </c>
      <c r="T22" s="50">
        <v>142004</v>
      </c>
      <c r="U22" s="53">
        <f t="shared" si="9"/>
        <v>1.6003003972239402E-2</v>
      </c>
      <c r="V22" s="50">
        <v>141267</v>
      </c>
      <c r="W22" s="53">
        <f t="shared" si="10"/>
        <v>1.5893864041627574E-2</v>
      </c>
      <c r="X22" s="50">
        <v>140995</v>
      </c>
      <c r="Y22" s="53">
        <f t="shared" si="11"/>
        <v>1.5856869248166556E-2</v>
      </c>
      <c r="Z22" s="50">
        <v>140710</v>
      </c>
      <c r="AA22" s="53">
        <f t="shared" si="12"/>
        <v>1.5825657066750286E-2</v>
      </c>
      <c r="AB22" s="50">
        <v>143915</v>
      </c>
      <c r="AC22" s="53">
        <f t="shared" si="13"/>
        <v>1.5521983103617906E-2</v>
      </c>
      <c r="AD22" s="50">
        <v>145645</v>
      </c>
      <c r="AE22" s="53">
        <f t="shared" si="14"/>
        <v>1.5714891333703282E-2</v>
      </c>
      <c r="AF22" s="55">
        <v>146084</v>
      </c>
      <c r="AG22" s="53">
        <f t="shared" si="0"/>
        <v>1.5772915962827122E-2</v>
      </c>
      <c r="AI22" s="30"/>
    </row>
    <row r="23" spans="2:35" x14ac:dyDescent="0.25">
      <c r="B23" s="127"/>
      <c r="C23" s="45" t="s">
        <v>20</v>
      </c>
      <c r="D23" s="46">
        <v>527528</v>
      </c>
      <c r="E23" s="47">
        <f t="shared" si="1"/>
        <v>6.0558207985453028E-2</v>
      </c>
      <c r="F23" s="48">
        <v>532434</v>
      </c>
      <c r="G23" s="49">
        <f t="shared" si="2"/>
        <v>6.0810667273363955E-2</v>
      </c>
      <c r="H23" s="50">
        <v>537336</v>
      </c>
      <c r="I23" s="58">
        <f t="shared" si="3"/>
        <v>6.106471869665505E-2</v>
      </c>
      <c r="J23" s="51">
        <v>539918</v>
      </c>
      <c r="K23" s="52">
        <f t="shared" si="4"/>
        <v>6.115589510035168E-2</v>
      </c>
      <c r="L23" s="50">
        <v>542977</v>
      </c>
      <c r="M23" s="53">
        <f t="shared" si="5"/>
        <v>6.13833591595256E-2</v>
      </c>
      <c r="N23" s="50">
        <v>546051</v>
      </c>
      <c r="O23" s="54">
        <f t="shared" si="6"/>
        <v>6.1646199443407129E-2</v>
      </c>
      <c r="P23" s="50">
        <v>548052</v>
      </c>
      <c r="Q23" s="53">
        <f t="shared" si="7"/>
        <v>6.1806121541032266E-2</v>
      </c>
      <c r="R23" s="46">
        <v>549954</v>
      </c>
      <c r="S23" s="53">
        <f t="shared" si="8"/>
        <v>6.1999397540920771E-2</v>
      </c>
      <c r="T23" s="50">
        <v>552814</v>
      </c>
      <c r="U23" s="53">
        <f t="shared" si="9"/>
        <v>6.2298841144682912E-2</v>
      </c>
      <c r="V23" s="50">
        <v>554695</v>
      </c>
      <c r="W23" s="53">
        <f t="shared" si="10"/>
        <v>6.2408396260772915E-2</v>
      </c>
      <c r="X23" s="50">
        <v>556475</v>
      </c>
      <c r="Y23" s="53">
        <f t="shared" si="11"/>
        <v>6.2583434269821506E-2</v>
      </c>
      <c r="Z23" s="50">
        <v>556664</v>
      </c>
      <c r="AA23" s="53">
        <f t="shared" si="12"/>
        <v>6.2608013399228765E-2</v>
      </c>
      <c r="AB23" s="50">
        <v>573617</v>
      </c>
      <c r="AC23" s="53">
        <f t="shared" si="13"/>
        <v>6.1867584212542071E-2</v>
      </c>
      <c r="AD23" s="50">
        <v>572810</v>
      </c>
      <c r="AE23" s="53">
        <f t="shared" si="14"/>
        <v>6.1805396030475308E-2</v>
      </c>
      <c r="AF23" s="55">
        <v>569815</v>
      </c>
      <c r="AG23" s="53">
        <f t="shared" si="0"/>
        <v>6.1523808968527265E-2</v>
      </c>
      <c r="AI23" s="30"/>
    </row>
    <row r="24" spans="2:35" s="73" customFormat="1" ht="15.75" thickBot="1" x14ac:dyDescent="0.3">
      <c r="B24" s="59" t="s">
        <v>8</v>
      </c>
      <c r="C24" s="60" t="s">
        <v>4</v>
      </c>
      <c r="D24" s="61">
        <f>SUM(D12:D23)</f>
        <v>6398675</v>
      </c>
      <c r="E24" s="62">
        <f t="shared" si="1"/>
        <v>0.73454355310299857</v>
      </c>
      <c r="F24" s="63">
        <f>SUM(F12:F23)</f>
        <v>6439099</v>
      </c>
      <c r="G24" s="64">
        <f t="shared" si="2"/>
        <v>0.73542618771387736</v>
      </c>
      <c r="H24" s="65">
        <f>SUM(H12:H23)</f>
        <v>6477070</v>
      </c>
      <c r="I24" s="66">
        <f t="shared" si="3"/>
        <v>0.73607660296079835</v>
      </c>
      <c r="J24" s="67">
        <f>SUM(J12:J23)</f>
        <v>6506363</v>
      </c>
      <c r="K24" s="68">
        <f t="shared" si="4"/>
        <v>0.73696830465516883</v>
      </c>
      <c r="L24" s="65">
        <f>SUM(L12:L23)</f>
        <v>6524102</v>
      </c>
      <c r="M24" s="69">
        <f t="shared" si="5"/>
        <v>0.73754743987200067</v>
      </c>
      <c r="N24" s="65">
        <f>SUM(N12:N23)</f>
        <v>6541831</v>
      </c>
      <c r="O24" s="70">
        <f t="shared" si="6"/>
        <v>0.73853727683140136</v>
      </c>
      <c r="P24" s="65">
        <f>SUM(P12:P23)</f>
        <v>6554443</v>
      </c>
      <c r="Q24" s="69">
        <f t="shared" si="7"/>
        <v>0.73917201413692157</v>
      </c>
      <c r="R24" s="71">
        <f>SUM(R12:R23)</f>
        <v>6565701</v>
      </c>
      <c r="S24" s="69">
        <f t="shared" si="8"/>
        <v>0.74018828199053199</v>
      </c>
      <c r="T24" s="65">
        <f>SUM(T12:T23)</f>
        <v>6577251</v>
      </c>
      <c r="U24" s="69">
        <f t="shared" si="9"/>
        <v>0.74121696487011335</v>
      </c>
      <c r="V24" s="65">
        <f>SUM(V12:V23)</f>
        <v>6597272</v>
      </c>
      <c r="W24" s="69">
        <f t="shared" si="10"/>
        <v>0.74225505046214924</v>
      </c>
      <c r="X24" s="65">
        <f>SUM(X12:X23)</f>
        <v>6603785</v>
      </c>
      <c r="Y24" s="69">
        <f t="shared" si="11"/>
        <v>0.74268843071033419</v>
      </c>
      <c r="Z24" s="65">
        <f>SUM(Z12:Z23)</f>
        <v>6606015</v>
      </c>
      <c r="AA24" s="69">
        <f t="shared" si="12"/>
        <v>0.74297866511128119</v>
      </c>
      <c r="AB24" s="65">
        <f>SUM(AB12:AB23)</f>
        <v>6900713</v>
      </c>
      <c r="AC24" s="69">
        <f t="shared" si="13"/>
        <v>0.74427787644732257</v>
      </c>
      <c r="AD24" s="65">
        <f>SUM(AD12:AD23)</f>
        <v>6894151</v>
      </c>
      <c r="AE24" s="69">
        <f t="shared" si="14"/>
        <v>0.74386922862536864</v>
      </c>
      <c r="AF24" s="72">
        <f>SUM(AF12:AF23)</f>
        <v>6884729</v>
      </c>
      <c r="AG24" s="69">
        <f t="shared" si="0"/>
        <v>0.74335486394019068</v>
      </c>
      <c r="AI24" s="74"/>
    </row>
    <row r="25" spans="2:35" x14ac:dyDescent="0.25">
      <c r="B25" s="126" t="s">
        <v>21</v>
      </c>
      <c r="C25" s="20" t="s">
        <v>22</v>
      </c>
      <c r="D25" s="21">
        <v>446831</v>
      </c>
      <c r="E25" s="22">
        <f t="shared" si="1"/>
        <v>5.129449931064884E-2</v>
      </c>
      <c r="F25" s="23">
        <v>447391</v>
      </c>
      <c r="G25" s="24">
        <f t="shared" si="2"/>
        <v>5.1097685801615923E-2</v>
      </c>
      <c r="H25" s="25">
        <v>449125</v>
      </c>
      <c r="I25" s="56">
        <f t="shared" si="3"/>
        <v>5.1040116025420225E-2</v>
      </c>
      <c r="J25" s="26">
        <v>450250</v>
      </c>
      <c r="K25" s="27">
        <f t="shared" si="4"/>
        <v>5.0999303169987562E-2</v>
      </c>
      <c r="L25" s="25">
        <v>450667</v>
      </c>
      <c r="M25" s="28">
        <f t="shared" si="5"/>
        <v>5.094774607827942E-2</v>
      </c>
      <c r="N25" s="25">
        <v>448992</v>
      </c>
      <c r="O25" s="22">
        <f t="shared" si="6"/>
        <v>5.0688764200586128E-2</v>
      </c>
      <c r="P25" s="25">
        <v>449806</v>
      </c>
      <c r="Q25" s="28">
        <f t="shared" si="7"/>
        <v>5.0726508261780927E-2</v>
      </c>
      <c r="R25" s="25">
        <v>447906</v>
      </c>
      <c r="S25" s="28">
        <f t="shared" si="8"/>
        <v>5.0494954405211449E-2</v>
      </c>
      <c r="T25" s="25">
        <v>447092</v>
      </c>
      <c r="U25" s="28">
        <f t="shared" si="9"/>
        <v>5.0384602208081879E-2</v>
      </c>
      <c r="V25" s="25">
        <v>446229</v>
      </c>
      <c r="W25" s="28">
        <f t="shared" si="10"/>
        <v>5.0204952730867301E-2</v>
      </c>
      <c r="X25" s="25">
        <v>445429</v>
      </c>
      <c r="Y25" s="28">
        <f t="shared" si="11"/>
        <v>5.0094750965222742E-2</v>
      </c>
      <c r="Z25" s="25">
        <v>446160</v>
      </c>
      <c r="AA25" s="28">
        <f t="shared" si="12"/>
        <v>5.0179625875213608E-2</v>
      </c>
      <c r="AB25" s="25">
        <v>461648</v>
      </c>
      <c r="AC25" s="28">
        <f t="shared" si="13"/>
        <v>4.9791143771107937E-2</v>
      </c>
      <c r="AD25" s="25">
        <v>464411</v>
      </c>
      <c r="AE25" s="28">
        <f t="shared" si="14"/>
        <v>5.010929588503879E-2</v>
      </c>
      <c r="AF25" s="75">
        <v>466103</v>
      </c>
      <c r="AG25" s="28">
        <f t="shared" si="0"/>
        <v>5.0325863537564762E-2</v>
      </c>
      <c r="AI25" s="30"/>
    </row>
    <row r="26" spans="2:35" x14ac:dyDescent="0.25">
      <c r="B26" s="128"/>
      <c r="C26" s="45" t="s">
        <v>23</v>
      </c>
      <c r="D26" s="46">
        <v>513853</v>
      </c>
      <c r="E26" s="47">
        <f t="shared" si="1"/>
        <v>5.8988369997325249E-2</v>
      </c>
      <c r="F26" s="48">
        <v>513668</v>
      </c>
      <c r="G26" s="49">
        <f t="shared" si="2"/>
        <v>5.8667353769620866E-2</v>
      </c>
      <c r="H26" s="50">
        <v>513283</v>
      </c>
      <c r="I26" s="58">
        <f t="shared" si="3"/>
        <v>5.8331252711106639E-2</v>
      </c>
      <c r="J26" s="51">
        <v>512610</v>
      </c>
      <c r="K26" s="52">
        <f t="shared" si="4"/>
        <v>5.8062749134852466E-2</v>
      </c>
      <c r="L26" s="50">
        <v>511636</v>
      </c>
      <c r="M26" s="53">
        <f t="shared" si="5"/>
        <v>5.7840270116308871E-2</v>
      </c>
      <c r="N26" s="50">
        <v>509983</v>
      </c>
      <c r="O26" s="54">
        <f t="shared" si="6"/>
        <v>5.7574317656678767E-2</v>
      </c>
      <c r="P26" s="50">
        <v>508409</v>
      </c>
      <c r="Q26" s="53">
        <f t="shared" si="7"/>
        <v>5.7335414242726375E-2</v>
      </c>
      <c r="R26" s="50">
        <v>507760</v>
      </c>
      <c r="S26" s="53">
        <f t="shared" si="8"/>
        <v>5.7242631375311263E-2</v>
      </c>
      <c r="T26" s="50">
        <v>507119</v>
      </c>
      <c r="U26" s="53">
        <f t="shared" si="9"/>
        <v>5.7149287142602131E-2</v>
      </c>
      <c r="V26" s="50">
        <v>506488</v>
      </c>
      <c r="W26" s="53">
        <f t="shared" si="10"/>
        <v>5.698465608185823E-2</v>
      </c>
      <c r="X26" s="50">
        <v>506685</v>
      </c>
      <c r="Y26" s="53">
        <f t="shared" si="11"/>
        <v>5.6983849037251469E-2</v>
      </c>
      <c r="Z26" s="50">
        <v>506503</v>
      </c>
      <c r="AA26" s="53">
        <f t="shared" si="12"/>
        <v>5.6966404529032899E-2</v>
      </c>
      <c r="AB26" s="50">
        <v>523074</v>
      </c>
      <c r="AC26" s="53">
        <f t="shared" si="13"/>
        <v>5.6416258138080343E-2</v>
      </c>
      <c r="AD26" s="50">
        <v>524124</v>
      </c>
      <c r="AE26" s="53">
        <f t="shared" si="14"/>
        <v>5.6552244878889761E-2</v>
      </c>
      <c r="AF26" s="76">
        <v>524907</v>
      </c>
      <c r="AG26" s="53">
        <f t="shared" si="0"/>
        <v>5.6675022584949046E-2</v>
      </c>
      <c r="AI26" s="30"/>
    </row>
    <row r="27" spans="2:35" x14ac:dyDescent="0.25">
      <c r="B27" s="128"/>
      <c r="C27" s="45" t="s">
        <v>24</v>
      </c>
      <c r="D27" s="46">
        <v>155738</v>
      </c>
      <c r="E27" s="47">
        <f t="shared" si="1"/>
        <v>1.7878130061794794E-2</v>
      </c>
      <c r="F27" s="48">
        <v>156531</v>
      </c>
      <c r="G27" s="49">
        <f t="shared" si="2"/>
        <v>1.7877811257295616E-2</v>
      </c>
      <c r="H27" s="50">
        <v>156667</v>
      </c>
      <c r="I27" s="58">
        <f t="shared" si="3"/>
        <v>1.7804178919798519E-2</v>
      </c>
      <c r="J27" s="51">
        <v>157028</v>
      </c>
      <c r="K27" s="52">
        <f t="shared" si="4"/>
        <v>1.7786382183624223E-2</v>
      </c>
      <c r="L27" s="50">
        <v>156862</v>
      </c>
      <c r="M27" s="53">
        <f t="shared" si="5"/>
        <v>1.7733194010946144E-2</v>
      </c>
      <c r="N27" s="50">
        <v>155912</v>
      </c>
      <c r="O27" s="54">
        <f t="shared" si="6"/>
        <v>1.7601620082410788E-2</v>
      </c>
      <c r="P27" s="50">
        <v>155887</v>
      </c>
      <c r="Q27" s="53">
        <f t="shared" si="7"/>
        <v>1.7580030487375099E-2</v>
      </c>
      <c r="R27" s="50">
        <v>154580</v>
      </c>
      <c r="S27" s="53">
        <f t="shared" si="8"/>
        <v>1.7426669997628041E-2</v>
      </c>
      <c r="T27" s="50">
        <v>153003</v>
      </c>
      <c r="U27" s="53">
        <f t="shared" si="9"/>
        <v>1.7242525680717057E-2</v>
      </c>
      <c r="V27" s="50">
        <v>151147</v>
      </c>
      <c r="W27" s="53">
        <f t="shared" si="10"/>
        <v>1.7005456817939666E-2</v>
      </c>
      <c r="X27" s="50">
        <v>150274</v>
      </c>
      <c r="Y27" s="53">
        <f t="shared" si="11"/>
        <v>1.6900423202233984E-2</v>
      </c>
      <c r="Z27" s="50">
        <v>148995</v>
      </c>
      <c r="AA27" s="53">
        <f t="shared" si="12"/>
        <v>1.6757471214984426E-2</v>
      </c>
      <c r="AB27" s="50">
        <v>153692</v>
      </c>
      <c r="AC27" s="53">
        <f t="shared" si="13"/>
        <v>1.6576483529592075E-2</v>
      </c>
      <c r="AD27" s="50">
        <v>152089</v>
      </c>
      <c r="AE27" s="53">
        <f t="shared" si="14"/>
        <v>1.6410189900453832E-2</v>
      </c>
      <c r="AF27" s="76">
        <v>151356</v>
      </c>
      <c r="AG27" s="53">
        <f t="shared" si="0"/>
        <v>1.6342141976326375E-2</v>
      </c>
      <c r="AI27" s="30"/>
    </row>
    <row r="28" spans="2:35" x14ac:dyDescent="0.25">
      <c r="B28" s="128"/>
      <c r="C28" s="45" t="s">
        <v>25</v>
      </c>
      <c r="D28" s="46">
        <v>286072</v>
      </c>
      <c r="E28" s="47">
        <f t="shared" si="1"/>
        <v>3.2839977545863951E-2</v>
      </c>
      <c r="F28" s="48">
        <v>287362</v>
      </c>
      <c r="G28" s="49">
        <f t="shared" si="2"/>
        <v>3.282035889708098E-2</v>
      </c>
      <c r="H28" s="50">
        <v>289158</v>
      </c>
      <c r="I28" s="58">
        <f t="shared" si="3"/>
        <v>3.2860913709275727E-2</v>
      </c>
      <c r="J28" s="51">
        <v>289703</v>
      </c>
      <c r="K28" s="52">
        <f t="shared" si="4"/>
        <v>3.2814327876190798E-2</v>
      </c>
      <c r="L28" s="50">
        <v>289839</v>
      </c>
      <c r="M28" s="53">
        <f t="shared" si="5"/>
        <v>3.2766197160170214E-2</v>
      </c>
      <c r="N28" s="50">
        <v>289935</v>
      </c>
      <c r="O28" s="54">
        <f t="shared" si="6"/>
        <v>3.2732090657510461E-2</v>
      </c>
      <c r="P28" s="50">
        <v>290742</v>
      </c>
      <c r="Q28" s="53">
        <f t="shared" si="7"/>
        <v>3.2788194166033159E-2</v>
      </c>
      <c r="R28" s="50">
        <v>291022</v>
      </c>
      <c r="S28" s="53">
        <f t="shared" si="8"/>
        <v>3.2808541571029297E-2</v>
      </c>
      <c r="T28" s="50">
        <v>290795</v>
      </c>
      <c r="U28" s="53">
        <f t="shared" si="9"/>
        <v>3.2770862370830094E-2</v>
      </c>
      <c r="V28" s="50">
        <v>291088</v>
      </c>
      <c r="W28" s="53">
        <f t="shared" si="10"/>
        <v>3.2750133408009564E-2</v>
      </c>
      <c r="X28" s="50">
        <v>291754</v>
      </c>
      <c r="Y28" s="53">
        <f t="shared" si="11"/>
        <v>3.2811837516433809E-2</v>
      </c>
      <c r="Z28" s="50">
        <v>291842</v>
      </c>
      <c r="AA28" s="53">
        <f t="shared" si="12"/>
        <v>3.2823476722866438E-2</v>
      </c>
      <c r="AB28" s="50">
        <v>302554</v>
      </c>
      <c r="AC28" s="53">
        <f t="shared" si="13"/>
        <v>3.263202637620826E-2</v>
      </c>
      <c r="AD28" s="50">
        <v>304620</v>
      </c>
      <c r="AE28" s="53">
        <f t="shared" si="14"/>
        <v>3.2868070981308617E-2</v>
      </c>
      <c r="AF28" s="76">
        <v>306601</v>
      </c>
      <c r="AG28" s="53">
        <f t="shared" si="0"/>
        <v>3.3104185312003771E-2</v>
      </c>
      <c r="AI28" s="30"/>
    </row>
    <row r="29" spans="2:35" x14ac:dyDescent="0.25">
      <c r="B29" s="128"/>
      <c r="C29" s="45" t="s">
        <v>26</v>
      </c>
      <c r="D29" s="46">
        <v>364119</v>
      </c>
      <c r="E29" s="47">
        <f t="shared" si="1"/>
        <v>4.179947629975124E-2</v>
      </c>
      <c r="F29" s="48">
        <v>365388</v>
      </c>
      <c r="G29" s="49">
        <f t="shared" si="2"/>
        <v>4.1731910609915802E-2</v>
      </c>
      <c r="H29" s="50">
        <v>367717</v>
      </c>
      <c r="I29" s="58">
        <f t="shared" si="3"/>
        <v>4.1788629767925294E-2</v>
      </c>
      <c r="J29" s="51">
        <v>367407</v>
      </c>
      <c r="K29" s="52">
        <f t="shared" si="4"/>
        <v>4.1615771193282886E-2</v>
      </c>
      <c r="L29" s="50">
        <v>368628</v>
      </c>
      <c r="M29" s="53">
        <f t="shared" si="5"/>
        <v>4.1673265939915695E-2</v>
      </c>
      <c r="N29" s="50">
        <v>369534</v>
      </c>
      <c r="O29" s="54">
        <f t="shared" si="6"/>
        <v>4.1718386497085459E-2</v>
      </c>
      <c r="P29" s="50">
        <v>369031</v>
      </c>
      <c r="Q29" s="53">
        <f t="shared" si="7"/>
        <v>4.1617172893098978E-2</v>
      </c>
      <c r="R29" s="50">
        <v>368266</v>
      </c>
      <c r="S29" s="53">
        <f t="shared" si="8"/>
        <v>4.1516690731960723E-2</v>
      </c>
      <c r="T29" s="50">
        <v>367929</v>
      </c>
      <c r="U29" s="53">
        <f t="shared" si="9"/>
        <v>4.1463404189333197E-2</v>
      </c>
      <c r="V29" s="50">
        <v>368489</v>
      </c>
      <c r="W29" s="53">
        <f t="shared" si="10"/>
        <v>4.1458472727780041E-2</v>
      </c>
      <c r="X29" s="50">
        <v>368720</v>
      </c>
      <c r="Y29" s="53">
        <f t="shared" si="11"/>
        <v>4.1467745871725747E-2</v>
      </c>
      <c r="Z29" s="50">
        <v>368047</v>
      </c>
      <c r="AA29" s="53">
        <f t="shared" si="12"/>
        <v>4.1394254896213789E-2</v>
      </c>
      <c r="AB29" s="50">
        <v>386441</v>
      </c>
      <c r="AC29" s="53">
        <f t="shared" si="13"/>
        <v>4.1679676701839329E-2</v>
      </c>
      <c r="AD29" s="50">
        <v>382116</v>
      </c>
      <c r="AE29" s="53">
        <f t="shared" si="14"/>
        <v>4.1229780746811516E-2</v>
      </c>
      <c r="AF29" s="76">
        <v>380688</v>
      </c>
      <c r="AG29" s="53">
        <f t="shared" si="0"/>
        <v>4.1103473563543796E-2</v>
      </c>
      <c r="AI29" s="30"/>
    </row>
    <row r="30" spans="2:35" x14ac:dyDescent="0.25">
      <c r="B30" s="127"/>
      <c r="C30" s="45" t="s">
        <v>27</v>
      </c>
      <c r="D30" s="46">
        <v>65974</v>
      </c>
      <c r="E30" s="47">
        <f t="shared" si="1"/>
        <v>7.5735642726685176E-3</v>
      </c>
      <c r="F30" s="48">
        <v>66183</v>
      </c>
      <c r="G30" s="49">
        <f t="shared" si="2"/>
        <v>7.5589319843455656E-3</v>
      </c>
      <c r="H30" s="50">
        <v>65983</v>
      </c>
      <c r="I30" s="58">
        <f t="shared" si="3"/>
        <v>7.498535988211083E-3</v>
      </c>
      <c r="J30" s="51">
        <v>65880</v>
      </c>
      <c r="K30" s="52">
        <f t="shared" si="4"/>
        <v>7.4621523438951256E-3</v>
      </c>
      <c r="L30" s="50">
        <v>65427</v>
      </c>
      <c r="M30" s="53">
        <f t="shared" si="5"/>
        <v>7.3964993724048743E-3</v>
      </c>
      <c r="N30" s="50">
        <v>64801</v>
      </c>
      <c r="O30" s="54">
        <f t="shared" si="6"/>
        <v>7.3156818138456403E-3</v>
      </c>
      <c r="P30" s="50">
        <v>64342</v>
      </c>
      <c r="Q30" s="53">
        <f t="shared" si="7"/>
        <v>7.2561170695355521E-3</v>
      </c>
      <c r="R30" s="50">
        <v>63754</v>
      </c>
      <c r="S30" s="53">
        <f t="shared" si="8"/>
        <v>7.1873458340585995E-3</v>
      </c>
      <c r="T30" s="50">
        <v>63256</v>
      </c>
      <c r="U30" s="53">
        <f t="shared" si="9"/>
        <v>7.1285739786764854E-3</v>
      </c>
      <c r="V30" s="50">
        <v>62944</v>
      </c>
      <c r="W30" s="53">
        <f t="shared" si="10"/>
        <v>7.0817910639866784E-3</v>
      </c>
      <c r="X30" s="50">
        <v>62776</v>
      </c>
      <c r="Y30" s="53">
        <f t="shared" si="11"/>
        <v>7.0600434336175301E-3</v>
      </c>
      <c r="Z30" s="50">
        <v>62341</v>
      </c>
      <c r="AA30" s="53">
        <f t="shared" si="12"/>
        <v>7.0114937616251828E-3</v>
      </c>
      <c r="AB30" s="50">
        <v>64842</v>
      </c>
      <c r="AC30" s="53">
        <f t="shared" si="13"/>
        <v>6.9935477775408556E-3</v>
      </c>
      <c r="AD30" s="50">
        <v>65058</v>
      </c>
      <c r="AE30" s="53">
        <f t="shared" si="14"/>
        <v>7.0196670011882876E-3</v>
      </c>
      <c r="AF30" s="76">
        <v>65117</v>
      </c>
      <c r="AG30" s="77">
        <f t="shared" si="0"/>
        <v>7.0307834448085603E-3</v>
      </c>
      <c r="AI30" s="30"/>
    </row>
    <row r="31" spans="2:35" ht="15.75" thickBot="1" x14ac:dyDescent="0.3">
      <c r="B31" s="31" t="s">
        <v>21</v>
      </c>
      <c r="C31" s="32" t="s">
        <v>4</v>
      </c>
      <c r="D31" s="33">
        <f>SUM(D25:D30)</f>
        <v>1832587</v>
      </c>
      <c r="E31" s="34">
        <f t="shared" si="1"/>
        <v>0.21037401748805259</v>
      </c>
      <c r="F31" s="35">
        <f>SUM(F25:F30)</f>
        <v>1836523</v>
      </c>
      <c r="G31" s="36">
        <f t="shared" si="2"/>
        <v>0.20975405231987476</v>
      </c>
      <c r="H31" s="37">
        <f>SUM(H25:H30)</f>
        <v>1841933</v>
      </c>
      <c r="I31" s="78">
        <f t="shared" si="3"/>
        <v>0.20932362712173749</v>
      </c>
      <c r="J31" s="38">
        <f>SUM(J25:J30)</f>
        <v>1842878</v>
      </c>
      <c r="K31" s="39">
        <f t="shared" si="4"/>
        <v>0.20874068590183306</v>
      </c>
      <c r="L31" s="37">
        <f>SUM(L25:L30)</f>
        <v>1843059</v>
      </c>
      <c r="M31" s="41">
        <f t="shared" si="5"/>
        <v>0.20835717267802523</v>
      </c>
      <c r="N31" s="37">
        <f>SUM(N25:N30)</f>
        <v>1839157</v>
      </c>
      <c r="O31" s="42">
        <f t="shared" si="6"/>
        <v>0.20763086090811725</v>
      </c>
      <c r="P31" s="37">
        <f>SUM(P25:P30)</f>
        <v>1838217</v>
      </c>
      <c r="Q31" s="41">
        <f t="shared" si="7"/>
        <v>0.20730343712055008</v>
      </c>
      <c r="R31" s="37">
        <f>SUM(R25:R30)</f>
        <v>1833288</v>
      </c>
      <c r="S31" s="41">
        <f t="shared" si="8"/>
        <v>0.20667683391519936</v>
      </c>
      <c r="T31" s="37">
        <f>SUM(T25:T30)</f>
        <v>1829194</v>
      </c>
      <c r="U31" s="41">
        <f t="shared" si="9"/>
        <v>0.20613925557024085</v>
      </c>
      <c r="V31" s="37">
        <f>SUM(V25:V30)</f>
        <v>1826385</v>
      </c>
      <c r="W31" s="41">
        <f t="shared" si="10"/>
        <v>0.20548546283044147</v>
      </c>
      <c r="X31" s="37">
        <f>SUM(X25:X30)</f>
        <v>1825638</v>
      </c>
      <c r="Y31" s="41">
        <f t="shared" si="11"/>
        <v>0.20531865002648528</v>
      </c>
      <c r="Z31" s="37">
        <f>SUM(Z25:Z30)</f>
        <v>1823888</v>
      </c>
      <c r="AA31" s="41">
        <f t="shared" si="12"/>
        <v>0.20513272699993634</v>
      </c>
      <c r="AB31" s="37">
        <f>SUM(AB25:AB30)</f>
        <v>1892251</v>
      </c>
      <c r="AC31" s="41">
        <f t="shared" si="13"/>
        <v>0.20408913629436881</v>
      </c>
      <c r="AD31" s="37">
        <f>SUM(AD25:AD30)</f>
        <v>1892418</v>
      </c>
      <c r="AE31" s="41">
        <f t="shared" si="14"/>
        <v>0.20418924939369079</v>
      </c>
      <c r="AF31" s="79">
        <f>SUM(AF25:AF30)</f>
        <v>1894772</v>
      </c>
      <c r="AG31" s="41">
        <f t="shared" si="0"/>
        <v>0.2045814704191963</v>
      </c>
      <c r="AI31" s="18"/>
    </row>
    <row r="32" spans="2:35" ht="15.75" thickBot="1" x14ac:dyDescent="0.3">
      <c r="B32" s="11" t="s">
        <v>4</v>
      </c>
      <c r="C32" s="17" t="s">
        <v>4</v>
      </c>
      <c r="D32" s="80">
        <f>SUM(D7,D9:D10,D12:D23,D25:D30)</f>
        <v>8711090</v>
      </c>
      <c r="E32" s="42">
        <f t="shared" si="1"/>
        <v>1</v>
      </c>
      <c r="F32" s="81">
        <f>SUM(F7,F9:F10,F12:F23,F25:F30)</f>
        <v>8755602</v>
      </c>
      <c r="G32" s="82">
        <f t="shared" si="2"/>
        <v>1</v>
      </c>
      <c r="H32" s="83">
        <f>SUM(H7,H9:H10,H12:H23,H25:H30)</f>
        <v>8799451</v>
      </c>
      <c r="I32" s="84">
        <f t="shared" si="3"/>
        <v>1</v>
      </c>
      <c r="J32" s="85">
        <f>SUM(J7,J9:J10,J12:J23,J25:J30,)</f>
        <v>8828552</v>
      </c>
      <c r="K32" s="86">
        <f t="shared" si="4"/>
        <v>1</v>
      </c>
      <c r="L32" s="87">
        <f>SUM(L7,L9:L10,L12:L23,L25:L30,)</f>
        <v>8845671</v>
      </c>
      <c r="M32" s="88">
        <f t="shared" si="5"/>
        <v>1</v>
      </c>
      <c r="N32" s="40">
        <f>SUM(N7,N9:N10,N12:N23,N25:N30,)</f>
        <v>8857821</v>
      </c>
      <c r="O32" s="89">
        <f t="shared" si="6"/>
        <v>1</v>
      </c>
      <c r="P32" s="83">
        <f>SUM(P7,P9:P10,P12:P23,P25:P30,)</f>
        <v>8867277</v>
      </c>
      <c r="Q32" s="88">
        <f t="shared" si="7"/>
        <v>1</v>
      </c>
      <c r="R32" s="83">
        <f>SUM(R7,R9:R10,R12:R23,R25:R30,)</f>
        <v>8870312</v>
      </c>
      <c r="S32" s="88">
        <f t="shared" si="8"/>
        <v>1</v>
      </c>
      <c r="T32" s="40">
        <f>SUM(T7,T9:T10,T12:T23,T25:T30,)</f>
        <v>8873584</v>
      </c>
      <c r="U32" s="88">
        <f t="shared" si="9"/>
        <v>1</v>
      </c>
      <c r="V32" s="40">
        <f>SUM(V7,V9:V10,V12:V23,V25:V30,)</f>
        <v>8888147</v>
      </c>
      <c r="W32" s="88">
        <f t="shared" si="10"/>
        <v>1</v>
      </c>
      <c r="X32" s="83">
        <f>SUM(X7,X9:X10,X12:X23,X25:X30,)</f>
        <v>8891730</v>
      </c>
      <c r="Y32" s="41">
        <f t="shared" si="11"/>
        <v>1</v>
      </c>
      <c r="Z32" s="83">
        <f>SUM(Z7,Z9:Z10,Z12:Z23,Z25:Z30,)</f>
        <v>8891258</v>
      </c>
      <c r="AA32" s="88">
        <f t="shared" si="12"/>
        <v>1</v>
      </c>
      <c r="AB32" s="83">
        <f>SUM(AB7,AB9:AB10,AB12:AB23,AB25:AB30,)</f>
        <v>9271689</v>
      </c>
      <c r="AC32" s="88">
        <f t="shared" si="13"/>
        <v>1</v>
      </c>
      <c r="AD32" s="40">
        <f>SUM(AD7,AD9:AD10,AD12:AD23,AD25:AD30,)</f>
        <v>9267961</v>
      </c>
      <c r="AE32" s="88">
        <f t="shared" si="14"/>
        <v>1</v>
      </c>
      <c r="AF32" s="90">
        <f>SUM(AF7,AF9:AF10,AF12:AF23,AF25:AF30)</f>
        <v>9261699</v>
      </c>
      <c r="AG32" s="88">
        <f t="shared" si="0"/>
        <v>1</v>
      </c>
      <c r="AI32" s="18"/>
    </row>
    <row r="34" spans="2:2" x14ac:dyDescent="0.25">
      <c r="B34" s="1" t="s">
        <v>30</v>
      </c>
    </row>
    <row r="35" spans="2:2" x14ac:dyDescent="0.25">
      <c r="B35" s="1" t="s">
        <v>32</v>
      </c>
    </row>
    <row r="36" spans="2:2" x14ac:dyDescent="0.25">
      <c r="B36" s="91" t="s">
        <v>31</v>
      </c>
    </row>
  </sheetData>
  <mergeCells count="5">
    <mergeCell ref="B5:B6"/>
    <mergeCell ref="C5:C6"/>
    <mergeCell ref="B9:B10"/>
    <mergeCell ref="B12:B23"/>
    <mergeCell ref="B25:B30"/>
  </mergeCells>
  <hyperlinks>
    <hyperlink ref="B36" r:id="rId1" display="https://usafacts.org/data/topics/people-society/population-and-demographics/our-changing-population/state/new-jersey/?endDate=2009-01-01&amp;startDate=2008-01-01" xr:uid="{CAB7C849-9A8E-440A-9AA7-3498E9AB4E0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B4BB-DBED-4A2C-BB10-94D1537B48BE}">
  <dimension ref="B1:Q14"/>
  <sheetViews>
    <sheetView workbookViewId="0">
      <selection activeCell="A2" sqref="A2"/>
    </sheetView>
  </sheetViews>
  <sheetFormatPr defaultRowHeight="15" x14ac:dyDescent="0.25"/>
  <cols>
    <col min="1" max="1" width="9.140625" style="1"/>
    <col min="2" max="2" width="31.42578125" style="1" bestFit="1" customWidth="1"/>
    <col min="3" max="17" width="15.140625" style="1" bestFit="1" customWidth="1"/>
    <col min="18" max="16384" width="9.140625" style="1"/>
  </cols>
  <sheetData>
    <row r="1" spans="2:17" x14ac:dyDescent="0.25">
      <c r="B1" s="129"/>
      <c r="C1" s="130"/>
      <c r="D1" s="130"/>
      <c r="E1" s="130"/>
    </row>
    <row r="2" spans="2:17" x14ac:dyDescent="0.25">
      <c r="B2" s="2" t="s">
        <v>37</v>
      </c>
    </row>
    <row r="3" spans="2:17" ht="15.75" thickBot="1" x14ac:dyDescent="0.3"/>
    <row r="4" spans="2:17" ht="15.75" thickBot="1" x14ac:dyDescent="0.3">
      <c r="B4" s="13"/>
      <c r="C4" s="13">
        <v>2008</v>
      </c>
      <c r="D4" s="13">
        <v>2009</v>
      </c>
      <c r="E4" s="13">
        <v>2010</v>
      </c>
      <c r="F4" s="13">
        <v>2011</v>
      </c>
      <c r="G4" s="13">
        <v>2012</v>
      </c>
      <c r="H4" s="13">
        <v>2013</v>
      </c>
      <c r="I4" s="13">
        <v>2014</v>
      </c>
      <c r="J4" s="13">
        <v>2015</v>
      </c>
      <c r="K4" s="13">
        <v>2016</v>
      </c>
      <c r="L4" s="13">
        <v>2017</v>
      </c>
      <c r="M4" s="13">
        <v>2018</v>
      </c>
      <c r="N4" s="13">
        <v>2019</v>
      </c>
      <c r="O4" s="13">
        <v>2020</v>
      </c>
      <c r="P4" s="13">
        <v>2021</v>
      </c>
      <c r="Q4" s="13">
        <v>2022</v>
      </c>
    </row>
    <row r="5" spans="2:17" x14ac:dyDescent="0.25">
      <c r="B5" s="92" t="s">
        <v>34</v>
      </c>
      <c r="C5" s="54">
        <v>0.73450000000000004</v>
      </c>
      <c r="D5" s="54">
        <v>0.73540000000000005</v>
      </c>
      <c r="E5" s="54">
        <v>0.73609999999999998</v>
      </c>
      <c r="F5" s="54">
        <v>0.73699999999999999</v>
      </c>
      <c r="G5" s="54">
        <v>0.73750000000000004</v>
      </c>
      <c r="H5" s="54">
        <v>0.73850000000000005</v>
      </c>
      <c r="I5" s="54">
        <v>0.73919999999999997</v>
      </c>
      <c r="J5" s="54">
        <v>0.74019999999999997</v>
      </c>
      <c r="K5" s="54">
        <v>0.74119999999999997</v>
      </c>
      <c r="L5" s="54">
        <v>0.74229999999999996</v>
      </c>
      <c r="M5" s="54">
        <v>0.74270000000000003</v>
      </c>
      <c r="N5" s="54">
        <v>0.74299999999999999</v>
      </c>
      <c r="O5" s="54">
        <v>0.74429999999999996</v>
      </c>
      <c r="P5" s="54">
        <v>0.74390000000000001</v>
      </c>
      <c r="Q5" s="54">
        <v>0.74339999999999995</v>
      </c>
    </row>
    <row r="6" spans="2:17" x14ac:dyDescent="0.25">
      <c r="B6" s="93" t="s">
        <v>35</v>
      </c>
      <c r="C6" s="94">
        <v>147550000</v>
      </c>
      <c r="D6" s="94">
        <v>178164200</v>
      </c>
      <c r="E6" s="94">
        <v>141768354</v>
      </c>
      <c r="F6" s="94">
        <v>124590088</v>
      </c>
      <c r="G6" s="94">
        <v>138921972</v>
      </c>
      <c r="H6" s="94">
        <v>138921972</v>
      </c>
      <c r="I6" s="94">
        <v>118964463</v>
      </c>
      <c r="J6" s="94">
        <v>132051650</v>
      </c>
      <c r="K6" s="94">
        <v>132182132</v>
      </c>
      <c r="L6" s="94">
        <v>133932585</v>
      </c>
      <c r="M6" s="94">
        <v>137654048</v>
      </c>
      <c r="N6" s="94">
        <v>150224074</v>
      </c>
      <c r="O6" s="94">
        <v>166004759</v>
      </c>
      <c r="P6" s="94">
        <v>215208803</v>
      </c>
      <c r="Q6" s="94">
        <v>206640949</v>
      </c>
    </row>
    <row r="7" spans="2:17" ht="43.5" thickBot="1" x14ac:dyDescent="0.3">
      <c r="B7" s="95" t="s">
        <v>36</v>
      </c>
      <c r="C7" s="96">
        <f>C6*C5</f>
        <v>108375475</v>
      </c>
      <c r="D7" s="96">
        <f t="shared" ref="D7:Q7" si="0">D6*D5</f>
        <v>131021952.68000001</v>
      </c>
      <c r="E7" s="96">
        <f t="shared" si="0"/>
        <v>104355685.3794</v>
      </c>
      <c r="F7" s="96">
        <f t="shared" si="0"/>
        <v>91822894.855999991</v>
      </c>
      <c r="G7" s="96">
        <f t="shared" si="0"/>
        <v>102454954.35000001</v>
      </c>
      <c r="H7" s="96">
        <f t="shared" si="0"/>
        <v>102593876.32200001</v>
      </c>
      <c r="I7" s="96">
        <f t="shared" si="0"/>
        <v>87938531.04959999</v>
      </c>
      <c r="J7" s="96">
        <f t="shared" si="0"/>
        <v>97744631.329999998</v>
      </c>
      <c r="K7" s="96">
        <f t="shared" si="0"/>
        <v>97973396.238399997</v>
      </c>
      <c r="L7" s="96">
        <f t="shared" si="0"/>
        <v>99418157.845499992</v>
      </c>
      <c r="M7" s="96">
        <f t="shared" si="0"/>
        <v>102235661.44960001</v>
      </c>
      <c r="N7" s="96">
        <f t="shared" si="0"/>
        <v>111616486.98199999</v>
      </c>
      <c r="O7" s="96">
        <f t="shared" si="0"/>
        <v>123557342.12369999</v>
      </c>
      <c r="P7" s="96">
        <f t="shared" si="0"/>
        <v>160093828.5517</v>
      </c>
      <c r="Q7" s="96">
        <f t="shared" si="0"/>
        <v>153616881.48659998</v>
      </c>
    </row>
    <row r="9" spans="2:17" x14ac:dyDescent="0.25">
      <c r="B9" s="97" t="s">
        <v>30</v>
      </c>
    </row>
    <row r="10" spans="2:17" x14ac:dyDescent="0.25">
      <c r="B10" s="98" t="s">
        <v>43</v>
      </c>
    </row>
    <row r="11" spans="2:17" x14ac:dyDescent="0.25">
      <c r="B11" s="91" t="s">
        <v>38</v>
      </c>
    </row>
    <row r="12" spans="2:17" ht="15.75" thickBot="1" x14ac:dyDescent="0.3"/>
    <row r="13" spans="2:17" ht="15.75" thickBot="1" x14ac:dyDescent="0.3">
      <c r="B13" s="99"/>
      <c r="C13" s="13">
        <v>2008</v>
      </c>
      <c r="D13" s="13">
        <v>2009</v>
      </c>
      <c r="E13" s="13">
        <v>2010</v>
      </c>
      <c r="F13" s="13">
        <v>2011</v>
      </c>
      <c r="G13" s="13">
        <v>2012</v>
      </c>
      <c r="H13" s="13">
        <v>2013</v>
      </c>
      <c r="I13" s="13">
        <v>2014</v>
      </c>
      <c r="J13" s="13">
        <v>2015</v>
      </c>
      <c r="K13" s="13">
        <v>2016</v>
      </c>
      <c r="L13" s="13">
        <v>2017</v>
      </c>
      <c r="M13" s="13">
        <v>2018</v>
      </c>
      <c r="N13" s="13">
        <v>2019</v>
      </c>
      <c r="O13" s="13">
        <v>2020</v>
      </c>
      <c r="P13" s="13">
        <v>2021</v>
      </c>
      <c r="Q13" s="13">
        <v>2022</v>
      </c>
    </row>
    <row r="14" spans="2:17" ht="43.5" thickBot="1" x14ac:dyDescent="0.3">
      <c r="B14" s="10" t="s">
        <v>36</v>
      </c>
      <c r="C14" s="96">
        <f>C6*C5</f>
        <v>108375475</v>
      </c>
      <c r="D14" s="96">
        <f t="shared" ref="D14:Q14" si="1">D6*D5</f>
        <v>131021952.68000001</v>
      </c>
      <c r="E14" s="96">
        <f t="shared" si="1"/>
        <v>104355685.3794</v>
      </c>
      <c r="F14" s="96">
        <f t="shared" si="1"/>
        <v>91822894.855999991</v>
      </c>
      <c r="G14" s="96">
        <f t="shared" si="1"/>
        <v>102454954.35000001</v>
      </c>
      <c r="H14" s="96">
        <f t="shared" si="1"/>
        <v>102593876.32200001</v>
      </c>
      <c r="I14" s="96">
        <f t="shared" si="1"/>
        <v>87938531.04959999</v>
      </c>
      <c r="J14" s="96">
        <f t="shared" si="1"/>
        <v>97744631.329999998</v>
      </c>
      <c r="K14" s="96">
        <f t="shared" si="1"/>
        <v>97973396.238399997</v>
      </c>
      <c r="L14" s="96">
        <f t="shared" si="1"/>
        <v>99418157.845499992</v>
      </c>
      <c r="M14" s="96">
        <f t="shared" si="1"/>
        <v>102235661.44960001</v>
      </c>
      <c r="N14" s="96">
        <f t="shared" si="1"/>
        <v>111616486.98199999</v>
      </c>
      <c r="O14" s="96">
        <f t="shared" si="1"/>
        <v>123557342.12369999</v>
      </c>
      <c r="P14" s="96">
        <f t="shared" si="1"/>
        <v>160093828.5517</v>
      </c>
      <c r="Q14" s="96">
        <f t="shared" si="1"/>
        <v>153616881.48659998</v>
      </c>
    </row>
  </sheetData>
  <hyperlinks>
    <hyperlink ref="B11" r:id="rId1" xr:uid="{1D2755C7-5DAA-4CFA-BCAF-1F96F774227A}"/>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3BED-A437-48F6-9323-C4F8D5243008}">
  <dimension ref="B1:E21"/>
  <sheetViews>
    <sheetView zoomScaleNormal="100" workbookViewId="0">
      <selection activeCell="A24" sqref="A24"/>
    </sheetView>
  </sheetViews>
  <sheetFormatPr defaultRowHeight="15" x14ac:dyDescent="0.25"/>
  <cols>
    <col min="1" max="1" width="9.140625" style="1"/>
    <col min="2" max="2" width="31" style="1" customWidth="1"/>
    <col min="3" max="3" width="18.42578125" style="1" customWidth="1"/>
    <col min="4" max="4" width="16.7109375" style="1" customWidth="1"/>
    <col min="5" max="5" width="17.85546875" style="1" customWidth="1"/>
    <col min="6" max="16384" width="9.140625" style="1"/>
  </cols>
  <sheetData>
    <row r="1" spans="2:5" x14ac:dyDescent="0.25">
      <c r="B1" s="129"/>
      <c r="C1" s="130"/>
      <c r="D1" s="130"/>
      <c r="E1" s="130"/>
    </row>
    <row r="2" spans="2:5" x14ac:dyDescent="0.25">
      <c r="B2" s="2" t="s">
        <v>44</v>
      </c>
    </row>
    <row r="3" spans="2:5" ht="15.75" thickBot="1" x14ac:dyDescent="0.3"/>
    <row r="4" spans="2:5" ht="32.25" thickBot="1" x14ac:dyDescent="0.3">
      <c r="B4" s="105"/>
      <c r="C4" s="106" t="s">
        <v>39</v>
      </c>
      <c r="D4" s="106" t="s">
        <v>40</v>
      </c>
      <c r="E4" s="106" t="s">
        <v>41</v>
      </c>
    </row>
    <row r="5" spans="2:5" ht="15.75" x14ac:dyDescent="0.25">
      <c r="B5" s="107">
        <v>2007</v>
      </c>
      <c r="C5" s="108">
        <v>12884</v>
      </c>
      <c r="D5" s="109">
        <v>5854</v>
      </c>
      <c r="E5" s="110">
        <f>SUM(C5:D5)</f>
        <v>18738</v>
      </c>
    </row>
    <row r="6" spans="2:5" ht="15.75" x14ac:dyDescent="0.25">
      <c r="B6" s="111">
        <v>2008</v>
      </c>
      <c r="C6" s="112">
        <v>12010</v>
      </c>
      <c r="D6" s="113">
        <v>5304</v>
      </c>
      <c r="E6" s="114">
        <f t="shared" ref="E6:E20" si="0">SUM(C6:D6)</f>
        <v>17314</v>
      </c>
    </row>
    <row r="7" spans="2:5" ht="15.75" x14ac:dyDescent="0.25">
      <c r="B7" s="111">
        <v>2009</v>
      </c>
      <c r="C7" s="112">
        <v>9316</v>
      </c>
      <c r="D7" s="115">
        <v>4203</v>
      </c>
      <c r="E7" s="114">
        <f t="shared" si="0"/>
        <v>13519</v>
      </c>
    </row>
    <row r="8" spans="2:5" ht="15.75" x14ac:dyDescent="0.25">
      <c r="B8" s="116">
        <v>2010</v>
      </c>
      <c r="C8" s="117">
        <v>9387</v>
      </c>
      <c r="D8" s="113">
        <v>4112</v>
      </c>
      <c r="E8" s="114">
        <f t="shared" si="0"/>
        <v>13499</v>
      </c>
    </row>
    <row r="9" spans="2:5" ht="15.75" x14ac:dyDescent="0.25">
      <c r="B9" s="111">
        <v>2011</v>
      </c>
      <c r="C9" s="117">
        <v>7176</v>
      </c>
      <c r="D9" s="113">
        <v>3754</v>
      </c>
      <c r="E9" s="114">
        <f t="shared" si="0"/>
        <v>10930</v>
      </c>
    </row>
    <row r="10" spans="2:5" ht="15.75" x14ac:dyDescent="0.25">
      <c r="B10" s="111">
        <v>2012</v>
      </c>
      <c r="C10" s="117">
        <v>6796</v>
      </c>
      <c r="D10" s="113">
        <v>4184</v>
      </c>
      <c r="E10" s="114">
        <f t="shared" si="0"/>
        <v>10980</v>
      </c>
    </row>
    <row r="11" spans="2:5" ht="15.75" x14ac:dyDescent="0.25">
      <c r="B11" s="111">
        <v>2013</v>
      </c>
      <c r="C11" s="117">
        <v>6370</v>
      </c>
      <c r="D11" s="113">
        <v>3872</v>
      </c>
      <c r="E11" s="114">
        <f t="shared" si="0"/>
        <v>10242</v>
      </c>
    </row>
    <row r="12" spans="2:5" ht="15.75" x14ac:dyDescent="0.25">
      <c r="B12" s="111">
        <v>2014</v>
      </c>
      <c r="C12" s="117">
        <v>6476</v>
      </c>
      <c r="D12" s="113">
        <v>3983</v>
      </c>
      <c r="E12" s="114">
        <f t="shared" si="0"/>
        <v>10459</v>
      </c>
    </row>
    <row r="13" spans="2:5" ht="15.75" x14ac:dyDescent="0.25">
      <c r="B13" s="111">
        <v>2015</v>
      </c>
      <c r="C13" s="117">
        <v>5631</v>
      </c>
      <c r="D13" s="113">
        <v>3748</v>
      </c>
      <c r="E13" s="114">
        <f t="shared" si="0"/>
        <v>9379</v>
      </c>
    </row>
    <row r="14" spans="2:5" ht="15.75" x14ac:dyDescent="0.25">
      <c r="B14" s="111">
        <v>2016</v>
      </c>
      <c r="C14" s="117">
        <v>5256</v>
      </c>
      <c r="D14" s="113">
        <v>3704</v>
      </c>
      <c r="E14" s="114">
        <f t="shared" si="0"/>
        <v>8960</v>
      </c>
    </row>
    <row r="15" spans="2:5" ht="15.75" x14ac:dyDescent="0.25">
      <c r="B15" s="111">
        <v>2017</v>
      </c>
      <c r="C15" s="117">
        <v>4948</v>
      </c>
      <c r="D15" s="113">
        <v>3676</v>
      </c>
      <c r="E15" s="114">
        <f t="shared" si="0"/>
        <v>8624</v>
      </c>
    </row>
    <row r="16" spans="2:5" ht="15.75" x14ac:dyDescent="0.25">
      <c r="B16" s="111">
        <v>2018</v>
      </c>
      <c r="C16" s="117">
        <v>4969</v>
      </c>
      <c r="D16" s="113">
        <v>3661</v>
      </c>
      <c r="E16" s="114">
        <f t="shared" si="0"/>
        <v>8630</v>
      </c>
    </row>
    <row r="17" spans="2:5" ht="15.75" x14ac:dyDescent="0.25">
      <c r="B17" s="111">
        <v>2019</v>
      </c>
      <c r="C17" s="117">
        <v>4760</v>
      </c>
      <c r="D17" s="113">
        <v>3825</v>
      </c>
      <c r="E17" s="114">
        <f t="shared" si="0"/>
        <v>8585</v>
      </c>
    </row>
    <row r="18" spans="2:5" ht="15.75" x14ac:dyDescent="0.25">
      <c r="B18" s="111">
        <v>2020</v>
      </c>
      <c r="C18" s="117">
        <v>4281</v>
      </c>
      <c r="D18" s="113">
        <v>3446</v>
      </c>
      <c r="E18" s="114">
        <f t="shared" si="0"/>
        <v>7727</v>
      </c>
    </row>
    <row r="19" spans="2:5" ht="15.75" x14ac:dyDescent="0.25">
      <c r="B19" s="111">
        <v>2021</v>
      </c>
      <c r="C19" s="117">
        <v>4526</v>
      </c>
      <c r="D19" s="113">
        <v>3594</v>
      </c>
      <c r="E19" s="114">
        <f t="shared" si="0"/>
        <v>8120</v>
      </c>
    </row>
    <row r="20" spans="2:5" ht="16.5" thickBot="1" x14ac:dyDescent="0.3">
      <c r="B20" s="118">
        <v>2022</v>
      </c>
      <c r="C20" s="119">
        <v>5129</v>
      </c>
      <c r="D20" s="120">
        <v>3493</v>
      </c>
      <c r="E20" s="121">
        <f t="shared" si="0"/>
        <v>8622</v>
      </c>
    </row>
    <row r="21" spans="2:5" x14ac:dyDescent="0.25">
      <c r="B21" s="1" t="s">
        <v>42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A2DF-3DF0-4853-8A99-156306E6F0DB}">
  <dimension ref="B1:F42"/>
  <sheetViews>
    <sheetView zoomScaleNormal="100" workbookViewId="0"/>
  </sheetViews>
  <sheetFormatPr defaultRowHeight="15" x14ac:dyDescent="0.25"/>
  <cols>
    <col min="1" max="16384" width="9.140625" style="1"/>
  </cols>
  <sheetData>
    <row r="1" spans="2:6" x14ac:dyDescent="0.25">
      <c r="B1" s="129"/>
      <c r="C1" s="130"/>
      <c r="D1" s="130"/>
      <c r="E1" s="130"/>
      <c r="F1" s="130"/>
    </row>
    <row r="27" spans="2:5" ht="47.25" x14ac:dyDescent="0.25">
      <c r="B27" s="100"/>
      <c r="C27" s="101" t="s">
        <v>39</v>
      </c>
      <c r="D27" s="101" t="s">
        <v>40</v>
      </c>
      <c r="E27" s="101" t="s">
        <v>41</v>
      </c>
    </row>
    <row r="28" spans="2:5" ht="15.75" x14ac:dyDescent="0.25">
      <c r="B28" s="100">
        <v>2008</v>
      </c>
      <c r="C28" s="102">
        <v>12010</v>
      </c>
      <c r="D28" s="103">
        <v>5304</v>
      </c>
      <c r="E28" s="102">
        <f>SUM(C28:D28)</f>
        <v>17314</v>
      </c>
    </row>
    <row r="29" spans="2:5" ht="15.75" x14ac:dyDescent="0.25">
      <c r="B29" s="100">
        <v>2009</v>
      </c>
      <c r="C29" s="102">
        <v>9316</v>
      </c>
      <c r="D29" s="102">
        <v>4203</v>
      </c>
      <c r="E29" s="102">
        <f t="shared" ref="E29:E42" si="0">SUM(C29:D29)</f>
        <v>13519</v>
      </c>
    </row>
    <row r="30" spans="2:5" ht="15.75" x14ac:dyDescent="0.25">
      <c r="B30" s="104">
        <v>2010</v>
      </c>
      <c r="C30" s="103">
        <v>9387</v>
      </c>
      <c r="D30" s="103">
        <v>4112</v>
      </c>
      <c r="E30" s="102">
        <f t="shared" si="0"/>
        <v>13499</v>
      </c>
    </row>
    <row r="31" spans="2:5" ht="15.75" x14ac:dyDescent="0.25">
      <c r="B31" s="100">
        <v>2011</v>
      </c>
      <c r="C31" s="103">
        <v>7176</v>
      </c>
      <c r="D31" s="103">
        <v>3754</v>
      </c>
      <c r="E31" s="102">
        <f t="shared" si="0"/>
        <v>10930</v>
      </c>
    </row>
    <row r="32" spans="2:5" ht="15.75" x14ac:dyDescent="0.25">
      <c r="B32" s="100">
        <v>2012</v>
      </c>
      <c r="C32" s="103">
        <v>6796</v>
      </c>
      <c r="D32" s="103">
        <v>4184</v>
      </c>
      <c r="E32" s="102">
        <f t="shared" si="0"/>
        <v>10980</v>
      </c>
    </row>
    <row r="33" spans="2:5" ht="15.75" x14ac:dyDescent="0.25">
      <c r="B33" s="100">
        <v>2013</v>
      </c>
      <c r="C33" s="103">
        <v>6370</v>
      </c>
      <c r="D33" s="103">
        <v>3872</v>
      </c>
      <c r="E33" s="102">
        <f t="shared" si="0"/>
        <v>10242</v>
      </c>
    </row>
    <row r="34" spans="2:5" ht="15.75" x14ac:dyDescent="0.25">
      <c r="B34" s="100">
        <v>2014</v>
      </c>
      <c r="C34" s="103">
        <v>6476</v>
      </c>
      <c r="D34" s="103">
        <v>3983</v>
      </c>
      <c r="E34" s="102">
        <f t="shared" si="0"/>
        <v>10459</v>
      </c>
    </row>
    <row r="35" spans="2:5" ht="15.75" x14ac:dyDescent="0.25">
      <c r="B35" s="100">
        <v>2015</v>
      </c>
      <c r="C35" s="103">
        <v>5631</v>
      </c>
      <c r="D35" s="103">
        <v>3748</v>
      </c>
      <c r="E35" s="102">
        <f t="shared" si="0"/>
        <v>9379</v>
      </c>
    </row>
    <row r="36" spans="2:5" ht="15.75" x14ac:dyDescent="0.25">
      <c r="B36" s="100">
        <v>2016</v>
      </c>
      <c r="C36" s="103">
        <v>5256</v>
      </c>
      <c r="D36" s="103">
        <v>3704</v>
      </c>
      <c r="E36" s="102">
        <f t="shared" si="0"/>
        <v>8960</v>
      </c>
    </row>
    <row r="37" spans="2:5" ht="15.75" x14ac:dyDescent="0.25">
      <c r="B37" s="100">
        <v>2017</v>
      </c>
      <c r="C37" s="103">
        <v>4948</v>
      </c>
      <c r="D37" s="103">
        <v>3676</v>
      </c>
      <c r="E37" s="102">
        <f t="shared" si="0"/>
        <v>8624</v>
      </c>
    </row>
    <row r="38" spans="2:5" ht="15.75" x14ac:dyDescent="0.25">
      <c r="B38" s="100">
        <v>2018</v>
      </c>
      <c r="C38" s="103">
        <v>4969</v>
      </c>
      <c r="D38" s="103">
        <v>3661</v>
      </c>
      <c r="E38" s="102">
        <f t="shared" si="0"/>
        <v>8630</v>
      </c>
    </row>
    <row r="39" spans="2:5" ht="15.75" x14ac:dyDescent="0.25">
      <c r="B39" s="100">
        <v>2019</v>
      </c>
      <c r="C39" s="103">
        <v>4760</v>
      </c>
      <c r="D39" s="103">
        <v>3825</v>
      </c>
      <c r="E39" s="102">
        <f t="shared" si="0"/>
        <v>8585</v>
      </c>
    </row>
    <row r="40" spans="2:5" ht="15.75" x14ac:dyDescent="0.25">
      <c r="B40" s="100">
        <v>2020</v>
      </c>
      <c r="C40" s="103">
        <v>4281</v>
      </c>
      <c r="D40" s="103">
        <v>3446</v>
      </c>
      <c r="E40" s="102">
        <f t="shared" si="0"/>
        <v>7727</v>
      </c>
    </row>
    <row r="41" spans="2:5" ht="15.75" x14ac:dyDescent="0.25">
      <c r="B41" s="100">
        <v>2021</v>
      </c>
      <c r="C41" s="103">
        <v>4526</v>
      </c>
      <c r="D41" s="103">
        <v>3594</v>
      </c>
      <c r="E41" s="102">
        <f t="shared" si="0"/>
        <v>8120</v>
      </c>
    </row>
    <row r="42" spans="2:5" ht="15.75" x14ac:dyDescent="0.25">
      <c r="B42" s="100">
        <v>2022</v>
      </c>
      <c r="C42" s="103">
        <v>5181</v>
      </c>
      <c r="D42" s="103">
        <v>3491</v>
      </c>
      <c r="E42" s="102">
        <f t="shared" si="0"/>
        <v>8672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Population</vt:lpstr>
      <vt:lpstr>Clean Energy Program Fee Calc</vt:lpstr>
      <vt:lpstr>Total Emissions</vt:lpstr>
      <vt:lpstr>Comb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Cummins, Nicholas [DEP]</dc:creator>
  <cp:lastModifiedBy>Cummins, Nicholas [DEP]</cp:lastModifiedBy>
  <dcterms:created xsi:type="dcterms:W3CDTF">2024-08-26T12:46:40Z</dcterms:created>
  <dcterms:modified xsi:type="dcterms:W3CDTF">2024-12-04T14:44:09Z</dcterms:modified>
</cp:coreProperties>
</file>