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filterPrivacy="1" codeName="ThisWorkbook" defaultThemeVersion="124226"/>
  <xr:revisionPtr revIDLastSave="0" documentId="13_ncr:1_{6A46A60F-64D7-485A-A2C8-A1C197FF7248}" xr6:coauthVersionLast="47" xr6:coauthVersionMax="47" xr10:uidLastSave="{00000000-0000-0000-0000-000000000000}"/>
  <bookViews>
    <workbookView xWindow="-108" yWindow="-108" windowWidth="23256" windowHeight="12576" tabRatio="870" xr2:uid="{00000000-000D-0000-FFFF-FFFF00000000}"/>
  </bookViews>
  <sheets>
    <sheet name="Data NNJ-NY-CT NAA Daily" sheetId="4" r:id="rId1"/>
    <sheet name="Data SNJ-PA-DE NAA Daily" sheetId="5" r:id="rId2"/>
    <sheet name="Data NNJ-NY-CT NAA Annual" sheetId="1" r:id="rId3"/>
    <sheet name="Data SNJ-PA-DE NAA Annual" sheetId="2" r:id="rId4"/>
    <sheet name="Graph NNJ-NY-CT NAA Daily" sheetId="11" r:id="rId5"/>
    <sheet name="Graph SNJ-PA-DE NAA Daily" sheetId="12" r:id="rId6"/>
    <sheet name="Graph NNJ-NY-CT NAA Annual" sheetId="9" r:id="rId7"/>
    <sheet name="Graph SNJ-PA-DE NAA Annual" sheetId="13" r:id="rId8"/>
    <sheet name="Graph Dates" sheetId="16" r:id="rId9"/>
  </sheets>
  <definedNames>
    <definedName name="_xlnm.Print_Area" localSheetId="2">'Data NNJ-NY-CT NAA Annual'!$A$1:$Y$73</definedName>
    <definedName name="_xlnm.Print_Area" localSheetId="0">'Data NNJ-NY-CT NAA Daily'!$A$4:$L$69</definedName>
    <definedName name="_xlnm.Print_Area" localSheetId="3">'Data SNJ-PA-DE NAA Annual'!$A$4:$L$35</definedName>
    <definedName name="_xlnm.Print_Area" localSheetId="1">'Data SNJ-PA-DE NAA Daily'!$A$4:$L$36</definedName>
    <definedName name="_xlnm.Print_Titles" localSheetId="2">'Data NNJ-NY-CT NAA Annual'!$A:$B,'Data NNJ-NY-CT NAA Annual'!$4:$5</definedName>
    <definedName name="_xlnm.Print_Titles" localSheetId="0">'Data NNJ-NY-CT NAA Daily'!$4:$5</definedName>
    <definedName name="_xlnm.Print_Titles" localSheetId="3">'Data SNJ-PA-DE NAA Annual'!$4:$5</definedName>
    <definedName name="_xlnm.Print_Titles" localSheetId="1">'Data SNJ-PA-DE NAA Daily'!$4:$5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28" i="5" l="1"/>
  <c r="AF28" i="5" s="1"/>
  <c r="AC28" i="5"/>
  <c r="AD28" i="5" s="1"/>
  <c r="AE28" i="5" s="1"/>
  <c r="AC18" i="5"/>
  <c r="AD18" i="5" s="1"/>
  <c r="AE18" i="5" s="1"/>
  <c r="AF18" i="5" s="1"/>
  <c r="AA18" i="5"/>
  <c r="AC11" i="5"/>
  <c r="AD11" i="5" s="1"/>
  <c r="AE11" i="5" s="1"/>
  <c r="AA11" i="5"/>
  <c r="AF11" i="5" s="1"/>
  <c r="AC7" i="5"/>
  <c r="AD7" i="5" s="1"/>
  <c r="AE7" i="5" s="1"/>
  <c r="AA7" i="5"/>
  <c r="AF7" i="5" s="1"/>
  <c r="AC6" i="5"/>
  <c r="AD6" i="5" s="1"/>
  <c r="AE6" i="5" s="1"/>
  <c r="AF6" i="5" s="1"/>
  <c r="AA6" i="5"/>
  <c r="AA37" i="4"/>
  <c r="AC37" i="4"/>
  <c r="AD37" i="4" s="1"/>
  <c r="AE37" i="4" s="1"/>
  <c r="AA33" i="4"/>
  <c r="AC33" i="4"/>
  <c r="AC31" i="4"/>
  <c r="AD31" i="4" s="1"/>
  <c r="AE31" i="4" s="1"/>
  <c r="AA31" i="4"/>
  <c r="AF31" i="4" s="1"/>
  <c r="AC30" i="4"/>
  <c r="AA30" i="4"/>
  <c r="AC27" i="4"/>
  <c r="AA27" i="4"/>
  <c r="AC15" i="4"/>
  <c r="AA15" i="4"/>
  <c r="AD15" i="4"/>
  <c r="AE15" i="4" s="1"/>
  <c r="AF15" i="4"/>
  <c r="AC11" i="4"/>
  <c r="AD11" i="4" s="1"/>
  <c r="AE11" i="4" s="1"/>
  <c r="AF11" i="4" s="1"/>
  <c r="AA11" i="4"/>
  <c r="AE38" i="4"/>
  <c r="AE36" i="4"/>
  <c r="AE35" i="4"/>
  <c r="AE34" i="4"/>
  <c r="AD34" i="5"/>
  <c r="AC34" i="5"/>
  <c r="AA34" i="5"/>
  <c r="AC33" i="5"/>
  <c r="AA33" i="5"/>
  <c r="AE32" i="5"/>
  <c r="AD32" i="5"/>
  <c r="AC32" i="5"/>
  <c r="AA32" i="5"/>
  <c r="AC31" i="5"/>
  <c r="AA31" i="5"/>
  <c r="AC29" i="5"/>
  <c r="AA29" i="5"/>
  <c r="AE22" i="5"/>
  <c r="AD22" i="5"/>
  <c r="AC22" i="5"/>
  <c r="AA22" i="5"/>
  <c r="AC21" i="5"/>
  <c r="AA21" i="5"/>
  <c r="AC20" i="5"/>
  <c r="AA20" i="5"/>
  <c r="AD19" i="5"/>
  <c r="AC19" i="5"/>
  <c r="AA19" i="5"/>
  <c r="AF16" i="5"/>
  <c r="AE16" i="5"/>
  <c r="AD16" i="5"/>
  <c r="AC16" i="5"/>
  <c r="AA16" i="5"/>
  <c r="AC14" i="5"/>
  <c r="AA14" i="5"/>
  <c r="AC12" i="5"/>
  <c r="AA12" i="5"/>
  <c r="AC10" i="5"/>
  <c r="AA10" i="5"/>
  <c r="AC68" i="4"/>
  <c r="AA68" i="4"/>
  <c r="AE65" i="4"/>
  <c r="AA65" i="4"/>
  <c r="AC65" i="4"/>
  <c r="AC63" i="4"/>
  <c r="AC59" i="4"/>
  <c r="AC58" i="4"/>
  <c r="AC57" i="4"/>
  <c r="AC56" i="4"/>
  <c r="AC47" i="4"/>
  <c r="AC43" i="4"/>
  <c r="AC42" i="4"/>
  <c r="AD32" i="4"/>
  <c r="AD34" i="4"/>
  <c r="AD36" i="4"/>
  <c r="AF36" i="4"/>
  <c r="AE32" i="4"/>
  <c r="AC36" i="4"/>
  <c r="AC35" i="4"/>
  <c r="AC34" i="4"/>
  <c r="AC32" i="4"/>
  <c r="AA32" i="4"/>
  <c r="AC29" i="4"/>
  <c r="AC28" i="4"/>
  <c r="AC26" i="4"/>
  <c r="AC22" i="4"/>
  <c r="AC21" i="4"/>
  <c r="AC20" i="4"/>
  <c r="AC17" i="4"/>
  <c r="AD17" i="4"/>
  <c r="AE17" i="4"/>
  <c r="AE14" i="4"/>
  <c r="AA17" i="4"/>
  <c r="AC14" i="4"/>
  <c r="AC8" i="4"/>
  <c r="AC6" i="4"/>
  <c r="AD26" i="4"/>
  <c r="AA26" i="4"/>
  <c r="AF36" i="5"/>
  <c r="AF35" i="5"/>
  <c r="AF30" i="5"/>
  <c r="AF27" i="5"/>
  <c r="AF26" i="5"/>
  <c r="AF25" i="5"/>
  <c r="AF24" i="5"/>
  <c r="AF17" i="5"/>
  <c r="AF13" i="5"/>
  <c r="AF9" i="5"/>
  <c r="AA63" i="4"/>
  <c r="AA59" i="4"/>
  <c r="AA58" i="4"/>
  <c r="AA57" i="4"/>
  <c r="AA56" i="4"/>
  <c r="AA36" i="4"/>
  <c r="AA34" i="4"/>
  <c r="AA29" i="4"/>
  <c r="AA28" i="4"/>
  <c r="AA21" i="4"/>
  <c r="AA20" i="4"/>
  <c r="AA14" i="4"/>
  <c r="AA8" i="4"/>
  <c r="AA47" i="4"/>
  <c r="AA43" i="4"/>
  <c r="AA42" i="4"/>
  <c r="AA38" i="4"/>
  <c r="AA35" i="4"/>
  <c r="AA22" i="4"/>
  <c r="AA6" i="4"/>
  <c r="U70" i="1"/>
  <c r="U71" i="1"/>
  <c r="U72" i="1"/>
  <c r="Y70" i="4"/>
  <c r="AF37" i="4" l="1"/>
  <c r="AD33" i="4"/>
  <c r="AE33" i="4" s="1"/>
  <c r="AF33" i="4" s="1"/>
  <c r="AD30" i="4"/>
  <c r="AE30" i="4" s="1"/>
  <c r="AF30" i="4" s="1"/>
  <c r="AD27" i="4"/>
  <c r="AE27" i="4" s="1"/>
  <c r="AF27" i="4" s="1"/>
  <c r="AD59" i="4"/>
  <c r="AE59" i="4" s="1"/>
  <c r="AC38" i="4"/>
  <c r="AD20" i="4" l="1"/>
  <c r="AE20" i="4" s="1"/>
  <c r="AD33" i="5" l="1"/>
  <c r="AD29" i="5"/>
  <c r="AD21" i="5"/>
  <c r="AD14" i="5"/>
  <c r="AE14" i="5" s="1"/>
  <c r="AF14" i="5" s="1"/>
  <c r="AD10" i="5"/>
  <c r="AE10" i="5" s="1"/>
  <c r="AF59" i="4"/>
  <c r="AD42" i="4"/>
  <c r="AD6" i="4"/>
  <c r="AE6" i="4" s="1"/>
  <c r="AD22" i="4"/>
  <c r="AE34" i="5"/>
  <c r="AF34" i="5" s="1"/>
  <c r="AD31" i="5"/>
  <c r="AF32" i="5"/>
  <c r="AD20" i="5"/>
  <c r="AD12" i="5"/>
  <c r="AE12" i="5" s="1"/>
  <c r="AF12" i="5" s="1"/>
  <c r="AD58" i="4"/>
  <c r="AE58" i="4" s="1"/>
  <c r="AD38" i="4"/>
  <c r="AD21" i="4"/>
  <c r="AD8" i="4"/>
  <c r="AD29" i="4"/>
  <c r="AE29" i="4" s="1"/>
  <c r="AD63" i="4"/>
  <c r="AD43" i="4"/>
  <c r="AE43" i="4" s="1"/>
  <c r="AD65" i="4"/>
  <c r="AD56" i="4"/>
  <c r="AE56" i="4" s="1"/>
  <c r="AD35" i="4"/>
  <c r="AD68" i="4"/>
  <c r="AE68" i="4" s="1"/>
  <c r="AD57" i="4"/>
  <c r="AD28" i="4"/>
  <c r="AE28" i="4" s="1"/>
  <c r="AF20" i="4"/>
  <c r="AD47" i="4"/>
  <c r="AE47" i="4" s="1"/>
  <c r="AE26" i="4"/>
  <c r="AD14" i="4"/>
  <c r="AF22" i="5" l="1"/>
  <c r="AF10" i="5"/>
  <c r="AE33" i="5"/>
  <c r="AF33" i="5" s="1"/>
  <c r="AE57" i="4"/>
  <c r="AF57" i="4" s="1"/>
  <c r="AE31" i="5"/>
  <c r="AF31" i="5" s="1"/>
  <c r="AE29" i="5"/>
  <c r="AF29" i="5" s="1"/>
  <c r="AE21" i="5"/>
  <c r="AF21" i="5" s="1"/>
  <c r="AE20" i="5"/>
  <c r="AF20" i="5" s="1"/>
  <c r="AE19" i="5"/>
  <c r="AF19" i="5" s="1"/>
  <c r="AF32" i="4"/>
  <c r="AF34" i="4"/>
  <c r="AF17" i="4"/>
  <c r="AF38" i="4"/>
  <c r="AF68" i="4"/>
  <c r="AF43" i="4"/>
  <c r="AF58" i="4"/>
  <c r="AF47" i="4"/>
  <c r="AE63" i="4"/>
  <c r="AF63" i="4" s="1"/>
  <c r="AE22" i="4"/>
  <c r="AF22" i="4" s="1"/>
  <c r="AF29" i="4"/>
  <c r="AF14" i="4"/>
  <c r="AF65" i="4"/>
  <c r="AE21" i="4"/>
  <c r="AF21" i="4" s="1"/>
  <c r="AF26" i="4"/>
  <c r="AF35" i="4"/>
  <c r="AF56" i="4"/>
  <c r="AE8" i="4"/>
  <c r="AF8" i="4" s="1"/>
  <c r="AE42" i="4"/>
  <c r="AF42" i="4" s="1"/>
  <c r="AF28" i="4"/>
  <c r="AF6" i="4"/>
  <c r="Y72" i="4"/>
  <c r="Y39" i="5"/>
  <c r="Y37" i="5"/>
  <c r="Y38" i="5"/>
  <c r="Y38" i="2"/>
  <c r="Y36" i="2"/>
  <c r="Y37" i="2"/>
  <c r="Y71" i="4"/>
  <c r="Y71" i="1"/>
  <c r="Y72" i="1"/>
  <c r="Y70" i="1"/>
  <c r="S72" i="4"/>
  <c r="O72" i="4"/>
  <c r="P72" i="4"/>
  <c r="Q72" i="4"/>
  <c r="R72" i="4"/>
  <c r="T72" i="4"/>
  <c r="U72" i="4"/>
  <c r="V72" i="4"/>
  <c r="W72" i="4"/>
  <c r="X72" i="4"/>
  <c r="P71" i="4"/>
  <c r="Q71" i="4"/>
  <c r="R71" i="4"/>
  <c r="S71" i="4"/>
  <c r="T71" i="4"/>
  <c r="U71" i="4"/>
  <c r="V71" i="4"/>
  <c r="W71" i="4"/>
  <c r="X71" i="4"/>
  <c r="P39" i="5"/>
  <c r="Q39" i="5"/>
  <c r="R39" i="5"/>
  <c r="S39" i="5"/>
  <c r="T39" i="5"/>
  <c r="U39" i="5"/>
  <c r="V39" i="5"/>
  <c r="W39" i="5"/>
  <c r="X39" i="5"/>
  <c r="P38" i="5"/>
  <c r="Q38" i="5"/>
  <c r="R38" i="5"/>
  <c r="S38" i="5"/>
  <c r="T38" i="5"/>
  <c r="U38" i="5"/>
  <c r="V38" i="5"/>
  <c r="W38" i="5"/>
  <c r="X38" i="5"/>
  <c r="P38" i="2"/>
  <c r="Q38" i="2"/>
  <c r="R38" i="2"/>
  <c r="S38" i="2"/>
  <c r="T38" i="2"/>
  <c r="U38" i="2"/>
  <c r="V38" i="2"/>
  <c r="W38" i="2"/>
  <c r="X38" i="2"/>
  <c r="P37" i="2"/>
  <c r="Q37" i="2"/>
  <c r="R37" i="2"/>
  <c r="S37" i="2"/>
  <c r="T37" i="2"/>
  <c r="U37" i="2"/>
  <c r="V37" i="2"/>
  <c r="W37" i="2"/>
  <c r="X37" i="2"/>
  <c r="P72" i="1"/>
  <c r="Q72" i="1"/>
  <c r="R72" i="1"/>
  <c r="S72" i="1"/>
  <c r="T72" i="1"/>
  <c r="V72" i="1"/>
  <c r="W72" i="1"/>
  <c r="X72" i="1"/>
  <c r="P71" i="1"/>
  <c r="Q71" i="1"/>
  <c r="R71" i="1"/>
  <c r="S71" i="1"/>
  <c r="T71" i="1"/>
  <c r="V71" i="1"/>
  <c r="W71" i="1"/>
  <c r="X71" i="1"/>
  <c r="P36" i="2"/>
  <c r="Q36" i="2"/>
  <c r="R36" i="2"/>
  <c r="S36" i="2"/>
  <c r="T36" i="2"/>
  <c r="U36" i="2"/>
  <c r="V36" i="2"/>
  <c r="W36" i="2"/>
  <c r="X36" i="2"/>
  <c r="X70" i="1"/>
  <c r="P70" i="1"/>
  <c r="Q70" i="1"/>
  <c r="R70" i="1"/>
  <c r="S70" i="1"/>
  <c r="T70" i="1"/>
  <c r="V70" i="1"/>
  <c r="W70" i="1"/>
  <c r="P70" i="4"/>
  <c r="Q70" i="4"/>
  <c r="R70" i="4"/>
  <c r="S70" i="4"/>
  <c r="T70" i="4"/>
  <c r="U70" i="4"/>
  <c r="V70" i="4"/>
  <c r="W70" i="4"/>
  <c r="X70" i="4"/>
  <c r="P37" i="5"/>
  <c r="F37" i="5"/>
  <c r="G37" i="5"/>
  <c r="H37" i="5"/>
  <c r="I37" i="5"/>
  <c r="J37" i="5"/>
  <c r="K37" i="5"/>
  <c r="L37" i="5"/>
  <c r="M37" i="5"/>
  <c r="N37" i="5"/>
  <c r="O37" i="5"/>
  <c r="Q37" i="5"/>
  <c r="R37" i="5"/>
  <c r="S37" i="5"/>
  <c r="T37" i="5"/>
  <c r="U37" i="5"/>
  <c r="V37" i="5"/>
  <c r="W37" i="5"/>
  <c r="X37" i="5"/>
  <c r="E37" i="5"/>
  <c r="O38" i="5"/>
  <c r="O39" i="5"/>
  <c r="O37" i="2"/>
  <c r="O36" i="2"/>
  <c r="O38" i="2"/>
  <c r="O71" i="1"/>
  <c r="O70" i="1"/>
  <c r="O72" i="1"/>
  <c r="O71" i="4"/>
  <c r="O70" i="4"/>
  <c r="M71" i="1" l="1"/>
  <c r="M72" i="1"/>
  <c r="M70" i="1"/>
  <c r="E70" i="1"/>
  <c r="E39" i="5"/>
  <c r="E38" i="5"/>
  <c r="N39" i="5"/>
  <c r="M39" i="5"/>
  <c r="L39" i="5"/>
  <c r="K39" i="5"/>
  <c r="J39" i="5"/>
  <c r="I39" i="5"/>
  <c r="H39" i="5"/>
  <c r="G39" i="5"/>
  <c r="F39" i="5"/>
  <c r="N38" i="5"/>
  <c r="M38" i="5"/>
  <c r="L38" i="5"/>
  <c r="K38" i="5"/>
  <c r="J38" i="5"/>
  <c r="I38" i="5"/>
  <c r="H38" i="5"/>
  <c r="G38" i="5"/>
  <c r="F38" i="5"/>
  <c r="F37" i="2"/>
  <c r="G37" i="2"/>
  <c r="H37" i="2"/>
  <c r="I37" i="2"/>
  <c r="J37" i="2"/>
  <c r="K37" i="2"/>
  <c r="L37" i="2"/>
  <c r="M37" i="2"/>
  <c r="N37" i="2"/>
  <c r="F36" i="2"/>
  <c r="G36" i="2"/>
  <c r="H36" i="2"/>
  <c r="I36" i="2"/>
  <c r="J36" i="2"/>
  <c r="K36" i="2"/>
  <c r="L36" i="2"/>
  <c r="M36" i="2"/>
  <c r="N36" i="2"/>
  <c r="F38" i="2"/>
  <c r="G38" i="2"/>
  <c r="H38" i="2"/>
  <c r="I38" i="2"/>
  <c r="J38" i="2"/>
  <c r="K38" i="2"/>
  <c r="L38" i="2"/>
  <c r="M38" i="2"/>
  <c r="N38" i="2"/>
  <c r="E38" i="2"/>
  <c r="E36" i="2"/>
  <c r="E37" i="2"/>
  <c r="N72" i="4"/>
  <c r="M72" i="4"/>
  <c r="L72" i="4"/>
  <c r="K72" i="4"/>
  <c r="J72" i="4"/>
  <c r="I72" i="4"/>
  <c r="H72" i="4"/>
  <c r="G72" i="4"/>
  <c r="F72" i="4"/>
  <c r="E72" i="4"/>
  <c r="N70" i="4"/>
  <c r="M70" i="4"/>
  <c r="L70" i="4"/>
  <c r="K70" i="4"/>
  <c r="J70" i="4"/>
  <c r="I70" i="4"/>
  <c r="H70" i="4"/>
  <c r="G70" i="4"/>
  <c r="F70" i="4"/>
  <c r="E70" i="4"/>
  <c r="N71" i="4"/>
  <c r="M71" i="4"/>
  <c r="L71" i="4"/>
  <c r="K71" i="4"/>
  <c r="J71" i="4"/>
  <c r="I71" i="4"/>
  <c r="H71" i="4"/>
  <c r="G71" i="4"/>
  <c r="F71" i="4"/>
  <c r="E71" i="4"/>
  <c r="E72" i="1"/>
  <c r="N70" i="1"/>
  <c r="N72" i="1"/>
  <c r="F70" i="1"/>
  <c r="G70" i="1"/>
  <c r="H70" i="1"/>
  <c r="I70" i="1"/>
  <c r="J70" i="1"/>
  <c r="K70" i="1"/>
  <c r="L70" i="1"/>
  <c r="F72" i="1"/>
  <c r="G72" i="1"/>
  <c r="H72" i="1"/>
  <c r="I72" i="1"/>
  <c r="J72" i="1"/>
  <c r="K72" i="1"/>
  <c r="L72" i="1"/>
  <c r="F71" i="1"/>
  <c r="G71" i="1"/>
  <c r="H71" i="1"/>
  <c r="I71" i="1"/>
  <c r="J71" i="1"/>
  <c r="K71" i="1"/>
  <c r="L71" i="1"/>
  <c r="N71" i="1"/>
  <c r="E71" i="1"/>
</calcChain>
</file>

<file path=xl/sharedStrings.xml><?xml version="1.0" encoding="utf-8"?>
<sst xmlns="http://schemas.openxmlformats.org/spreadsheetml/2006/main" count="3006" uniqueCount="367">
  <si>
    <t>State</t>
  </si>
  <si>
    <t>County</t>
  </si>
  <si>
    <t>Annual Design Values</t>
  </si>
  <si>
    <t>1999-2001</t>
  </si>
  <si>
    <t>2000-2002</t>
  </si>
  <si>
    <t>2001-2003</t>
  </si>
  <si>
    <t>2002-2004</t>
  </si>
  <si>
    <t>2003-2005</t>
  </si>
  <si>
    <t>2004-2006</t>
  </si>
  <si>
    <t>2005-2007</t>
  </si>
  <si>
    <t>2006-2008</t>
  </si>
  <si>
    <t>2007-2009</t>
  </si>
  <si>
    <t>2008-2010</t>
  </si>
  <si>
    <t>Monitoring Site ID</t>
  </si>
  <si>
    <t>New Jersey</t>
  </si>
  <si>
    <t>Bergen</t>
  </si>
  <si>
    <t>340030003</t>
  </si>
  <si>
    <t>Connecticut</t>
  </si>
  <si>
    <t>Fairfield</t>
  </si>
  <si>
    <t>090010010</t>
  </si>
  <si>
    <t>090010113</t>
  </si>
  <si>
    <t>090011123</t>
  </si>
  <si>
    <t>090012124</t>
  </si>
  <si>
    <t>090013005</t>
  </si>
  <si>
    <t>090019003</t>
  </si>
  <si>
    <t>New Haven</t>
  </si>
  <si>
    <t>090090018</t>
  </si>
  <si>
    <t>090090026</t>
  </si>
  <si>
    <t>090090027</t>
  </si>
  <si>
    <t>090091123</t>
  </si>
  <si>
    <t>090092008</t>
  </si>
  <si>
    <t>090092123</t>
  </si>
  <si>
    <t>090098003</t>
  </si>
  <si>
    <t>090099005</t>
  </si>
  <si>
    <t>Delaware</t>
  </si>
  <si>
    <t>New Castle</t>
  </si>
  <si>
    <t>100031003</t>
  </si>
  <si>
    <t>100031007</t>
  </si>
  <si>
    <t>100031011</t>
  </si>
  <si>
    <t>100031012</t>
  </si>
  <si>
    <t>100032004</t>
  </si>
  <si>
    <t>Camden</t>
  </si>
  <si>
    <t>340070003</t>
  </si>
  <si>
    <t>340071007</t>
  </si>
  <si>
    <t>Essex</t>
  </si>
  <si>
    <t>340130003</t>
  </si>
  <si>
    <t>340130015</t>
  </si>
  <si>
    <t>340130016</t>
  </si>
  <si>
    <t>Gloucester</t>
  </si>
  <si>
    <t>340150004</t>
  </si>
  <si>
    <t>340155001</t>
  </si>
  <si>
    <t>Hudson</t>
  </si>
  <si>
    <t>340171003</t>
  </si>
  <si>
    <t>340172002</t>
  </si>
  <si>
    <t>Mercer</t>
  </si>
  <si>
    <t>340210008</t>
  </si>
  <si>
    <t>340218001</t>
  </si>
  <si>
    <t>Middlesex</t>
  </si>
  <si>
    <t>340230006</t>
  </si>
  <si>
    <t>Morris</t>
  </si>
  <si>
    <t>340270004</t>
  </si>
  <si>
    <t>340273001</t>
  </si>
  <si>
    <t>Passaic</t>
  </si>
  <si>
    <t>340310005</t>
  </si>
  <si>
    <t>Union</t>
  </si>
  <si>
    <t>340390004</t>
  </si>
  <si>
    <t>340390006</t>
  </si>
  <si>
    <t>340392003</t>
  </si>
  <si>
    <t>New York</t>
  </si>
  <si>
    <t>Bronx</t>
  </si>
  <si>
    <t>360050073</t>
  </si>
  <si>
    <t>360050080</t>
  </si>
  <si>
    <t>360050083</t>
  </si>
  <si>
    <t>360050110</t>
  </si>
  <si>
    <t>360050133</t>
  </si>
  <si>
    <t>Kings</t>
  </si>
  <si>
    <t>360470011</t>
  </si>
  <si>
    <t>360470052</t>
  </si>
  <si>
    <t>360470076</t>
  </si>
  <si>
    <t>360470122</t>
  </si>
  <si>
    <t>Nassau</t>
  </si>
  <si>
    <t>360590005</t>
  </si>
  <si>
    <t>360590008</t>
  </si>
  <si>
    <t>360590011</t>
  </si>
  <si>
    <t>360590012</t>
  </si>
  <si>
    <t>360590013</t>
  </si>
  <si>
    <t>360610010</t>
  </si>
  <si>
    <t>360610056</t>
  </si>
  <si>
    <t>360610062</t>
  </si>
  <si>
    <t>360610079</t>
  </si>
  <si>
    <t>360610128</t>
  </si>
  <si>
    <t>360610134</t>
  </si>
  <si>
    <t>Orange</t>
  </si>
  <si>
    <t>360710002</t>
  </si>
  <si>
    <t>Queens</t>
  </si>
  <si>
    <t>360810094</t>
  </si>
  <si>
    <t>360810096</t>
  </si>
  <si>
    <t>360810097</t>
  </si>
  <si>
    <t>360810124</t>
  </si>
  <si>
    <t>Richmond</t>
  </si>
  <si>
    <t>360850055</t>
  </si>
  <si>
    <t>360850067</t>
  </si>
  <si>
    <t>Suffolk</t>
  </si>
  <si>
    <t>361030001</t>
  </si>
  <si>
    <t>361030002</t>
  </si>
  <si>
    <t>Westchester</t>
  </si>
  <si>
    <t>361191002</t>
  </si>
  <si>
    <t>Pennsylvania</t>
  </si>
  <si>
    <t>Bucks</t>
  </si>
  <si>
    <t>420170012</t>
  </si>
  <si>
    <t>Chester</t>
  </si>
  <si>
    <t>420290100</t>
  </si>
  <si>
    <t>420450002</t>
  </si>
  <si>
    <t>Montgomery</t>
  </si>
  <si>
    <t>420910013</t>
  </si>
  <si>
    <t>Philadelphia</t>
  </si>
  <si>
    <t>421010004</t>
  </si>
  <si>
    <t>421010014</t>
  </si>
  <si>
    <t>421010020</t>
  </si>
  <si>
    <t>421010024</t>
  </si>
  <si>
    <t>421010027</t>
  </si>
  <si>
    <t>421010047</t>
  </si>
  <si>
    <t>421010052</t>
  </si>
  <si>
    <t>421010055</t>
  </si>
  <si>
    <t>421010057</t>
  </si>
  <si>
    <t>421010136</t>
  </si>
  <si>
    <t>Daily (24-Hour) Design Values</t>
  </si>
  <si>
    <t>NA</t>
  </si>
  <si>
    <t>Median</t>
  </si>
  <si>
    <t>Minimum Site</t>
  </si>
  <si>
    <t>Maximum Site</t>
  </si>
  <si>
    <t>Notes</t>
  </si>
  <si>
    <t>2009-2011</t>
  </si>
  <si>
    <t>1999-01</t>
  </si>
  <si>
    <t>2000-02</t>
  </si>
  <si>
    <t>2001-03</t>
  </si>
  <si>
    <t>2002-04</t>
  </si>
  <si>
    <t>2003-05</t>
  </si>
  <si>
    <t>2004-06</t>
  </si>
  <si>
    <t>2005-07</t>
  </si>
  <si>
    <t>2006-08</t>
  </si>
  <si>
    <t>2007-09</t>
  </si>
  <si>
    <t>2008-10</t>
  </si>
  <si>
    <t>2009-11</t>
  </si>
  <si>
    <t>2010-2012</t>
  </si>
  <si>
    <t>2011-2013</t>
  </si>
  <si>
    <t>2012-2014</t>
  </si>
  <si>
    <t>2013-2015</t>
  </si>
  <si>
    <t>2014-2016</t>
  </si>
  <si>
    <t>2015-2017</t>
  </si>
  <si>
    <t>2016-2018</t>
  </si>
  <si>
    <t>2017-2019</t>
  </si>
  <si>
    <t>2018-2020</t>
  </si>
  <si>
    <t>Camden Spruce Street</t>
  </si>
  <si>
    <t>Pensauken</t>
  </si>
  <si>
    <t>Gibbstown</t>
  </si>
  <si>
    <t>Air Management Services Laboratory (AMS LAB)</t>
  </si>
  <si>
    <t>North East Airport (NEA)</t>
  </si>
  <si>
    <t>Ritner (RIT)</t>
  </si>
  <si>
    <t>Fire Administration Building (FAB)</t>
  </si>
  <si>
    <t>Torresdale Station</t>
  </si>
  <si>
    <t>Bellefonte River Road Park</t>
  </si>
  <si>
    <t>Lums Pond</t>
  </si>
  <si>
    <t>Route 9 Delaware City</t>
  </si>
  <si>
    <t>North East Waste (NEW)</t>
  </si>
  <si>
    <t>Car-Barn Montgomery I -76</t>
  </si>
  <si>
    <t>Clarksboro</t>
  </si>
  <si>
    <t>2010-12</t>
  </si>
  <si>
    <t>2011-13</t>
  </si>
  <si>
    <t>2018-20</t>
  </si>
  <si>
    <t>2017-19</t>
  </si>
  <si>
    <t>2016-18</t>
  </si>
  <si>
    <t>2015-17</t>
  </si>
  <si>
    <t>2014-16</t>
  </si>
  <si>
    <t>2013-15</t>
  </si>
  <si>
    <t>2012-14</t>
  </si>
  <si>
    <t>Fort Lee Library</t>
  </si>
  <si>
    <t>Fort Lee Near Road</t>
  </si>
  <si>
    <t>Newark Firehouse</t>
  </si>
  <si>
    <t>Jersey City Firehouse</t>
  </si>
  <si>
    <t>Union City</t>
  </si>
  <si>
    <t>Union City High School</t>
  </si>
  <si>
    <t>New Brunswick</t>
  </si>
  <si>
    <t>Rutgers University</t>
  </si>
  <si>
    <t>Morristown Amb Squad</t>
  </si>
  <si>
    <t>Paterson</t>
  </si>
  <si>
    <t>Elizabeth Lab</t>
  </si>
  <si>
    <t>Elizabeth Mitchell Building</t>
  </si>
  <si>
    <t>Rahway</t>
  </si>
  <si>
    <t>IS 52</t>
  </si>
  <si>
    <t>Pfizer Lab Site</t>
  </si>
  <si>
    <t>JHS 126</t>
  </si>
  <si>
    <t>IS 45</t>
  </si>
  <si>
    <t>PS 19</t>
  </si>
  <si>
    <t>Division Street</t>
  </si>
  <si>
    <t>Queens College 2</t>
  </si>
  <si>
    <t>Queens College Near Road</t>
  </si>
  <si>
    <t>Richmond Post Office</t>
  </si>
  <si>
    <t>Babylon</t>
  </si>
  <si>
    <t>Roosevelt School-Bridgeport</t>
  </si>
  <si>
    <t>Western Conn State Univ</t>
  </si>
  <si>
    <t>Crisculo Park-New Haven</t>
  </si>
  <si>
    <t>Meadow and Bank Streets</t>
  </si>
  <si>
    <t>Health Department</t>
  </si>
  <si>
    <t>Woodward Avenue</t>
  </si>
  <si>
    <t>State St-New Haven</t>
  </si>
  <si>
    <t>Health Dept</t>
  </si>
  <si>
    <t>Criscuolo Park-New Haven</t>
  </si>
  <si>
    <t>Meadow And Bank Streets</t>
  </si>
  <si>
    <t>340170008</t>
  </si>
  <si>
    <t>340210005</t>
  </si>
  <si>
    <t>Rider University</t>
  </si>
  <si>
    <t>Trenton</t>
  </si>
  <si>
    <t>Washington Crossing</t>
  </si>
  <si>
    <t>340230011</t>
  </si>
  <si>
    <t>Elizabeth Mitchell Bldg</t>
  </si>
  <si>
    <t>Morrisania</t>
  </si>
  <si>
    <t>Hempstead</t>
  </si>
  <si>
    <t>Newburgh</t>
  </si>
  <si>
    <t>Mamaroneck</t>
  </si>
  <si>
    <t>Local Site Name</t>
  </si>
  <si>
    <t>Pennsauken</t>
  </si>
  <si>
    <t>100031008</t>
  </si>
  <si>
    <t>State Armory - 1046 Belvoir Rd</t>
  </si>
  <si>
    <t>Front St &amp; Norris St</t>
  </si>
  <si>
    <t>Marcus Hook Elementary School</t>
  </si>
  <si>
    <t>420450109</t>
  </si>
  <si>
    <t>421010048</t>
  </si>
  <si>
    <t>421010075</t>
  </si>
  <si>
    <t>421010076</t>
  </si>
  <si>
    <t>last sample date 1999</t>
  </si>
  <si>
    <t>last sample date 2003</t>
  </si>
  <si>
    <t>last sample date 2007</t>
  </si>
  <si>
    <t>last sample date 2000</t>
  </si>
  <si>
    <t>PS 314, 330 59th ST</t>
  </si>
  <si>
    <t>last sample date 2011</t>
  </si>
  <si>
    <t>last sample date 2001</t>
  </si>
  <si>
    <t>last sample 2005 -2008</t>
  </si>
  <si>
    <t>last sample 2006</t>
  </si>
  <si>
    <t>first year 2006</t>
  </si>
  <si>
    <t>last sample date 2005</t>
  </si>
  <si>
    <t>last sample date 2004</t>
  </si>
  <si>
    <t>last sample date 2012</t>
  </si>
  <si>
    <t>Sherwood Island Connector (State Park)</t>
  </si>
  <si>
    <t>last sample date 2015</t>
  </si>
  <si>
    <t>last samaple date 2005</t>
  </si>
  <si>
    <t>last sample date 2010</t>
  </si>
  <si>
    <t>last sample date 2013</t>
  </si>
  <si>
    <t>last sample date  2005</t>
  </si>
  <si>
    <t>Roxborough (ROX)</t>
  </si>
  <si>
    <t>last sample 2015</t>
  </si>
  <si>
    <t>last sample date 2002</t>
  </si>
  <si>
    <t>first sample date 2014</t>
  </si>
  <si>
    <t>first sample date 2015</t>
  </si>
  <si>
    <t>first sample date 2011; last sample date 2013</t>
  </si>
  <si>
    <t>last sample date 2008</t>
  </si>
  <si>
    <t>last sample 2017; first sample 2007</t>
  </si>
  <si>
    <t>last sample date 2006</t>
  </si>
  <si>
    <t>ON AMTRAK RIGHT OF WAY - NEAR AIRPORT HI SPEED LINE (ELECTRIFIED)</t>
  </si>
  <si>
    <t>last sample date 2013 -2015</t>
  </si>
  <si>
    <t>last sample date 2014</t>
  </si>
  <si>
    <t>This row is for labeling on the graphs</t>
  </si>
  <si>
    <t xml:space="preserve">last sample date 2020 </t>
  </si>
  <si>
    <t>last sample 2014</t>
  </si>
  <si>
    <t>last sample date 2021</t>
  </si>
  <si>
    <t>2019-21</t>
  </si>
  <si>
    <t>2019-2021</t>
  </si>
  <si>
    <t>360810125</t>
  </si>
  <si>
    <t>New Garden Airport - Toughkenamon</t>
  </si>
  <si>
    <t>first sample 2013</t>
  </si>
  <si>
    <t xml:space="preserve">Local Site Name </t>
  </si>
  <si>
    <t>Sherwood Island Connector</t>
  </si>
  <si>
    <t>first sample 2017</t>
  </si>
  <si>
    <t>LMP Calculations</t>
  </si>
  <si>
    <t>Standard Deviation</t>
  </si>
  <si>
    <t>CDV= NAAQS/(1+tc*CV)</t>
  </si>
  <si>
    <t>First year 2017; last sample 2021; it is operating but most data marked invalid</t>
  </si>
  <si>
    <t>Annual PM2.5 Monitoring Design Values</t>
  </si>
  <si>
    <t>Northern New Jersey-New York-Connecticut Maintenance Area</t>
  </si>
  <si>
    <t>S W Corner Broad and Butler</t>
  </si>
  <si>
    <t>Community Health Services (CHS)</t>
  </si>
  <si>
    <t>1439 East Passyunk Avenue</t>
  </si>
  <si>
    <t>Ford Rd-Belmont Ave. Water Treat. Plant</t>
  </si>
  <si>
    <t xml:space="preserve"> On AMTRAK Right of way - near airport hi-speed line (electrified)</t>
  </si>
  <si>
    <t>Baxter (BAX)</t>
  </si>
  <si>
    <t xml:space="preserve">Front St. &amp; Norris St. </t>
  </si>
  <si>
    <t xml:space="preserve">State Armory - 1046 Belvoir Rd. </t>
  </si>
  <si>
    <t>Bristol</t>
  </si>
  <si>
    <t>Camden Lab</t>
  </si>
  <si>
    <t xml:space="preserve">MLK  Corner of MLK Blvd. and Justison St. </t>
  </si>
  <si>
    <t>Univ. DEL Parking Lot - Behind Student Center</t>
  </si>
  <si>
    <t>Newark  Parking Lot Laird Campus</t>
  </si>
  <si>
    <t>Shed Congress Street</t>
  </si>
  <si>
    <t>Hillandale Ave.</t>
  </si>
  <si>
    <t>Agri Expr Sta - Hunting St.</t>
  </si>
  <si>
    <t>Oleander Street at I-95</t>
  </si>
  <si>
    <t>Mill Rock Basin</t>
  </si>
  <si>
    <t>Newark-Willis Center</t>
  </si>
  <si>
    <t>Lexington &amp; E. Ferry Sts., Newark</t>
  </si>
  <si>
    <t>Trenton Public Library</t>
  </si>
  <si>
    <t>Washington Crossing State Park</t>
  </si>
  <si>
    <t>Botanical Garden</t>
  </si>
  <si>
    <t>Greenpoint</t>
  </si>
  <si>
    <t>Eisenhower Park</t>
  </si>
  <si>
    <t>Roslyn</t>
  </si>
  <si>
    <t>East Hills Elementary School</t>
  </si>
  <si>
    <t>Briarcliffe College</t>
  </si>
  <si>
    <t>Mabel Dean High Sch. Annex, 240 2nd Ave.</t>
  </si>
  <si>
    <t>PS 59; 228 E. 57th Street, Manhattan</t>
  </si>
  <si>
    <t>Canal Street</t>
  </si>
  <si>
    <t>Queensboro Community College</t>
  </si>
  <si>
    <t>Susan Wagner HS</t>
  </si>
  <si>
    <t>East Farmingdale Water Plant</t>
  </si>
  <si>
    <t>PS 314, 330 59th St.</t>
  </si>
  <si>
    <t>INS - Gravimetric, IS 155 470 Jackson</t>
  </si>
  <si>
    <t>INS - Gravimetric; PS 321 180 7th Ave.</t>
  </si>
  <si>
    <t>PS29;  125-10 23rd Ave</t>
  </si>
  <si>
    <t>PS 214; 3115 140th Street</t>
  </si>
  <si>
    <t>Hillandale Avenue</t>
  </si>
  <si>
    <t>Stiles Street</t>
  </si>
  <si>
    <t>Agri Expr. Sta. Hunting St.</t>
  </si>
  <si>
    <t>Mabel Dean High Sch.Annex, 240 2nd Ave.</t>
  </si>
  <si>
    <t>CV = Coefficient of Variation</t>
  </si>
  <si>
    <t>Notes:</t>
  </si>
  <si>
    <t>Southern New Jersey-Pennsylvania-Delaware Area</t>
  </si>
  <si>
    <t>Northern New Jersey-New York-Connecticut Area</t>
  </si>
  <si>
    <t>Southern New Jersey-Pennsylvania-Delaware Maintenance Area</t>
  </si>
  <si>
    <t>Univ DEL. Parking Lot - Behind Student Center</t>
  </si>
  <si>
    <t>Newark  Parking Lot - Laird Campus</t>
  </si>
  <si>
    <t>MLK Corner of MLK Blvd. and Justison St.</t>
  </si>
  <si>
    <t xml:space="preserve">Ford Rd. Belmont Ave. Water Treat. Plant </t>
  </si>
  <si>
    <t>1439 East Pass PASSYUNK AVENUE</t>
  </si>
  <si>
    <t>PS29;  125-10 23rd Ave.</t>
  </si>
  <si>
    <t>Legend:</t>
  </si>
  <si>
    <t>Recent data incomplete</t>
  </si>
  <si>
    <t>Daily PM2.5 Monitoring Design Values and LMP Calculations</t>
  </si>
  <si>
    <t>last sample date 2020. First sample 2016</t>
  </si>
  <si>
    <t>last sample date 2012.</t>
  </si>
  <si>
    <t xml:space="preserve">Fort Lee Near Road </t>
  </si>
  <si>
    <t>Light Red = Above Design Value of 65 µg/m³ (1997 Daily PM2.5 NAAQS)</t>
  </si>
  <si>
    <t>Orange = Between Design Values of 36µg/m³ and 65µg/m³</t>
  </si>
  <si>
    <t>Red = Above former Annual Design Value of 15.1 µg/m³</t>
  </si>
  <si>
    <t>Orange = Between Design Values of 12.1µg/m³ and 15.0µg/m³</t>
  </si>
  <si>
    <t>https://aqs.epa.gov/aqsweb/airdata/download_files.html#Meta</t>
  </si>
  <si>
    <t>https://www.epa.gov/air-trends/air-quality-design-values</t>
  </si>
  <si>
    <t>Design Value Average</t>
  </si>
  <si>
    <t>3 or 5 Year Average</t>
  </si>
  <si>
    <t xml:space="preserve"> Design Value Average</t>
  </si>
  <si>
    <t>USEPA Design Values last downloaded 12/13/2022 from:</t>
  </si>
  <si>
    <t>3. Last/First sample dates provided by EPA aqs monitors spreadsheet, downloaded May 2022 from:</t>
  </si>
  <si>
    <t>Dark Red = Design Values 2012 to 2021, Invalid Data</t>
  </si>
  <si>
    <t>1. Data Sources, Design Values 2012 to 2021:</t>
  </si>
  <si>
    <r>
      <rPr>
        <b/>
        <sz val="9"/>
        <rFont val="Arial"/>
        <family val="2"/>
      </rPr>
      <t>2. Data Sources, Design Values 2001 to 2011:</t>
    </r>
    <r>
      <rPr>
        <sz val="9"/>
        <rFont val="Arial"/>
        <family val="2"/>
      </rPr>
      <t xml:space="preserve">  </t>
    </r>
  </si>
  <si>
    <r>
      <rPr>
        <b/>
        <sz val="9"/>
        <rFont val="Arial"/>
        <family val="2"/>
      </rPr>
      <t>ND</t>
    </r>
    <r>
      <rPr>
        <sz val="9"/>
        <rFont val="Arial"/>
        <family val="2"/>
      </rPr>
      <t>= Design Values 2012 to 2021, No Data</t>
    </r>
  </si>
  <si>
    <r>
      <rPr>
        <b/>
        <sz val="9"/>
        <rFont val="Arial"/>
        <family val="2"/>
      </rPr>
      <t>NA</t>
    </r>
    <r>
      <rPr>
        <sz val="9"/>
        <rFont val="Arial"/>
        <family val="2"/>
      </rPr>
      <t>= Design Values 2001 to 2011, No Data or Incomplete data</t>
    </r>
  </si>
  <si>
    <r>
      <rPr>
        <b/>
        <sz val="9"/>
        <rFont val="Arial"/>
        <family val="2"/>
      </rPr>
      <t>LMP</t>
    </r>
    <r>
      <rPr>
        <sz val="9"/>
        <rFont val="Arial"/>
        <family val="2"/>
      </rPr>
      <t>=Limited Maintenance Plan</t>
    </r>
  </si>
  <si>
    <r>
      <rPr>
        <b/>
        <sz val="9"/>
        <rFont val="Arial"/>
        <family val="2"/>
      </rPr>
      <t>CDV</t>
    </r>
    <r>
      <rPr>
        <sz val="9"/>
        <rFont val="Arial"/>
        <family val="2"/>
      </rPr>
      <t>= Critical Design Value</t>
    </r>
  </si>
  <si>
    <r>
      <rPr>
        <b/>
        <sz val="9"/>
        <rFont val="Arial"/>
        <family val="2"/>
      </rPr>
      <t>CV</t>
    </r>
    <r>
      <rPr>
        <sz val="9"/>
        <rFont val="Arial"/>
        <family val="2"/>
      </rPr>
      <t>=Coefficient of Variation</t>
    </r>
  </si>
  <si>
    <r>
      <rPr>
        <b/>
        <sz val="9"/>
        <rFont val="Arial"/>
        <family val="2"/>
      </rPr>
      <t>tc</t>
    </r>
    <r>
      <rPr>
        <sz val="9"/>
        <rFont val="Arial"/>
        <family val="2"/>
      </rPr>
      <t xml:space="preserve"> = Critical t-value corresponding to a probability of exceeding the NAAQS in the future and the degree of freedom in the estimate of the coefficient of variation</t>
    </r>
  </si>
  <si>
    <r>
      <rPr>
        <b/>
        <sz val="9"/>
        <rFont val="Arial"/>
        <family val="2"/>
      </rPr>
      <t>NAAQS</t>
    </r>
    <r>
      <rPr>
        <sz val="9"/>
        <rFont val="Arial"/>
        <family val="2"/>
      </rPr>
      <t xml:space="preserve"> = National Ambient Air Quality Standard</t>
    </r>
  </si>
  <si>
    <t>AQS certified data as of 5/9/2022 and USEPA Design Values last downloaded 12/13/2022 from:</t>
  </si>
  <si>
    <t>ND</t>
  </si>
  <si>
    <r>
      <rPr>
        <b/>
        <sz val="9"/>
        <rFont val="Arial"/>
        <family val="2"/>
      </rPr>
      <t>Data Sources, Design Values 2001 to 2011:</t>
    </r>
    <r>
      <rPr>
        <sz val="9"/>
        <rFont val="Arial"/>
        <family val="2"/>
      </rPr>
      <t xml:space="preserve">  </t>
    </r>
  </si>
  <si>
    <t>Design Value Average &lt; CDV?</t>
  </si>
  <si>
    <t>Data Last Updated : 12/13/22</t>
  </si>
  <si>
    <t>Data Last Updated : 12/13/223</t>
  </si>
  <si>
    <t>Fine Particle (PM2.5) SIP - Redesignation Request and Maintenance Plan for 1997 Annual 15 ug/m3 and 2006 Daily 35 ug/m3 NAAQS, December 26,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</si>
</sst>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MS Sans Serif"/>
      <family val="2"/>
    </font>
    <font>
      <sz val="9"/>
      <color theme="1"/>
      <name val="Arial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9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9"/>
      <color rgb="FF9C0006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i/>
      <sz val="9"/>
      <name val="Arial"/>
      <family val="2"/>
    </font>
    <font>
      <b/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i/>
      <sz val="9"/>
      <name val="Arial"/>
      <family val="2"/>
    </font>
    <font>
      <sz val="9"/>
      <color theme="9" tint="-0.499984740745262"/>
      <name val="Arial"/>
      <family val="2"/>
    </font>
    <font>
      <sz val="9"/>
      <color theme="1"/>
      <name val="Calibri"/>
      <family val="2"/>
      <scheme val="minor"/>
    </font>
    <font>
      <b/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CD5B4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double">
        <color auto="1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/>
      <bottom/>
      <diagonal/>
    </border>
    <border>
      <left style="double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auto="1"/>
      </left>
      <right/>
      <top/>
      <bottom/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auto="1"/>
      </left>
      <right/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</borders>
  <cellStyleXfs count="49">
    <xf numFmtId="0" fontId="0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4" fillId="2" borderId="0" applyNumberFormat="0" applyBorder="0" applyAlignment="0" applyProtection="0"/>
    <xf numFmtId="0" fontId="5" fillId="3" borderId="0" applyNumberFormat="0" applyBorder="0" applyAlignment="0" applyProtection="0"/>
    <xf numFmtId="0" fontId="11" fillId="0" borderId="0"/>
    <xf numFmtId="0" fontId="13" fillId="0" borderId="0" applyNumberFormat="0" applyFill="0" applyBorder="0" applyAlignment="0" applyProtection="0"/>
    <xf numFmtId="0" fontId="14" fillId="0" borderId="36" applyNumberFormat="0" applyFill="0" applyAlignment="0" applyProtection="0"/>
    <xf numFmtId="0" fontId="15" fillId="0" borderId="37" applyNumberFormat="0" applyFill="0" applyAlignment="0" applyProtection="0"/>
    <xf numFmtId="0" fontId="16" fillId="0" borderId="38" applyNumberFormat="0" applyFill="0" applyAlignment="0" applyProtection="0"/>
    <xf numFmtId="0" fontId="16" fillId="0" borderId="0" applyNumberFormat="0" applyFill="0" applyBorder="0" applyAlignment="0" applyProtection="0"/>
    <xf numFmtId="0" fontId="17" fillId="5" borderId="0" applyNumberFormat="0" applyBorder="0" applyAlignment="0" applyProtection="0"/>
    <xf numFmtId="0" fontId="18" fillId="6" borderId="39" applyNumberFormat="0" applyAlignment="0" applyProtection="0"/>
    <xf numFmtId="0" fontId="19" fillId="7" borderId="40" applyNumberFormat="0" applyAlignment="0" applyProtection="0"/>
    <xf numFmtId="0" fontId="20" fillId="7" borderId="39" applyNumberFormat="0" applyAlignment="0" applyProtection="0"/>
    <xf numFmtId="0" fontId="21" fillId="0" borderId="41" applyNumberFormat="0" applyFill="0" applyAlignment="0" applyProtection="0"/>
    <xf numFmtId="0" fontId="22" fillId="8" borderId="42" applyNumberFormat="0" applyAlignment="0" applyProtection="0"/>
    <xf numFmtId="0" fontId="23" fillId="0" borderId="0" applyNumberFormat="0" applyFill="0" applyBorder="0" applyAlignment="0" applyProtection="0"/>
    <xf numFmtId="0" fontId="12" fillId="9" borderId="43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44" applyNumberFormat="0" applyFill="0" applyAlignment="0" applyProtection="0"/>
    <xf numFmtId="0" fontId="26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26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26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26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26" fillId="26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26" fillId="30" borderId="0" applyNumberFormat="0" applyBorder="0" applyAlignment="0" applyProtection="0"/>
    <xf numFmtId="0" fontId="12" fillId="31" borderId="0" applyNumberFormat="0" applyBorder="0" applyAlignment="0" applyProtection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36" fillId="0" borderId="0" applyNumberFormat="0" applyFill="0" applyBorder="0" applyAlignment="0" applyProtection="0"/>
  </cellStyleXfs>
  <cellXfs count="614">
    <xf numFmtId="0" fontId="0" fillId="0" borderId="0" xfId="0"/>
    <xf numFmtId="0" fontId="3" fillId="0" borderId="0" xfId="0" applyFont="1"/>
    <xf numFmtId="0" fontId="8" fillId="0" borderId="0" xfId="2" applyFont="1" applyAlignment="1">
      <alignment horizontal="center"/>
    </xf>
    <xf numFmtId="164" fontId="8" fillId="0" borderId="0" xfId="2" quotePrefix="1" applyNumberFormat="1" applyFont="1" applyAlignment="1">
      <alignment horizontal="center"/>
    </xf>
    <xf numFmtId="164" fontId="8" fillId="0" borderId="0" xfId="2" applyNumberFormat="1" applyFont="1" applyAlignment="1">
      <alignment horizontal="center"/>
    </xf>
    <xf numFmtId="164" fontId="7" fillId="0" borderId="0" xfId="2" quotePrefix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64" fontId="8" fillId="0" borderId="1" xfId="2" quotePrefix="1" applyNumberFormat="1" applyFont="1" applyBorder="1" applyAlignment="1">
      <alignment horizontal="center" vertical="center"/>
    </xf>
    <xf numFmtId="164" fontId="8" fillId="0" borderId="1" xfId="2" applyNumberFormat="1" applyFont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6" fillId="4" borderId="15" xfId="0" applyFont="1" applyFill="1" applyBorder="1" applyAlignment="1">
      <alignment vertical="center" wrapText="1"/>
    </xf>
    <xf numFmtId="164" fontId="7" fillId="4" borderId="20" xfId="1" quotePrefix="1" applyNumberFormat="1" applyFont="1" applyFill="1" applyBorder="1" applyAlignment="1">
      <alignment wrapText="1"/>
    </xf>
    <xf numFmtId="0" fontId="6" fillId="4" borderId="20" xfId="0" applyFont="1" applyFill="1" applyBorder="1" applyAlignment="1">
      <alignment wrapText="1"/>
    </xf>
    <xf numFmtId="0" fontId="6" fillId="4" borderId="20" xfId="0" quotePrefix="1" applyFont="1" applyFill="1" applyBorder="1" applyAlignment="1">
      <alignment wrapText="1"/>
    </xf>
    <xf numFmtId="164" fontId="7" fillId="4" borderId="20" xfId="1" applyNumberFormat="1" applyFont="1" applyFill="1" applyBorder="1" applyAlignment="1">
      <alignment wrapTex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right"/>
    </xf>
    <xf numFmtId="0" fontId="6" fillId="4" borderId="21" xfId="0" applyFont="1" applyFill="1" applyBorder="1" applyAlignment="1">
      <alignment wrapText="1"/>
    </xf>
    <xf numFmtId="0" fontId="8" fillId="0" borderId="0" xfId="0" applyFont="1" applyAlignment="1">
      <alignment horizontal="center" vertical="center"/>
    </xf>
    <xf numFmtId="0" fontId="8" fillId="0" borderId="1" xfId="2" quotePrefix="1" applyFont="1" applyBorder="1" applyAlignment="1">
      <alignment horizontal="center" vertical="center"/>
    </xf>
    <xf numFmtId="0" fontId="8" fillId="0" borderId="1" xfId="2" quotePrefix="1" applyFont="1" applyBorder="1" applyAlignment="1">
      <alignment horizontal="left" vertical="center" wrapText="1"/>
    </xf>
    <xf numFmtId="1" fontId="8" fillId="0" borderId="1" xfId="2" quotePrefix="1" applyNumberFormat="1" applyFont="1" applyBorder="1" applyAlignment="1">
      <alignment horizontal="center" vertical="center"/>
    </xf>
    <xf numFmtId="0" fontId="8" fillId="0" borderId="6" xfId="2" quotePrefix="1" applyFont="1" applyBorder="1" applyAlignment="1">
      <alignment horizontal="center" vertical="center"/>
    </xf>
    <xf numFmtId="1" fontId="8" fillId="0" borderId="1" xfId="2" applyNumberFormat="1" applyFont="1" applyBorder="1" applyAlignment="1">
      <alignment horizontal="center" vertical="center"/>
    </xf>
    <xf numFmtId="0" fontId="8" fillId="0" borderId="6" xfId="2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7" fillId="0" borderId="19" xfId="1" applyNumberFormat="1" applyFont="1" applyBorder="1" applyAlignment="1">
      <alignment horizontal="center" vertical="center" wrapText="1"/>
    </xf>
    <xf numFmtId="164" fontId="7" fillId="0" borderId="31" xfId="1" applyNumberFormat="1" applyFont="1" applyBorder="1" applyAlignment="1">
      <alignment horizontal="center" vertical="center" wrapText="1"/>
    </xf>
    <xf numFmtId="164" fontId="7" fillId="0" borderId="30" xfId="1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8" fillId="0" borderId="6" xfId="2" quotePrefix="1" applyFont="1" applyBorder="1" applyAlignment="1">
      <alignment horizontal="left" vertical="center" wrapText="1"/>
    </xf>
    <xf numFmtId="0" fontId="8" fillId="0" borderId="6" xfId="2" quotePrefix="1" applyFont="1" applyBorder="1" applyAlignment="1">
      <alignment vertical="center" wrapText="1"/>
    </xf>
    <xf numFmtId="0" fontId="8" fillId="0" borderId="1" xfId="2" quotePrefix="1" applyFont="1" applyBorder="1" applyAlignment="1">
      <alignment vertical="center" wrapText="1"/>
    </xf>
    <xf numFmtId="164" fontId="8" fillId="0" borderId="12" xfId="2" quotePrefix="1" applyNumberFormat="1" applyFont="1" applyBorder="1" applyAlignment="1">
      <alignment horizontal="center" vertical="center"/>
    </xf>
    <xf numFmtId="164" fontId="8" fillId="0" borderId="13" xfId="2" quotePrefix="1" applyNumberFormat="1" applyFont="1" applyBorder="1" applyAlignment="1">
      <alignment horizontal="center" vertical="center"/>
    </xf>
    <xf numFmtId="164" fontId="8" fillId="0" borderId="12" xfId="2" applyNumberFormat="1" applyFont="1" applyBorder="1" applyAlignment="1">
      <alignment horizontal="center" vertical="center"/>
    </xf>
    <xf numFmtId="164" fontId="8" fillId="0" borderId="6" xfId="2" quotePrefix="1" applyNumberFormat="1" applyFont="1" applyBorder="1" applyAlignment="1">
      <alignment horizontal="center" vertical="center"/>
    </xf>
    <xf numFmtId="164" fontId="8" fillId="0" borderId="6" xfId="2" applyNumberFormat="1" applyFont="1" applyBorder="1" applyAlignment="1">
      <alignment horizontal="center" vertical="center"/>
    </xf>
    <xf numFmtId="49" fontId="8" fillId="0" borderId="6" xfId="2" quotePrefix="1" applyNumberFormat="1" applyFont="1" applyBorder="1" applyAlignment="1">
      <alignment vertical="center" wrapText="1"/>
    </xf>
    <xf numFmtId="164" fontId="8" fillId="0" borderId="0" xfId="2" quotePrefix="1" applyNumberFormat="1" applyFont="1" applyAlignment="1">
      <alignment horizontal="center" vertical="center"/>
    </xf>
    <xf numFmtId="0" fontId="8" fillId="0" borderId="13" xfId="2" quotePrefix="1" applyFont="1" applyBorder="1" applyAlignment="1">
      <alignment vertical="center" wrapText="1"/>
    </xf>
    <xf numFmtId="164" fontId="8" fillId="0" borderId="45" xfId="2" quotePrefix="1" applyNumberFormat="1" applyFont="1" applyBorder="1" applyAlignment="1">
      <alignment horizontal="center" vertical="center"/>
    </xf>
    <xf numFmtId="164" fontId="8" fillId="0" borderId="20" xfId="2" quotePrefix="1" applyNumberFormat="1" applyFont="1" applyBorder="1" applyAlignment="1">
      <alignment horizontal="center" vertical="center"/>
    </xf>
    <xf numFmtId="1" fontId="8" fillId="0" borderId="6" xfId="2" applyNumberFormat="1" applyFont="1" applyBorder="1" applyAlignment="1">
      <alignment horizontal="center" vertical="center"/>
    </xf>
    <xf numFmtId="0" fontId="5" fillId="0" borderId="0" xfId="7" applyFill="1" applyAlignment="1">
      <alignment horizontal="left" vertical="center"/>
    </xf>
    <xf numFmtId="0" fontId="5" fillId="0" borderId="0" xfId="7" applyFill="1" applyAlignment="1">
      <alignment horizontal="center"/>
    </xf>
    <xf numFmtId="0" fontId="3" fillId="0" borderId="0" xfId="0" applyFont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0" fontId="7" fillId="0" borderId="0" xfId="0" applyFont="1"/>
    <xf numFmtId="1" fontId="8" fillId="0" borderId="0" xfId="0" applyNumberFormat="1" applyFont="1" applyAlignment="1">
      <alignment horizontal="center"/>
    </xf>
    <xf numFmtId="1" fontId="8" fillId="0" borderId="22" xfId="2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/>
    </xf>
    <xf numFmtId="0" fontId="8" fillId="0" borderId="0" xfId="7" applyFont="1" applyFill="1" applyBorder="1" applyAlignment="1">
      <alignment horizontal="center" vertical="center"/>
    </xf>
    <xf numFmtId="49" fontId="8" fillId="0" borderId="0" xfId="7" applyNumberFormat="1" applyFont="1" applyFill="1" applyBorder="1" applyAlignment="1">
      <alignment horizontal="center" vertical="center" wrapText="1"/>
    </xf>
    <xf numFmtId="2" fontId="8" fillId="0" borderId="13" xfId="0" applyNumberFormat="1" applyFont="1" applyBorder="1" applyAlignment="1">
      <alignment horizontal="center" vertical="center"/>
    </xf>
    <xf numFmtId="2" fontId="8" fillId="0" borderId="12" xfId="0" applyNumberFormat="1" applyFont="1" applyBorder="1" applyAlignment="1">
      <alignment horizontal="center" vertical="center"/>
    </xf>
    <xf numFmtId="2" fontId="8" fillId="0" borderId="6" xfId="0" applyNumberFormat="1" applyFont="1" applyBorder="1" applyAlignment="1">
      <alignment horizontal="center" vertical="center"/>
    </xf>
    <xf numFmtId="2" fontId="8" fillId="0" borderId="22" xfId="0" applyNumberFormat="1" applyFont="1" applyBorder="1" applyAlignment="1">
      <alignment horizontal="center" vertical="center"/>
    </xf>
    <xf numFmtId="2" fontId="8" fillId="0" borderId="66" xfId="0" applyNumberFormat="1" applyFont="1" applyBorder="1" applyAlignment="1">
      <alignment horizontal="center" vertical="center"/>
    </xf>
    <xf numFmtId="2" fontId="8" fillId="0" borderId="67" xfId="0" applyNumberFormat="1" applyFont="1" applyBorder="1" applyAlignment="1">
      <alignment horizontal="center" vertical="center"/>
    </xf>
    <xf numFmtId="164" fontId="7" fillId="0" borderId="0" xfId="1" applyNumberFormat="1" applyFont="1" applyAlignment="1">
      <alignment horizontal="center" vertical="center" wrapText="1"/>
    </xf>
    <xf numFmtId="164" fontId="7" fillId="0" borderId="34" xfId="1" quotePrefix="1" applyNumberFormat="1" applyFont="1" applyBorder="1" applyAlignment="1">
      <alignment horizontal="center" vertical="center" wrapText="1"/>
    </xf>
    <xf numFmtId="164" fontId="7" fillId="0" borderId="35" xfId="1" applyNumberFormat="1" applyFont="1" applyBorder="1" applyAlignment="1">
      <alignment horizontal="center" vertical="center" wrapText="1"/>
    </xf>
    <xf numFmtId="164" fontId="7" fillId="0" borderId="46" xfId="1" applyNumberFormat="1" applyFont="1" applyBorder="1" applyAlignment="1">
      <alignment horizontal="center" vertical="center" wrapText="1"/>
    </xf>
    <xf numFmtId="0" fontId="30" fillId="0" borderId="69" xfId="0" applyFont="1" applyBorder="1" applyAlignment="1">
      <alignment horizontal="left" vertical="center"/>
    </xf>
    <xf numFmtId="0" fontId="30" fillId="0" borderId="0" xfId="0" applyFont="1" applyAlignment="1">
      <alignment horizontal="left" vertical="center"/>
    </xf>
    <xf numFmtId="0" fontId="30" fillId="0" borderId="0" xfId="0" applyFont="1" applyAlignment="1">
      <alignment vertical="center" wrapText="1"/>
    </xf>
    <xf numFmtId="0" fontId="8" fillId="0" borderId="22" xfId="2" quotePrefix="1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2" quotePrefix="1" applyFont="1" applyAlignment="1">
      <alignment vertical="center"/>
    </xf>
    <xf numFmtId="164" fontId="7" fillId="0" borderId="2" xfId="1" quotePrefix="1" applyNumberFormat="1" applyFont="1" applyBorder="1" applyAlignment="1">
      <alignment horizontal="center" vertical="center" wrapText="1"/>
    </xf>
    <xf numFmtId="164" fontId="7" fillId="0" borderId="20" xfId="1" applyNumberFormat="1" applyFont="1" applyBorder="1" applyAlignment="1">
      <alignment horizontal="center" vertical="center" wrapText="1"/>
    </xf>
    <xf numFmtId="164" fontId="7" fillId="0" borderId="15" xfId="1" applyNumberFormat="1" applyFont="1" applyBorder="1" applyAlignment="1">
      <alignment horizontal="center" vertical="center" wrapText="1"/>
    </xf>
    <xf numFmtId="0" fontId="8" fillId="0" borderId="12" xfId="2" quotePrefix="1" applyFont="1" applyBorder="1" applyAlignment="1">
      <alignment vertical="center" wrapText="1"/>
    </xf>
    <xf numFmtId="0" fontId="8" fillId="0" borderId="12" xfId="2" quotePrefix="1" applyFont="1" applyBorder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8" fillId="0" borderId="45" xfId="2" quotePrefix="1" applyFont="1" applyBorder="1" applyAlignment="1">
      <alignment vertical="center" wrapText="1"/>
    </xf>
    <xf numFmtId="0" fontId="8" fillId="0" borderId="15" xfId="2" quotePrefix="1" applyFont="1" applyBorder="1" applyAlignment="1">
      <alignment vertical="center" wrapText="1"/>
    </xf>
    <xf numFmtId="0" fontId="8" fillId="0" borderId="20" xfId="2" quotePrefix="1" applyFont="1" applyBorder="1" applyAlignment="1">
      <alignment vertical="center" wrapText="1"/>
    </xf>
    <xf numFmtId="0" fontId="8" fillId="0" borderId="20" xfId="2" quotePrefix="1" applyFont="1" applyBorder="1" applyAlignment="1">
      <alignment horizontal="center" vertical="center"/>
    </xf>
    <xf numFmtId="0" fontId="3" fillId="34" borderId="46" xfId="0" applyFont="1" applyFill="1" applyBorder="1" applyAlignment="1">
      <alignment vertical="center"/>
    </xf>
    <xf numFmtId="0" fontId="3" fillId="34" borderId="29" xfId="0" applyFont="1" applyFill="1" applyBorder="1" applyAlignment="1">
      <alignment vertical="center" wrapText="1"/>
    </xf>
    <xf numFmtId="0" fontId="3" fillId="34" borderId="29" xfId="0" applyFont="1" applyFill="1" applyBorder="1" applyAlignment="1">
      <alignment vertical="center"/>
    </xf>
    <xf numFmtId="0" fontId="3" fillId="34" borderId="29" xfId="0" applyFont="1" applyFill="1" applyBorder="1" applyAlignment="1">
      <alignment horizontal="center" vertical="center"/>
    </xf>
    <xf numFmtId="164" fontId="3" fillId="34" borderId="29" xfId="0" applyNumberFormat="1" applyFont="1" applyFill="1" applyBorder="1" applyAlignment="1">
      <alignment horizontal="center" vertical="center"/>
    </xf>
    <xf numFmtId="164" fontId="3" fillId="34" borderId="47" xfId="0" applyNumberFormat="1" applyFont="1" applyFill="1" applyBorder="1" applyAlignment="1">
      <alignment horizontal="center" vertical="center"/>
    </xf>
    <xf numFmtId="0" fontId="3" fillId="34" borderId="16" xfId="0" applyFont="1" applyFill="1" applyBorder="1" applyAlignment="1">
      <alignment vertical="center"/>
    </xf>
    <xf numFmtId="0" fontId="3" fillId="34" borderId="14" xfId="0" applyFont="1" applyFill="1" applyBorder="1" applyAlignment="1">
      <alignment vertical="center" wrapText="1"/>
    </xf>
    <xf numFmtId="0" fontId="3" fillId="34" borderId="14" xfId="0" applyFont="1" applyFill="1" applyBorder="1" applyAlignment="1">
      <alignment vertical="center"/>
    </xf>
    <xf numFmtId="0" fontId="3" fillId="34" borderId="14" xfId="0" applyFont="1" applyFill="1" applyBorder="1" applyAlignment="1">
      <alignment horizontal="center" vertical="center"/>
    </xf>
    <xf numFmtId="164" fontId="3" fillId="34" borderId="14" xfId="0" applyNumberFormat="1" applyFont="1" applyFill="1" applyBorder="1" applyAlignment="1">
      <alignment horizontal="center" vertical="center"/>
    </xf>
    <xf numFmtId="164" fontId="3" fillId="34" borderId="17" xfId="0" applyNumberFormat="1" applyFont="1" applyFill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6" fillId="34" borderId="23" xfId="0" applyFont="1" applyFill="1" applyBorder="1" applyAlignment="1">
      <alignment vertical="center"/>
    </xf>
    <xf numFmtId="0" fontId="6" fillId="34" borderId="0" xfId="0" applyFont="1" applyFill="1" applyAlignment="1">
      <alignment vertical="center" wrapText="1"/>
    </xf>
    <xf numFmtId="0" fontId="6" fillId="34" borderId="0" xfId="0" applyFont="1" applyFill="1" applyAlignment="1">
      <alignment vertical="center"/>
    </xf>
    <xf numFmtId="0" fontId="6" fillId="34" borderId="0" xfId="0" applyFont="1" applyFill="1" applyAlignment="1">
      <alignment horizontal="center" vertical="center"/>
    </xf>
    <xf numFmtId="164" fontId="6" fillId="34" borderId="0" xfId="0" applyNumberFormat="1" applyFont="1" applyFill="1" applyAlignment="1">
      <alignment horizontal="center" vertical="center"/>
    </xf>
    <xf numFmtId="164" fontId="6" fillId="34" borderId="55" xfId="0" applyNumberFormat="1" applyFont="1" applyFill="1" applyBorder="1" applyAlignment="1">
      <alignment horizontal="center" vertical="center"/>
    </xf>
    <xf numFmtId="0" fontId="3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64" fontId="8" fillId="0" borderId="7" xfId="2" quotePrefix="1" applyNumberFormat="1" applyFont="1" applyBorder="1" applyAlignment="1">
      <alignment horizontal="center" vertical="center"/>
    </xf>
    <xf numFmtId="0" fontId="8" fillId="0" borderId="8" xfId="2" quotePrefix="1" applyFont="1" applyBorder="1" applyAlignment="1">
      <alignment vertical="center" wrapText="1"/>
    </xf>
    <xf numFmtId="0" fontId="8" fillId="0" borderId="9" xfId="2" quotePrefix="1" applyFont="1" applyBorder="1" applyAlignment="1">
      <alignment vertical="center" wrapText="1"/>
    </xf>
    <xf numFmtId="0" fontId="8" fillId="0" borderId="9" xfId="2" quotePrefix="1" applyFont="1" applyBorder="1" applyAlignment="1">
      <alignment horizontal="center" vertical="center"/>
    </xf>
    <xf numFmtId="164" fontId="8" fillId="0" borderId="8" xfId="2" quotePrefix="1" applyNumberFormat="1" applyFont="1" applyBorder="1" applyAlignment="1">
      <alignment horizontal="center" vertical="center"/>
    </xf>
    <xf numFmtId="164" fontId="8" fillId="0" borderId="9" xfId="2" quotePrefix="1" applyNumberFormat="1" applyFont="1" applyBorder="1" applyAlignment="1">
      <alignment horizontal="center" vertical="center"/>
    </xf>
    <xf numFmtId="164" fontId="8" fillId="0" borderId="10" xfId="2" quotePrefix="1" applyNumberFormat="1" applyFont="1" applyBorder="1" applyAlignment="1">
      <alignment horizontal="center" vertical="center"/>
    </xf>
    <xf numFmtId="0" fontId="8" fillId="0" borderId="3" xfId="2" quotePrefix="1" applyFont="1" applyBorder="1" applyAlignment="1">
      <alignment vertical="center" wrapText="1"/>
    </xf>
    <xf numFmtId="0" fontId="8" fillId="0" borderId="33" xfId="2" quotePrefix="1" applyFont="1" applyBorder="1" applyAlignment="1">
      <alignment vertical="center" wrapText="1"/>
    </xf>
    <xf numFmtId="0" fontId="8" fillId="0" borderId="11" xfId="2" quotePrefix="1" applyFont="1" applyBorder="1" applyAlignment="1">
      <alignment vertical="center" wrapText="1"/>
    </xf>
    <xf numFmtId="0" fontId="8" fillId="0" borderId="11" xfId="2" quotePrefix="1" applyFont="1" applyBorder="1" applyAlignment="1">
      <alignment horizontal="center" vertical="center"/>
    </xf>
    <xf numFmtId="164" fontId="8" fillId="0" borderId="49" xfId="2" quotePrefix="1" applyNumberFormat="1" applyFont="1" applyBorder="1" applyAlignment="1">
      <alignment horizontal="center" vertical="center"/>
    </xf>
    <xf numFmtId="0" fontId="8" fillId="0" borderId="52" xfId="2" quotePrefix="1" applyFont="1" applyBorder="1" applyAlignment="1">
      <alignment vertical="center" wrapText="1"/>
    </xf>
    <xf numFmtId="164" fontId="8" fillId="0" borderId="48" xfId="2" quotePrefix="1" applyNumberFormat="1" applyFont="1" applyBorder="1" applyAlignment="1">
      <alignment horizontal="center" vertical="center"/>
    </xf>
    <xf numFmtId="164" fontId="8" fillId="0" borderId="49" xfId="2" applyNumberFormat="1" applyFont="1" applyBorder="1" applyAlignment="1">
      <alignment horizontal="center" vertical="center"/>
    </xf>
    <xf numFmtId="164" fontId="8" fillId="0" borderId="50" xfId="2" quotePrefix="1" applyNumberFormat="1" applyFont="1" applyBorder="1" applyAlignment="1">
      <alignment horizontal="center" vertical="center"/>
    </xf>
    <xf numFmtId="164" fontId="8" fillId="0" borderId="9" xfId="2" applyNumberFormat="1" applyFont="1" applyBorder="1" applyAlignment="1">
      <alignment horizontal="center" vertical="center"/>
    </xf>
    <xf numFmtId="164" fontId="8" fillId="0" borderId="10" xfId="2" applyNumberFormat="1" applyFont="1" applyBorder="1" applyAlignment="1">
      <alignment horizontal="center" vertical="center"/>
    </xf>
    <xf numFmtId="0" fontId="8" fillId="0" borderId="12" xfId="2" quotePrefix="1" applyFont="1" applyBorder="1" applyAlignment="1">
      <alignment wrapText="1"/>
    </xf>
    <xf numFmtId="0" fontId="8" fillId="0" borderId="12" xfId="2" quotePrefix="1" applyFont="1" applyBorder="1" applyAlignment="1">
      <alignment horizontal="center"/>
    </xf>
    <xf numFmtId="0" fontId="8" fillId="0" borderId="1" xfId="2" quotePrefix="1" applyFont="1" applyBorder="1" applyAlignment="1">
      <alignment wrapText="1"/>
    </xf>
    <xf numFmtId="0" fontId="8" fillId="0" borderId="1" xfId="2" quotePrefix="1" applyFont="1" applyBorder="1" applyAlignment="1">
      <alignment horizontal="center"/>
    </xf>
    <xf numFmtId="164" fontId="8" fillId="0" borderId="7" xfId="2" applyNumberFormat="1" applyFont="1" applyBorder="1" applyAlignment="1">
      <alignment horizontal="center" vertical="center"/>
    </xf>
    <xf numFmtId="0" fontId="8" fillId="0" borderId="9" xfId="2" quotePrefix="1" applyFont="1" applyBorder="1" applyAlignment="1">
      <alignment horizontal="center"/>
    </xf>
    <xf numFmtId="164" fontId="8" fillId="0" borderId="9" xfId="2" quotePrefix="1" applyNumberFormat="1" applyFont="1" applyBorder="1" applyAlignment="1">
      <alignment horizontal="center"/>
    </xf>
    <xf numFmtId="164" fontId="8" fillId="0" borderId="9" xfId="2" applyNumberFormat="1" applyFont="1" applyBorder="1" applyAlignment="1">
      <alignment horizontal="center"/>
    </xf>
    <xf numFmtId="164" fontId="8" fillId="0" borderId="10" xfId="2" quotePrefix="1" applyNumberFormat="1" applyFont="1" applyBorder="1" applyAlignment="1">
      <alignment horizontal="center"/>
    </xf>
    <xf numFmtId="0" fontId="3" fillId="34" borderId="46" xfId="0" applyFont="1" applyFill="1" applyBorder="1"/>
    <xf numFmtId="0" fontId="3" fillId="34" borderId="29" xfId="0" applyFont="1" applyFill="1" applyBorder="1"/>
    <xf numFmtId="0" fontId="3" fillId="34" borderId="29" xfId="0" applyFont="1" applyFill="1" applyBorder="1" applyAlignment="1">
      <alignment horizontal="center"/>
    </xf>
    <xf numFmtId="164" fontId="3" fillId="34" borderId="29" xfId="0" applyNumberFormat="1" applyFont="1" applyFill="1" applyBorder="1" applyAlignment="1">
      <alignment horizontal="center"/>
    </xf>
    <xf numFmtId="164" fontId="3" fillId="34" borderId="47" xfId="0" applyNumberFormat="1" applyFont="1" applyFill="1" applyBorder="1" applyAlignment="1">
      <alignment horizontal="center"/>
    </xf>
    <xf numFmtId="0" fontId="3" fillId="34" borderId="16" xfId="0" applyFont="1" applyFill="1" applyBorder="1"/>
    <xf numFmtId="0" fontId="3" fillId="34" borderId="14" xfId="0" applyFont="1" applyFill="1" applyBorder="1"/>
    <xf numFmtId="0" fontId="3" fillId="34" borderId="14" xfId="0" applyFont="1" applyFill="1" applyBorder="1" applyAlignment="1">
      <alignment horizontal="center"/>
    </xf>
    <xf numFmtId="164" fontId="3" fillId="34" borderId="14" xfId="0" applyNumberFormat="1" applyFont="1" applyFill="1" applyBorder="1" applyAlignment="1">
      <alignment horizontal="center"/>
    </xf>
    <xf numFmtId="164" fontId="3" fillId="34" borderId="17" xfId="0" applyNumberFormat="1" applyFont="1" applyFill="1" applyBorder="1" applyAlignment="1">
      <alignment horizontal="center"/>
    </xf>
    <xf numFmtId="49" fontId="8" fillId="0" borderId="8" xfId="2" quotePrefix="1" applyNumberFormat="1" applyFont="1" applyBorder="1" applyAlignment="1">
      <alignment vertical="center" wrapText="1"/>
    </xf>
    <xf numFmtId="1" fontId="8" fillId="0" borderId="58" xfId="2" quotePrefix="1" applyNumberFormat="1" applyFont="1" applyBorder="1" applyAlignment="1">
      <alignment horizontal="center" vertical="center"/>
    </xf>
    <xf numFmtId="1" fontId="8" fillId="0" borderId="22" xfId="2" quotePrefix="1" applyNumberFormat="1" applyFont="1" applyBorder="1" applyAlignment="1">
      <alignment horizontal="center" vertical="center"/>
    </xf>
    <xf numFmtId="49" fontId="8" fillId="0" borderId="13" xfId="2" quotePrefix="1" applyNumberFormat="1" applyFont="1" applyBorder="1" applyAlignment="1">
      <alignment vertical="center" wrapText="1"/>
    </xf>
    <xf numFmtId="164" fontId="8" fillId="0" borderId="50" xfId="2" quotePrefix="1" applyNumberFormat="1" applyFont="1" applyBorder="1" applyAlignment="1">
      <alignment horizontal="center"/>
    </xf>
    <xf numFmtId="164" fontId="8" fillId="0" borderId="2" xfId="2" quotePrefix="1" applyNumberFormat="1" applyFont="1" applyBorder="1" applyAlignment="1">
      <alignment horizontal="center" vertical="center"/>
    </xf>
    <xf numFmtId="1" fontId="8" fillId="0" borderId="20" xfId="2" quotePrefix="1" applyNumberFormat="1" applyFont="1" applyBorder="1" applyAlignment="1">
      <alignment horizontal="center" vertical="center"/>
    </xf>
    <xf numFmtId="1" fontId="8" fillId="0" borderId="58" xfId="2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164" fontId="9" fillId="0" borderId="12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18" xfId="0" applyNumberFormat="1" applyFont="1" applyBorder="1" applyAlignment="1">
      <alignment horizontal="center" vertical="center"/>
    </xf>
    <xf numFmtId="164" fontId="3" fillId="0" borderId="12" xfId="0" applyNumberFormat="1" applyFont="1" applyBorder="1" applyAlignment="1">
      <alignment horizontal="center" vertical="center"/>
    </xf>
    <xf numFmtId="164" fontId="9" fillId="0" borderId="20" xfId="0" applyNumberFormat="1" applyFont="1" applyBorder="1" applyAlignment="1">
      <alignment horizontal="center" vertical="center"/>
    </xf>
    <xf numFmtId="164" fontId="8" fillId="0" borderId="49" xfId="7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64" fontId="9" fillId="0" borderId="7" xfId="0" applyNumberFormat="1" applyFont="1" applyBorder="1" applyAlignment="1">
      <alignment horizontal="center" vertical="center"/>
    </xf>
    <xf numFmtId="164" fontId="9" fillId="0" borderId="18" xfId="0" applyNumberFormat="1" applyFont="1" applyBorder="1" applyAlignment="1">
      <alignment horizontal="center" vertical="center"/>
    </xf>
    <xf numFmtId="164" fontId="8" fillId="0" borderId="49" xfId="1" quotePrefix="1" applyNumberFormat="1" applyFont="1" applyBorder="1" applyAlignment="1">
      <alignment horizontal="center" vertical="center"/>
    </xf>
    <xf numFmtId="164" fontId="8" fillId="0" borderId="1" xfId="1" quotePrefix="1" applyNumberFormat="1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8" fillId="0" borderId="8" xfId="2" quotePrefix="1" applyFont="1" applyBorder="1" applyAlignment="1">
      <alignment horizontal="center" vertical="center"/>
    </xf>
    <xf numFmtId="0" fontId="8" fillId="0" borderId="9" xfId="2" applyFont="1" applyBorder="1" applyAlignment="1">
      <alignment horizontal="center" vertical="center"/>
    </xf>
    <xf numFmtId="1" fontId="8" fillId="0" borderId="9" xfId="2" quotePrefix="1" applyNumberFormat="1" applyFont="1" applyBorder="1" applyAlignment="1">
      <alignment horizontal="center" vertical="center"/>
    </xf>
    <xf numFmtId="1" fontId="8" fillId="0" borderId="24" xfId="2" quotePrefix="1" applyNumberFormat="1" applyFont="1" applyBorder="1" applyAlignment="1">
      <alignment horizontal="center" vertical="center"/>
    </xf>
    <xf numFmtId="1" fontId="8" fillId="0" borderId="60" xfId="2" quotePrefix="1" applyNumberFormat="1" applyFont="1" applyBorder="1" applyAlignment="1">
      <alignment horizontal="center" vertical="center"/>
    </xf>
    <xf numFmtId="0" fontId="8" fillId="0" borderId="12" xfId="2" applyFont="1" applyBorder="1" applyAlignment="1">
      <alignment horizontal="center" vertical="center"/>
    </xf>
    <xf numFmtId="1" fontId="8" fillId="0" borderId="12" xfId="2" applyNumberFormat="1" applyFont="1" applyBorder="1" applyAlignment="1">
      <alignment horizontal="center" vertical="center"/>
    </xf>
    <xf numFmtId="1" fontId="8" fillId="0" borderId="3" xfId="2" applyNumberFormat="1" applyFont="1" applyBorder="1" applyAlignment="1">
      <alignment horizontal="center" vertical="center"/>
    </xf>
    <xf numFmtId="1" fontId="8" fillId="0" borderId="57" xfId="2" applyNumberFormat="1" applyFont="1" applyBorder="1" applyAlignment="1">
      <alignment horizontal="center" vertical="center"/>
    </xf>
    <xf numFmtId="1" fontId="8" fillId="0" borderId="21" xfId="2" applyNumberFormat="1" applyFont="1" applyBorder="1" applyAlignment="1">
      <alignment horizontal="center" vertical="center"/>
    </xf>
    <xf numFmtId="1" fontId="8" fillId="0" borderId="23" xfId="2" applyNumberFormat="1" applyFont="1" applyBorder="1" applyAlignment="1">
      <alignment horizontal="center" vertical="center"/>
    </xf>
    <xf numFmtId="1" fontId="8" fillId="0" borderId="59" xfId="2" applyNumberFormat="1" applyFont="1" applyBorder="1" applyAlignment="1">
      <alignment horizontal="center" vertical="center"/>
    </xf>
    <xf numFmtId="0" fontId="8" fillId="0" borderId="22" xfId="2" applyFont="1" applyBorder="1" applyAlignment="1">
      <alignment horizontal="center" vertical="center"/>
    </xf>
    <xf numFmtId="0" fontId="8" fillId="0" borderId="58" xfId="2" applyFont="1" applyBorder="1" applyAlignment="1">
      <alignment horizontal="center" vertical="center"/>
    </xf>
    <xf numFmtId="0" fontId="8" fillId="0" borderId="45" xfId="2" quotePrefix="1" applyFont="1" applyBorder="1" applyAlignment="1">
      <alignment horizontal="center" vertical="center"/>
    </xf>
    <xf numFmtId="0" fontId="8" fillId="0" borderId="13" xfId="2" quotePrefix="1" applyFont="1" applyBorder="1" applyAlignment="1">
      <alignment horizontal="center" vertical="center"/>
    </xf>
    <xf numFmtId="0" fontId="8" fillId="34" borderId="46" xfId="0" applyFont="1" applyFill="1" applyBorder="1"/>
    <xf numFmtId="0" fontId="8" fillId="34" borderId="29" xfId="0" applyFont="1" applyFill="1" applyBorder="1"/>
    <xf numFmtId="0" fontId="8" fillId="34" borderId="29" xfId="0" applyFont="1" applyFill="1" applyBorder="1" applyAlignment="1">
      <alignment horizontal="center" vertical="center"/>
    </xf>
    <xf numFmtId="1" fontId="8" fillId="34" borderId="29" xfId="0" applyNumberFormat="1" applyFont="1" applyFill="1" applyBorder="1" applyAlignment="1">
      <alignment horizontal="center"/>
    </xf>
    <xf numFmtId="1" fontId="8" fillId="34" borderId="47" xfId="0" applyNumberFormat="1" applyFont="1" applyFill="1" applyBorder="1" applyAlignment="1">
      <alignment horizontal="center"/>
    </xf>
    <xf numFmtId="0" fontId="8" fillId="34" borderId="0" xfId="0" applyFont="1" applyFill="1"/>
    <xf numFmtId="0" fontId="8" fillId="34" borderId="0" xfId="0" applyFont="1" applyFill="1" applyAlignment="1">
      <alignment horizontal="center" vertical="center"/>
    </xf>
    <xf numFmtId="1" fontId="8" fillId="34" borderId="0" xfId="0" applyNumberFormat="1" applyFont="1" applyFill="1" applyAlignment="1">
      <alignment horizontal="center"/>
    </xf>
    <xf numFmtId="0" fontId="8" fillId="34" borderId="16" xfId="0" applyFont="1" applyFill="1" applyBorder="1"/>
    <xf numFmtId="0" fontId="8" fillId="34" borderId="14" xfId="0" applyFont="1" applyFill="1" applyBorder="1"/>
    <xf numFmtId="0" fontId="8" fillId="34" borderId="14" xfId="0" applyFont="1" applyFill="1" applyBorder="1" applyAlignment="1">
      <alignment horizontal="center" vertical="center"/>
    </xf>
    <xf numFmtId="1" fontId="8" fillId="34" borderId="14" xfId="0" applyNumberFormat="1" applyFont="1" applyFill="1" applyBorder="1" applyAlignment="1">
      <alignment horizontal="center"/>
    </xf>
    <xf numFmtId="1" fontId="8" fillId="34" borderId="17" xfId="0" applyNumberFormat="1" applyFont="1" applyFill="1" applyBorder="1" applyAlignment="1">
      <alignment horizontal="center"/>
    </xf>
    <xf numFmtId="0" fontId="8" fillId="34" borderId="26" xfId="0" applyFont="1" applyFill="1" applyBorder="1"/>
    <xf numFmtId="0" fontId="8" fillId="34" borderId="26" xfId="0" applyFont="1" applyFill="1" applyBorder="1" applyAlignment="1">
      <alignment horizontal="center" vertical="center"/>
    </xf>
    <xf numFmtId="1" fontId="8" fillId="34" borderId="26" xfId="0" applyNumberFormat="1" applyFont="1" applyFill="1" applyBorder="1" applyAlignment="1">
      <alignment horizontal="center"/>
    </xf>
    <xf numFmtId="1" fontId="8" fillId="34" borderId="27" xfId="0" applyNumberFormat="1" applyFont="1" applyFill="1" applyBorder="1" applyAlignment="1">
      <alignment horizontal="center"/>
    </xf>
    <xf numFmtId="1" fontId="8" fillId="34" borderId="27" xfId="0" applyNumberFormat="1" applyFont="1" applyFill="1" applyBorder="1" applyAlignment="1">
      <alignment horizontal="center" vertical="center"/>
    </xf>
    <xf numFmtId="0" fontId="8" fillId="34" borderId="23" xfId="0" applyFont="1" applyFill="1" applyBorder="1" applyAlignment="1">
      <alignment horizontal="left"/>
    </xf>
    <xf numFmtId="1" fontId="8" fillId="34" borderId="55" xfId="0" applyNumberFormat="1" applyFont="1" applyFill="1" applyBorder="1" applyAlignment="1">
      <alignment horizontal="center" vertical="center"/>
    </xf>
    <xf numFmtId="0" fontId="8" fillId="34" borderId="16" xfId="0" applyFont="1" applyFill="1" applyBorder="1" applyAlignment="1">
      <alignment horizontal="left"/>
    </xf>
    <xf numFmtId="1" fontId="8" fillId="34" borderId="17" xfId="0" applyNumberFormat="1" applyFont="1" applyFill="1" applyBorder="1" applyAlignment="1">
      <alignment horizontal="center" vertical="center"/>
    </xf>
    <xf numFmtId="0" fontId="8" fillId="0" borderId="13" xfId="2" quotePrefix="1" applyFont="1" applyBorder="1" applyAlignment="1">
      <alignment horizontal="left" vertical="center" wrapText="1"/>
    </xf>
    <xf numFmtId="0" fontId="8" fillId="0" borderId="12" xfId="2" quotePrefix="1" applyFont="1" applyBorder="1" applyAlignment="1">
      <alignment horizontal="left" vertical="center" wrapText="1"/>
    </xf>
    <xf numFmtId="1" fontId="8" fillId="0" borderId="7" xfId="2" quotePrefix="1" applyNumberFormat="1" applyFont="1" applyBorder="1" applyAlignment="1">
      <alignment horizontal="center" vertical="center"/>
    </xf>
    <xf numFmtId="0" fontId="8" fillId="0" borderId="8" xfId="2" quotePrefix="1" applyFont="1" applyBorder="1" applyAlignment="1">
      <alignment horizontal="left" vertical="center" wrapText="1"/>
    </xf>
    <xf numFmtId="0" fontId="8" fillId="0" borderId="9" xfId="2" quotePrefix="1" applyFont="1" applyBorder="1" applyAlignment="1">
      <alignment horizontal="left" vertical="center" wrapText="1"/>
    </xf>
    <xf numFmtId="1" fontId="8" fillId="0" borderId="9" xfId="2" applyNumberFormat="1" applyFont="1" applyBorder="1" applyAlignment="1">
      <alignment horizontal="center" vertical="center"/>
    </xf>
    <xf numFmtId="1" fontId="8" fillId="0" borderId="24" xfId="2" applyNumberFormat="1" applyFont="1" applyBorder="1" applyAlignment="1">
      <alignment horizontal="center" vertical="center"/>
    </xf>
    <xf numFmtId="1" fontId="8" fillId="0" borderId="60" xfId="2" applyNumberFormat="1" applyFont="1" applyBorder="1" applyAlignment="1">
      <alignment horizontal="center" vertical="center"/>
    </xf>
    <xf numFmtId="1" fontId="8" fillId="0" borderId="10" xfId="2" applyNumberFormat="1" applyFont="1" applyBorder="1" applyAlignment="1">
      <alignment horizontal="center" vertical="center"/>
    </xf>
    <xf numFmtId="0" fontId="8" fillId="0" borderId="33" xfId="2" quotePrefix="1" applyFont="1" applyBorder="1" applyAlignment="1">
      <alignment horizontal="left" vertical="center" wrapText="1"/>
    </xf>
    <xf numFmtId="0" fontId="8" fillId="0" borderId="11" xfId="2" quotePrefix="1" applyFont="1" applyBorder="1" applyAlignment="1">
      <alignment horizontal="left" vertical="center" wrapText="1"/>
    </xf>
    <xf numFmtId="1" fontId="8" fillId="0" borderId="7" xfId="2" applyNumberFormat="1" applyFont="1" applyBorder="1" applyAlignment="1">
      <alignment horizontal="center" vertical="center"/>
    </xf>
    <xf numFmtId="0" fontId="28" fillId="0" borderId="29" xfId="0" applyFont="1" applyBorder="1" applyAlignment="1">
      <alignment vertical="top"/>
    </xf>
    <xf numFmtId="0" fontId="28" fillId="0" borderId="0" xfId="0" applyFont="1" applyAlignment="1">
      <alignment vertical="top"/>
    </xf>
    <xf numFmtId="0" fontId="34" fillId="0" borderId="0" xfId="0" applyFont="1" applyAlignment="1">
      <alignment horizontal="center" vertical="center"/>
    </xf>
    <xf numFmtId="0" fontId="28" fillId="0" borderId="29" xfId="0" applyFont="1" applyBorder="1"/>
    <xf numFmtId="0" fontId="28" fillId="0" borderId="0" xfId="0" applyFont="1"/>
    <xf numFmtId="0" fontId="7" fillId="0" borderId="21" xfId="0" applyFont="1" applyBorder="1" applyAlignment="1">
      <alignment horizontal="center" vertical="center" wrapText="1"/>
    </xf>
    <xf numFmtId="0" fontId="7" fillId="0" borderId="62" xfId="0" applyFont="1" applyBorder="1" applyAlignment="1">
      <alignment horizontal="center" vertical="center" wrapText="1"/>
    </xf>
    <xf numFmtId="0" fontId="7" fillId="0" borderId="61" xfId="0" applyFont="1" applyBorder="1" applyAlignment="1">
      <alignment horizontal="center" vertical="center" wrapText="1"/>
    </xf>
    <xf numFmtId="2" fontId="8" fillId="0" borderId="72" xfId="0" applyNumberFormat="1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 wrapText="1"/>
    </xf>
    <xf numFmtId="2" fontId="8" fillId="0" borderId="71" xfId="0" applyNumberFormat="1" applyFont="1" applyBorder="1" applyAlignment="1">
      <alignment horizontal="center" vertical="center"/>
    </xf>
    <xf numFmtId="0" fontId="7" fillId="0" borderId="70" xfId="0" applyFont="1" applyBorder="1" applyAlignment="1">
      <alignment horizontal="center" vertical="center" wrapText="1"/>
    </xf>
    <xf numFmtId="1" fontId="8" fillId="0" borderId="68" xfId="2" applyNumberFormat="1" applyFont="1" applyBorder="1" applyAlignment="1">
      <alignment horizontal="center" vertical="center"/>
    </xf>
    <xf numFmtId="2" fontId="8" fillId="0" borderId="73" xfId="0" applyNumberFormat="1" applyFont="1" applyBorder="1" applyAlignment="1">
      <alignment horizontal="center" vertical="center"/>
    </xf>
    <xf numFmtId="1" fontId="8" fillId="0" borderId="8" xfId="2" applyNumberFormat="1" applyFont="1" applyBorder="1" applyAlignment="1">
      <alignment horizontal="center" vertical="center"/>
    </xf>
    <xf numFmtId="2" fontId="8" fillId="0" borderId="9" xfId="0" applyNumberFormat="1" applyFont="1" applyBorder="1" applyAlignment="1">
      <alignment horizontal="center" vertical="center"/>
    </xf>
    <xf numFmtId="1" fontId="8" fillId="0" borderId="72" xfId="2" quotePrefix="1" applyNumberFormat="1" applyFont="1" applyBorder="1" applyAlignment="1">
      <alignment horizontal="center" vertical="center"/>
    </xf>
    <xf numFmtId="2" fontId="8" fillId="0" borderId="8" xfId="0" applyNumberFormat="1" applyFont="1" applyBorder="1" applyAlignment="1">
      <alignment horizontal="center" vertical="center"/>
    </xf>
    <xf numFmtId="1" fontId="8" fillId="0" borderId="67" xfId="2" quotePrefix="1" applyNumberFormat="1" applyFont="1" applyBorder="1" applyAlignment="1">
      <alignment horizontal="center" vertical="center"/>
    </xf>
    <xf numFmtId="1" fontId="8" fillId="0" borderId="6" xfId="2" quotePrefix="1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8" fillId="0" borderId="12" xfId="0" applyNumberFormat="1" applyFont="1" applyBorder="1" applyAlignment="1">
      <alignment horizontal="center" vertical="center"/>
    </xf>
    <xf numFmtId="164" fontId="3" fillId="0" borderId="28" xfId="0" applyNumberFormat="1" applyFont="1" applyBorder="1" applyAlignment="1">
      <alignment horizontal="center" vertical="center"/>
    </xf>
    <xf numFmtId="164" fontId="3" fillId="0" borderId="54" xfId="0" applyNumberFormat="1" applyFont="1" applyBorder="1" applyAlignment="1">
      <alignment horizontal="center" vertical="center"/>
    </xf>
    <xf numFmtId="164" fontId="8" fillId="0" borderId="20" xfId="0" applyNumberFormat="1" applyFont="1" applyBorder="1" applyAlignment="1">
      <alignment horizontal="center" vertical="center"/>
    </xf>
    <xf numFmtId="164" fontId="8" fillId="0" borderId="1" xfId="7" quotePrefix="1" applyNumberFormat="1" applyFont="1" applyFill="1" applyBorder="1" applyAlignment="1">
      <alignment horizontal="center" vertical="center"/>
    </xf>
    <xf numFmtId="164" fontId="8" fillId="0" borderId="6" xfId="7" quotePrefix="1" applyNumberFormat="1" applyFont="1" applyFill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9" fillId="0" borderId="22" xfId="0" applyFont="1" applyBorder="1" applyAlignment="1">
      <alignment vertical="center" wrapText="1"/>
    </xf>
    <xf numFmtId="0" fontId="8" fillId="0" borderId="13" xfId="1" quotePrefix="1" applyFont="1" applyBorder="1" applyAlignment="1">
      <alignment vertical="center" wrapText="1"/>
    </xf>
    <xf numFmtId="0" fontId="8" fillId="0" borderId="12" xfId="1" quotePrefix="1" applyFont="1" applyBorder="1" applyAlignment="1">
      <alignment vertical="center" wrapText="1"/>
    </xf>
    <xf numFmtId="0" fontId="8" fillId="0" borderId="12" xfId="1" quotePrefix="1" applyFont="1" applyBorder="1" applyAlignment="1">
      <alignment horizontal="center" vertical="center"/>
    </xf>
    <xf numFmtId="0" fontId="8" fillId="0" borderId="6" xfId="1" quotePrefix="1" applyFont="1" applyBorder="1" applyAlignment="1">
      <alignment vertical="center" wrapText="1"/>
    </xf>
    <xf numFmtId="0" fontId="8" fillId="0" borderId="1" xfId="1" quotePrefix="1" applyFont="1" applyBorder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14" fontId="8" fillId="0" borderId="22" xfId="0" applyNumberFormat="1" applyFont="1" applyBorder="1" applyAlignment="1">
      <alignment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4" xfId="0" applyFont="1" applyBorder="1" applyAlignment="1">
      <alignment vertical="center" wrapText="1"/>
    </xf>
    <xf numFmtId="164" fontId="9" fillId="0" borderId="9" xfId="0" applyNumberFormat="1" applyFont="1" applyBorder="1" applyAlignment="1">
      <alignment horizontal="center" vertical="center"/>
    </xf>
    <xf numFmtId="164" fontId="9" fillId="0" borderId="10" xfId="0" applyNumberFormat="1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1" fontId="8" fillId="0" borderId="1" xfId="6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" fontId="8" fillId="0" borderId="1" xfId="7" applyNumberFormat="1" applyFont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13" xfId="6" quotePrefix="1" applyNumberFormat="1" applyFont="1" applyFill="1" applyBorder="1" applyAlignment="1">
      <alignment horizontal="center" vertical="center"/>
    </xf>
    <xf numFmtId="0" fontId="8" fillId="0" borderId="12" xfId="6" quotePrefix="1" applyNumberFormat="1" applyFont="1" applyFill="1" applyBorder="1" applyAlignment="1">
      <alignment horizontal="center" vertical="center"/>
    </xf>
    <xf numFmtId="1" fontId="8" fillId="0" borderId="12" xfId="6" applyNumberFormat="1" applyFont="1" applyFill="1" applyBorder="1" applyAlignment="1">
      <alignment horizontal="center" vertical="center"/>
    </xf>
    <xf numFmtId="1" fontId="8" fillId="0" borderId="12" xfId="6" quotePrefix="1" applyNumberFormat="1" applyFont="1" applyFill="1" applyBorder="1" applyAlignment="1">
      <alignment horizontal="center" vertical="center"/>
    </xf>
    <xf numFmtId="0" fontId="8" fillId="0" borderId="12" xfId="6" applyFont="1" applyFill="1" applyBorder="1" applyAlignment="1">
      <alignment horizontal="center" vertical="center"/>
    </xf>
    <xf numFmtId="0" fontId="8" fillId="0" borderId="3" xfId="6" applyFont="1" applyFill="1" applyBorder="1" applyAlignment="1">
      <alignment horizontal="center" vertical="center"/>
    </xf>
    <xf numFmtId="0" fontId="8" fillId="0" borderId="6" xfId="6" quotePrefix="1" applyNumberFormat="1" applyFont="1" applyFill="1" applyBorder="1" applyAlignment="1">
      <alignment horizontal="center" vertical="center"/>
    </xf>
    <xf numFmtId="0" fontId="8" fillId="0" borderId="1" xfId="6" quotePrefix="1" applyNumberFormat="1" applyFont="1" applyFill="1" applyBorder="1" applyAlignment="1">
      <alignment horizontal="center" vertical="center"/>
    </xf>
    <xf numFmtId="1" fontId="8" fillId="0" borderId="1" xfId="6" quotePrefix="1" applyNumberFormat="1" applyFont="1" applyFill="1" applyBorder="1" applyAlignment="1">
      <alignment horizontal="center" vertical="center"/>
    </xf>
    <xf numFmtId="0" fontId="8" fillId="0" borderId="1" xfId="6" applyFont="1" applyFill="1" applyBorder="1" applyAlignment="1">
      <alignment horizontal="center" vertical="center"/>
    </xf>
    <xf numFmtId="0" fontId="8" fillId="0" borderId="22" xfId="6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6" xfId="6" applyFont="1" applyFill="1" applyBorder="1" applyAlignment="1">
      <alignment horizontal="center" vertical="center"/>
    </xf>
    <xf numFmtId="0" fontId="8" fillId="0" borderId="1" xfId="7" applyFont="1" applyFill="1" applyBorder="1" applyAlignment="1">
      <alignment horizontal="center" vertical="center"/>
    </xf>
    <xf numFmtId="0" fontId="8" fillId="0" borderId="1" xfId="7" quotePrefix="1" applyNumberFormat="1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8" fillId="0" borderId="21" xfId="6" applyFont="1" applyFill="1" applyBorder="1" applyAlignment="1">
      <alignment horizontal="center" vertical="center"/>
    </xf>
    <xf numFmtId="0" fontId="8" fillId="0" borderId="1" xfId="8" applyFont="1" applyBorder="1" applyAlignment="1">
      <alignment horizontal="center" vertical="center" wrapText="1"/>
    </xf>
    <xf numFmtId="0" fontId="8" fillId="0" borderId="7" xfId="6" applyFont="1" applyFill="1" applyBorder="1" applyAlignment="1">
      <alignment horizontal="center" vertical="center"/>
    </xf>
    <xf numFmtId="0" fontId="8" fillId="0" borderId="8" xfId="6" quotePrefix="1" applyNumberFormat="1" applyFont="1" applyFill="1" applyBorder="1" applyAlignment="1">
      <alignment horizontal="center" vertical="center"/>
    </xf>
    <xf numFmtId="0" fontId="8" fillId="0" borderId="9" xfId="6" quotePrefix="1" applyNumberFormat="1" applyFont="1" applyFill="1" applyBorder="1" applyAlignment="1">
      <alignment horizontal="center" vertical="center"/>
    </xf>
    <xf numFmtId="1" fontId="8" fillId="0" borderId="9" xfId="6" quotePrefix="1" applyNumberFormat="1" applyFont="1" applyFill="1" applyBorder="1" applyAlignment="1">
      <alignment horizontal="center" vertical="center"/>
    </xf>
    <xf numFmtId="0" fontId="8" fillId="0" borderId="9" xfId="6" applyFont="1" applyFill="1" applyBorder="1" applyAlignment="1">
      <alignment horizontal="center" vertical="center"/>
    </xf>
    <xf numFmtId="0" fontId="8" fillId="0" borderId="24" xfId="6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1" fontId="8" fillId="0" borderId="9" xfId="6" applyNumberFormat="1" applyFont="1" applyFill="1" applyBorder="1" applyAlignment="1">
      <alignment horizontal="center" vertical="center"/>
    </xf>
    <xf numFmtId="49" fontId="8" fillId="0" borderId="6" xfId="4" quotePrefix="1" applyNumberFormat="1" applyFont="1" applyBorder="1" applyAlignment="1">
      <alignment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49" fontId="8" fillId="0" borderId="6" xfId="7" quotePrefix="1" applyNumberFormat="1" applyFont="1" applyFill="1" applyBorder="1" applyAlignment="1">
      <alignment vertical="center" wrapText="1"/>
    </xf>
    <xf numFmtId="0" fontId="8" fillId="0" borderId="1" xfId="7" quotePrefix="1" applyNumberFormat="1" applyFont="1" applyFill="1" applyBorder="1" applyAlignment="1">
      <alignment vertical="center" wrapText="1"/>
    </xf>
    <xf numFmtId="0" fontId="8" fillId="0" borderId="6" xfId="7" quotePrefix="1" applyNumberFormat="1" applyFont="1" applyFill="1" applyBorder="1" applyAlignment="1">
      <alignment horizontal="center" vertical="center"/>
    </xf>
    <xf numFmtId="0" fontId="8" fillId="0" borderId="22" xfId="8" applyFont="1" applyBorder="1" applyAlignment="1">
      <alignment horizontal="center" vertical="center" wrapText="1"/>
    </xf>
    <xf numFmtId="0" fontId="8" fillId="0" borderId="57" xfId="6" applyFont="1" applyFill="1" applyBorder="1" applyAlignment="1">
      <alignment horizontal="center" vertical="center"/>
    </xf>
    <xf numFmtId="0" fontId="8" fillId="0" borderId="58" xfId="6" applyFont="1" applyFill="1" applyBorder="1" applyAlignment="1">
      <alignment horizontal="center" vertical="center"/>
    </xf>
    <xf numFmtId="0" fontId="8" fillId="0" borderId="58" xfId="8" applyFont="1" applyBorder="1" applyAlignment="1">
      <alignment horizontal="center" vertical="center" wrapText="1"/>
    </xf>
    <xf numFmtId="0" fontId="8" fillId="0" borderId="60" xfId="6" applyFont="1" applyFill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49" fontId="8" fillId="0" borderId="13" xfId="1" quotePrefix="1" applyNumberFormat="1" applyFont="1" applyBorder="1" applyAlignment="1">
      <alignment vertical="center"/>
    </xf>
    <xf numFmtId="49" fontId="8" fillId="0" borderId="6" xfId="1" quotePrefix="1" applyNumberFormat="1" applyFont="1" applyBorder="1" applyAlignment="1">
      <alignment vertical="center" wrapText="1"/>
    </xf>
    <xf numFmtId="1" fontId="8" fillId="0" borderId="1" xfId="0" applyNumberFormat="1" applyFont="1" applyBorder="1" applyAlignment="1">
      <alignment horizontal="center" vertical="center"/>
    </xf>
    <xf numFmtId="1" fontId="8" fillId="0" borderId="22" xfId="0" applyNumberFormat="1" applyFont="1" applyBorder="1" applyAlignment="1">
      <alignment horizontal="center" vertical="center"/>
    </xf>
    <xf numFmtId="1" fontId="8" fillId="0" borderId="58" xfId="0" applyNumberFormat="1" applyFont="1" applyBorder="1" applyAlignment="1">
      <alignment horizontal="center" vertical="center"/>
    </xf>
    <xf numFmtId="1" fontId="8" fillId="0" borderId="7" xfId="0" applyNumberFormat="1" applyFont="1" applyBorder="1" applyAlignment="1">
      <alignment horizontal="center" vertical="center"/>
    </xf>
    <xf numFmtId="0" fontId="8" fillId="0" borderId="1" xfId="4" quotePrefix="1" applyFont="1" applyBorder="1" applyAlignment="1">
      <alignment vertical="center" wrapText="1"/>
    </xf>
    <xf numFmtId="0" fontId="8" fillId="0" borderId="1" xfId="4" quotePrefix="1" applyFont="1" applyBorder="1" applyAlignment="1">
      <alignment horizontal="center" vertical="center"/>
    </xf>
    <xf numFmtId="49" fontId="8" fillId="0" borderId="1" xfId="8" applyNumberFormat="1" applyFont="1" applyBorder="1" applyAlignment="1">
      <alignment horizontal="center" vertical="center" wrapText="1"/>
    </xf>
    <xf numFmtId="0" fontId="8" fillId="0" borderId="22" xfId="7" applyFont="1" applyFill="1" applyBorder="1" applyAlignment="1">
      <alignment horizontal="center" vertical="center"/>
    </xf>
    <xf numFmtId="0" fontId="8" fillId="0" borderId="7" xfId="7" applyFont="1" applyFill="1" applyBorder="1" applyAlignment="1">
      <alignment horizontal="center" vertical="center"/>
    </xf>
    <xf numFmtId="0" fontId="8" fillId="0" borderId="19" xfId="7" applyFont="1" applyFill="1" applyBorder="1" applyAlignment="1">
      <alignment horizontal="center" vertical="center"/>
    </xf>
    <xf numFmtId="0" fontId="8" fillId="0" borderId="51" xfId="7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9" fontId="8" fillId="0" borderId="22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10" xfId="7" applyFont="1" applyFill="1" applyBorder="1" applyAlignment="1">
      <alignment horizontal="center" vertical="center"/>
    </xf>
    <xf numFmtId="0" fontId="8" fillId="34" borderId="26" xfId="0" applyFont="1" applyFill="1" applyBorder="1" applyAlignment="1">
      <alignment horizontal="left"/>
    </xf>
    <xf numFmtId="0" fontId="8" fillId="34" borderId="0" xfId="0" applyFont="1" applyFill="1" applyAlignment="1">
      <alignment horizontal="left"/>
    </xf>
    <xf numFmtId="0" fontId="8" fillId="34" borderId="14" xfId="0" applyFont="1" applyFill="1" applyBorder="1" applyAlignment="1">
      <alignment horizontal="left"/>
    </xf>
    <xf numFmtId="0" fontId="8" fillId="0" borderId="13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2" xfId="0" applyFont="1" applyBorder="1" applyAlignment="1">
      <alignment horizontal="center" vertical="center"/>
    </xf>
    <xf numFmtId="0" fontId="8" fillId="0" borderId="33" xfId="6" quotePrefix="1" applyNumberFormat="1" applyFont="1" applyFill="1" applyBorder="1" applyAlignment="1">
      <alignment horizontal="center" vertical="center"/>
    </xf>
    <xf numFmtId="0" fontId="8" fillId="0" borderId="11" xfId="6" quotePrefix="1" applyNumberFormat="1" applyFont="1" applyFill="1" applyBorder="1" applyAlignment="1">
      <alignment horizontal="center" vertical="center"/>
    </xf>
    <xf numFmtId="0" fontId="8" fillId="0" borderId="11" xfId="6" applyFont="1" applyFill="1" applyBorder="1" applyAlignment="1">
      <alignment horizontal="center" vertical="center"/>
    </xf>
    <xf numFmtId="1" fontId="8" fillId="0" borderId="11" xfId="6" quotePrefix="1" applyNumberFormat="1" applyFont="1" applyFill="1" applyBorder="1" applyAlignment="1">
      <alignment horizontal="center" vertical="center"/>
    </xf>
    <xf numFmtId="0" fontId="8" fillId="0" borderId="11" xfId="7" applyFont="1" applyFill="1" applyBorder="1" applyAlignment="1">
      <alignment horizontal="center" vertical="center"/>
    </xf>
    <xf numFmtId="0" fontId="8" fillId="0" borderId="16" xfId="7" applyFont="1" applyFill="1" applyBorder="1" applyAlignment="1">
      <alignment horizontal="center" vertical="center"/>
    </xf>
    <xf numFmtId="1" fontId="8" fillId="0" borderId="73" xfId="2" applyNumberFormat="1" applyFont="1" applyBorder="1" applyAlignment="1">
      <alignment horizontal="center" vertical="center"/>
    </xf>
    <xf numFmtId="1" fontId="8" fillId="0" borderId="67" xfId="2" applyNumberFormat="1" applyFont="1" applyBorder="1" applyAlignment="1">
      <alignment horizontal="center" vertical="center"/>
    </xf>
    <xf numFmtId="1" fontId="8" fillId="0" borderId="72" xfId="2" applyNumberFormat="1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2" fontId="3" fillId="0" borderId="22" xfId="0" applyNumberFormat="1" applyFont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 vertical="center"/>
    </xf>
    <xf numFmtId="2" fontId="3" fillId="0" borderId="9" xfId="0" applyNumberFormat="1" applyFont="1" applyBorder="1" applyAlignment="1">
      <alignment horizontal="center" vertical="center"/>
    </xf>
    <xf numFmtId="2" fontId="3" fillId="0" borderId="24" xfId="0" applyNumberFormat="1" applyFont="1" applyBorder="1" applyAlignment="1">
      <alignment horizontal="center" vertical="center"/>
    </xf>
    <xf numFmtId="2" fontId="8" fillId="0" borderId="3" xfId="0" applyNumberFormat="1" applyFont="1" applyBorder="1" applyAlignment="1">
      <alignment horizontal="center" vertical="center"/>
    </xf>
    <xf numFmtId="2" fontId="8" fillId="0" borderId="24" xfId="0" applyNumberFormat="1" applyFont="1" applyBorder="1" applyAlignment="1">
      <alignment horizontal="center" vertical="center"/>
    </xf>
    <xf numFmtId="2" fontId="8" fillId="0" borderId="13" xfId="7" applyNumberFormat="1" applyFont="1" applyFill="1" applyBorder="1" applyAlignment="1">
      <alignment horizontal="center" vertical="center"/>
    </xf>
    <xf numFmtId="2" fontId="8" fillId="0" borderId="12" xfId="7" applyNumberFormat="1" applyFont="1" applyFill="1" applyBorder="1" applyAlignment="1">
      <alignment horizontal="center" vertical="center"/>
    </xf>
    <xf numFmtId="2" fontId="8" fillId="0" borderId="3" xfId="7" applyNumberFormat="1" applyFont="1" applyFill="1" applyBorder="1" applyAlignment="1">
      <alignment horizontal="center" vertical="center"/>
    </xf>
    <xf numFmtId="2" fontId="8" fillId="0" borderId="6" xfId="7" applyNumberFormat="1" applyFont="1" applyFill="1" applyBorder="1" applyAlignment="1">
      <alignment horizontal="center" vertical="center"/>
    </xf>
    <xf numFmtId="2" fontId="8" fillId="0" borderId="1" xfId="7" applyNumberFormat="1" applyFont="1" applyFill="1" applyBorder="1" applyAlignment="1">
      <alignment horizontal="center" vertical="center"/>
    </xf>
    <xf numFmtId="2" fontId="8" fillId="0" borderId="22" xfId="7" applyNumberFormat="1" applyFont="1" applyFill="1" applyBorder="1" applyAlignment="1">
      <alignment horizontal="center" vertical="center"/>
    </xf>
    <xf numFmtId="0" fontId="8" fillId="0" borderId="24" xfId="7" applyFont="1" applyFill="1" applyBorder="1" applyAlignment="1">
      <alignment horizontal="center" vertical="center"/>
    </xf>
    <xf numFmtId="0" fontId="7" fillId="0" borderId="74" xfId="0" applyFont="1" applyBorder="1" applyAlignment="1">
      <alignment horizontal="center" vertical="center" wrapText="1"/>
    </xf>
    <xf numFmtId="2" fontId="3" fillId="0" borderId="72" xfId="0" applyNumberFormat="1" applyFont="1" applyBorder="1" applyAlignment="1">
      <alignment horizontal="center" vertical="center"/>
    </xf>
    <xf numFmtId="2" fontId="3" fillId="0" borderId="73" xfId="0" applyNumberFormat="1" applyFont="1" applyBorder="1" applyAlignment="1">
      <alignment horizontal="center" vertical="center"/>
    </xf>
    <xf numFmtId="0" fontId="8" fillId="0" borderId="72" xfId="7" applyFont="1" applyFill="1" applyBorder="1" applyAlignment="1">
      <alignment horizontal="center" vertical="center"/>
    </xf>
    <xf numFmtId="2" fontId="8" fillId="0" borderId="71" xfId="7" applyNumberFormat="1" applyFont="1" applyFill="1" applyBorder="1" applyAlignment="1">
      <alignment horizontal="center" vertical="center"/>
    </xf>
    <xf numFmtId="2" fontId="8" fillId="0" borderId="72" xfId="7" applyNumberFormat="1" applyFont="1" applyFill="1" applyBorder="1" applyAlignment="1">
      <alignment horizontal="center" vertical="center"/>
    </xf>
    <xf numFmtId="0" fontId="8" fillId="0" borderId="73" xfId="7" applyFont="1" applyFill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 indent="2"/>
    </xf>
    <xf numFmtId="0" fontId="29" fillId="0" borderId="0" xfId="6" applyFont="1" applyFill="1" applyAlignment="1">
      <alignment vertical="center"/>
    </xf>
    <xf numFmtId="0" fontId="3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0" fillId="0" borderId="0" xfId="7" applyFont="1" applyFill="1" applyBorder="1" applyAlignment="1">
      <alignment wrapText="1"/>
    </xf>
    <xf numFmtId="0" fontId="27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8" fillId="0" borderId="3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8" fillId="0" borderId="22" xfId="2" quotePrefix="1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0" fontId="8" fillId="0" borderId="3" xfId="1" quotePrefix="1" applyFont="1" applyBorder="1" applyAlignment="1">
      <alignment horizontal="left" vertical="center"/>
    </xf>
    <xf numFmtId="0" fontId="8" fillId="0" borderId="22" xfId="1" quotePrefix="1" applyFont="1" applyBorder="1" applyAlignment="1">
      <alignment horizontal="left" vertical="center"/>
    </xf>
    <xf numFmtId="14" fontId="8" fillId="0" borderId="22" xfId="0" applyNumberFormat="1" applyFont="1" applyBorder="1" applyAlignment="1">
      <alignment horizontal="left" vertical="center"/>
    </xf>
    <xf numFmtId="0" fontId="8" fillId="0" borderId="22" xfId="4" quotePrefix="1" applyFont="1" applyBorder="1" applyAlignment="1">
      <alignment horizontal="left" vertical="center"/>
    </xf>
    <xf numFmtId="0" fontId="8" fillId="0" borderId="22" xfId="7" quotePrefix="1" applyNumberFormat="1" applyFont="1" applyFill="1" applyBorder="1" applyAlignment="1">
      <alignment horizontal="left" vertical="center"/>
    </xf>
    <xf numFmtId="0" fontId="8" fillId="0" borderId="22" xfId="7" quotePrefix="1" applyFont="1" applyFill="1" applyBorder="1" applyAlignment="1">
      <alignment horizontal="left" vertical="center"/>
    </xf>
    <xf numFmtId="14" fontId="8" fillId="0" borderId="22" xfId="7" applyNumberFormat="1" applyFont="1" applyFill="1" applyBorder="1" applyAlignment="1">
      <alignment horizontal="left" vertical="center"/>
    </xf>
    <xf numFmtId="0" fontId="8" fillId="0" borderId="24" xfId="2" quotePrefix="1" applyFont="1" applyBorder="1" applyAlignment="1">
      <alignment horizontal="left" vertical="center"/>
    </xf>
    <xf numFmtId="0" fontId="8" fillId="0" borderId="3" xfId="2" quotePrefix="1" applyFont="1" applyBorder="1" applyAlignment="1">
      <alignment horizontal="left" vertical="center"/>
    </xf>
    <xf numFmtId="0" fontId="8" fillId="34" borderId="29" xfId="0" applyFont="1" applyFill="1" applyBorder="1" applyAlignment="1">
      <alignment horizontal="left"/>
    </xf>
    <xf numFmtId="0" fontId="9" fillId="0" borderId="51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53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3" fillId="34" borderId="29" xfId="0" applyFont="1" applyFill="1" applyBorder="1" applyAlignment="1">
      <alignment horizontal="left"/>
    </xf>
    <xf numFmtId="0" fontId="3" fillId="34" borderId="14" xfId="0" applyFont="1" applyFill="1" applyBorder="1" applyAlignment="1">
      <alignment horizontal="left"/>
    </xf>
    <xf numFmtId="0" fontId="10" fillId="0" borderId="0" xfId="7" applyFont="1" applyFill="1" applyBorder="1" applyAlignment="1">
      <alignment vertical="center"/>
    </xf>
    <xf numFmtId="0" fontId="33" fillId="0" borderId="0" xfId="0" applyFont="1" applyAlignment="1">
      <alignment vertical="center"/>
    </xf>
    <xf numFmtId="0" fontId="8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8" fillId="3" borderId="2" xfId="7" applyFont="1" applyBorder="1" applyAlignment="1">
      <alignment vertical="center"/>
    </xf>
    <xf numFmtId="0" fontId="8" fillId="0" borderId="0" xfId="7" applyFont="1" applyFill="1" applyAlignment="1">
      <alignment vertical="center"/>
    </xf>
    <xf numFmtId="0" fontId="35" fillId="0" borderId="0" xfId="0" applyFont="1" applyAlignment="1">
      <alignment vertical="center"/>
    </xf>
    <xf numFmtId="0" fontId="7" fillId="34" borderId="25" xfId="0" applyFont="1" applyFill="1" applyBorder="1"/>
    <xf numFmtId="0" fontId="7" fillId="34" borderId="25" xfId="0" applyFont="1" applyFill="1" applyBorder="1" applyAlignment="1">
      <alignment horizontal="left"/>
    </xf>
    <xf numFmtId="164" fontId="7" fillId="0" borderId="75" xfId="1" quotePrefix="1" applyNumberFormat="1" applyFont="1" applyBorder="1" applyAlignment="1">
      <alignment horizontal="center" vertical="center" wrapText="1"/>
    </xf>
    <xf numFmtId="0" fontId="8" fillId="36" borderId="1" xfId="0" applyFont="1" applyFill="1" applyBorder="1" applyAlignment="1">
      <alignment horizontal="center" vertical="center"/>
    </xf>
    <xf numFmtId="0" fontId="8" fillId="36" borderId="1" xfId="6" applyFont="1" applyFill="1" applyBorder="1" applyAlignment="1">
      <alignment horizontal="center" vertical="center"/>
    </xf>
    <xf numFmtId="0" fontId="8" fillId="36" borderId="22" xfId="6" applyFont="1" applyFill="1" applyBorder="1" applyAlignment="1">
      <alignment horizontal="center" vertical="center"/>
    </xf>
    <xf numFmtId="0" fontId="8" fillId="36" borderId="12" xfId="6" applyFont="1" applyFill="1" applyBorder="1" applyAlignment="1">
      <alignment horizontal="center" vertical="center"/>
    </xf>
    <xf numFmtId="0" fontId="8" fillId="36" borderId="9" xfId="6" applyFont="1" applyFill="1" applyBorder="1" applyAlignment="1">
      <alignment horizontal="center" vertical="center"/>
    </xf>
    <xf numFmtId="0" fontId="3" fillId="36" borderId="7" xfId="0" applyFont="1" applyFill="1" applyBorder="1" applyAlignment="1">
      <alignment horizontal="center" vertical="center"/>
    </xf>
    <xf numFmtId="0" fontId="3" fillId="36" borderId="18" xfId="0" applyFont="1" applyFill="1" applyBorder="1" applyAlignment="1">
      <alignment horizontal="center" vertical="center"/>
    </xf>
    <xf numFmtId="0" fontId="3" fillId="36" borderId="10" xfId="0" applyFont="1" applyFill="1" applyBorder="1" applyAlignment="1">
      <alignment horizontal="center" vertical="center"/>
    </xf>
    <xf numFmtId="0" fontId="8" fillId="36" borderId="58" xfId="0" applyFont="1" applyFill="1" applyBorder="1" applyAlignment="1">
      <alignment horizontal="center" vertical="center"/>
    </xf>
    <xf numFmtId="0" fontId="8" fillId="36" borderId="58" xfId="6" applyFont="1" applyFill="1" applyBorder="1" applyAlignment="1">
      <alignment horizontal="center" vertical="center"/>
    </xf>
    <xf numFmtId="0" fontId="8" fillId="36" borderId="57" xfId="6" applyFont="1" applyFill="1" applyBorder="1" applyAlignment="1">
      <alignment horizontal="center" vertical="center"/>
    </xf>
    <xf numFmtId="0" fontId="8" fillId="36" borderId="60" xfId="6" applyFont="1" applyFill="1" applyBorder="1" applyAlignment="1">
      <alignment horizontal="center" vertical="center"/>
    </xf>
    <xf numFmtId="0" fontId="8" fillId="36" borderId="3" xfId="6" applyFont="1" applyFill="1" applyBorder="1" applyAlignment="1">
      <alignment horizontal="center" vertical="center"/>
    </xf>
    <xf numFmtId="0" fontId="8" fillId="36" borderId="22" xfId="0" applyFont="1" applyFill="1" applyBorder="1" applyAlignment="1">
      <alignment horizontal="center" vertical="center"/>
    </xf>
    <xf numFmtId="2" fontId="8" fillId="0" borderId="33" xfId="0" applyNumberFormat="1" applyFont="1" applyBorder="1" applyAlignment="1">
      <alignment horizontal="center" vertical="center"/>
    </xf>
    <xf numFmtId="2" fontId="8" fillId="0" borderId="11" xfId="0" applyNumberFormat="1" applyFont="1" applyBorder="1" applyAlignment="1">
      <alignment horizontal="center" vertical="center"/>
    </xf>
    <xf numFmtId="2" fontId="8" fillId="0" borderId="34" xfId="0" applyNumberFormat="1" applyFont="1" applyBorder="1" applyAlignment="1">
      <alignment horizontal="center" vertical="center"/>
    </xf>
    <xf numFmtId="2" fontId="8" fillId="0" borderId="35" xfId="0" applyNumberFormat="1" applyFont="1" applyBorder="1" applyAlignment="1">
      <alignment horizontal="center" vertical="center"/>
    </xf>
    <xf numFmtId="1" fontId="8" fillId="0" borderId="45" xfId="2" quotePrefix="1" applyNumberFormat="1" applyFont="1" applyBorder="1" applyAlignment="1">
      <alignment horizontal="center" vertical="center"/>
    </xf>
    <xf numFmtId="164" fontId="9" fillId="36" borderId="1" xfId="0" applyNumberFormat="1" applyFont="1" applyFill="1" applyBorder="1" applyAlignment="1">
      <alignment horizontal="center" vertical="center"/>
    </xf>
    <xf numFmtId="164" fontId="9" fillId="0" borderId="3" xfId="0" applyNumberFormat="1" applyFont="1" applyBorder="1" applyAlignment="1">
      <alignment horizontal="center" vertical="center"/>
    </xf>
    <xf numFmtId="164" fontId="8" fillId="0" borderId="22" xfId="2" quotePrefix="1" applyNumberFormat="1" applyFont="1" applyBorder="1" applyAlignment="1">
      <alignment horizontal="center" vertical="center"/>
    </xf>
    <xf numFmtId="164" fontId="9" fillId="0" borderId="22" xfId="0" applyNumberFormat="1" applyFont="1" applyBorder="1" applyAlignment="1">
      <alignment horizontal="center" vertical="center"/>
    </xf>
    <xf numFmtId="164" fontId="8" fillId="0" borderId="22" xfId="2" applyNumberFormat="1" applyFont="1" applyBorder="1" applyAlignment="1">
      <alignment horizontal="center" vertical="center"/>
    </xf>
    <xf numFmtId="164" fontId="8" fillId="0" borderId="24" xfId="2" quotePrefix="1" applyNumberFormat="1" applyFont="1" applyBorder="1" applyAlignment="1">
      <alignment horizontal="center" vertical="center"/>
    </xf>
    <xf numFmtId="164" fontId="8" fillId="0" borderId="22" xfId="0" applyNumberFormat="1" applyFont="1" applyBorder="1" applyAlignment="1">
      <alignment horizontal="center" vertical="center"/>
    </xf>
    <xf numFmtId="164" fontId="9" fillId="0" borderId="22" xfId="0" applyNumberFormat="1" applyFont="1" applyBorder="1" applyAlignment="1">
      <alignment horizontal="center" vertical="center" wrapText="1"/>
    </xf>
    <xf numFmtId="164" fontId="9" fillId="0" borderId="15" xfId="0" applyNumberFormat="1" applyFont="1" applyBorder="1" applyAlignment="1">
      <alignment horizontal="center" vertical="center"/>
    </xf>
    <xf numFmtId="164" fontId="8" fillId="0" borderId="3" xfId="2" quotePrefix="1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8" fillId="0" borderId="76" xfId="7" applyNumberFormat="1" applyFont="1" applyFill="1" applyBorder="1" applyAlignment="1">
      <alignment horizontal="center" vertical="center"/>
    </xf>
    <xf numFmtId="164" fontId="8" fillId="0" borderId="24" xfId="2" applyNumberFormat="1" applyFont="1" applyBorder="1" applyAlignment="1">
      <alignment horizontal="center" vertical="center"/>
    </xf>
    <xf numFmtId="164" fontId="8" fillId="0" borderId="24" xfId="2" quotePrefix="1" applyNumberFormat="1" applyFont="1" applyBorder="1" applyAlignment="1">
      <alignment horizontal="center"/>
    </xf>
    <xf numFmtId="0" fontId="8" fillId="36" borderId="58" xfId="7" applyFont="1" applyFill="1" applyBorder="1" applyAlignment="1">
      <alignment horizontal="center" vertical="center"/>
    </xf>
    <xf numFmtId="164" fontId="8" fillId="36" borderId="1" xfId="2" quotePrefix="1" applyNumberFormat="1" applyFont="1" applyFill="1" applyBorder="1" applyAlignment="1">
      <alignment horizontal="center" vertical="center"/>
    </xf>
    <xf numFmtId="164" fontId="3" fillId="36" borderId="12" xfId="0" applyNumberFormat="1" applyFont="1" applyFill="1" applyBorder="1" applyAlignment="1">
      <alignment horizontal="center" vertical="center"/>
    </xf>
    <xf numFmtId="164" fontId="3" fillId="36" borderId="1" xfId="0" applyNumberFormat="1" applyFont="1" applyFill="1" applyBorder="1" applyAlignment="1">
      <alignment horizontal="center" vertical="center"/>
    </xf>
    <xf numFmtId="164" fontId="9" fillId="36" borderId="20" xfId="0" applyNumberFormat="1" applyFont="1" applyFill="1" applyBorder="1" applyAlignment="1">
      <alignment horizontal="center" vertical="center"/>
    </xf>
    <xf numFmtId="164" fontId="8" fillId="36" borderId="1" xfId="7" applyNumberFormat="1" applyFont="1" applyFill="1" applyBorder="1" applyAlignment="1">
      <alignment horizontal="center" vertical="center"/>
    </xf>
    <xf numFmtId="0" fontId="6" fillId="34" borderId="25" xfId="0" applyFont="1" applyFill="1" applyBorder="1" applyAlignment="1">
      <alignment vertical="center"/>
    </xf>
    <xf numFmtId="0" fontId="6" fillId="34" borderId="26" xfId="0" applyFont="1" applyFill="1" applyBorder="1" applyAlignment="1">
      <alignment horizontal="left" vertical="center"/>
    </xf>
    <xf numFmtId="0" fontId="6" fillId="34" borderId="26" xfId="0" applyFont="1" applyFill="1" applyBorder="1" applyAlignment="1">
      <alignment vertical="center"/>
    </xf>
    <xf numFmtId="0" fontId="6" fillId="34" borderId="26" xfId="0" applyFont="1" applyFill="1" applyBorder="1" applyAlignment="1">
      <alignment horizontal="center" vertical="center"/>
    </xf>
    <xf numFmtId="164" fontId="6" fillId="34" borderId="26" xfId="0" applyNumberFormat="1" applyFont="1" applyFill="1" applyBorder="1" applyAlignment="1">
      <alignment horizontal="center" vertical="center"/>
    </xf>
    <xf numFmtId="164" fontId="6" fillId="34" borderId="27" xfId="0" applyNumberFormat="1" applyFont="1" applyFill="1" applyBorder="1" applyAlignment="1">
      <alignment horizontal="center" vertical="center"/>
    </xf>
    <xf numFmtId="164" fontId="9" fillId="36" borderId="12" xfId="0" applyNumberFormat="1" applyFont="1" applyFill="1" applyBorder="1" applyAlignment="1">
      <alignment horizontal="center" vertical="center"/>
    </xf>
    <xf numFmtId="0" fontId="8" fillId="36" borderId="21" xfId="6" applyFont="1" applyFill="1" applyBorder="1" applyAlignment="1">
      <alignment horizontal="center" vertical="center"/>
    </xf>
    <xf numFmtId="0" fontId="8" fillId="36" borderId="1" xfId="7" applyFont="1" applyFill="1" applyBorder="1" applyAlignment="1">
      <alignment horizontal="center" vertical="center"/>
    </xf>
    <xf numFmtId="0" fontId="6" fillId="0" borderId="53" xfId="0" applyFont="1" applyBorder="1" applyAlignment="1">
      <alignment horizontal="center" vertical="center" wrapText="1"/>
    </xf>
    <xf numFmtId="164" fontId="3" fillId="36" borderId="18" xfId="0" applyNumberFormat="1" applyFont="1" applyFill="1" applyBorder="1" applyAlignment="1">
      <alignment horizontal="center" vertical="center"/>
    </xf>
    <xf numFmtId="164" fontId="3" fillId="36" borderId="7" xfId="0" applyNumberFormat="1" applyFont="1" applyFill="1" applyBorder="1" applyAlignment="1">
      <alignment horizontal="center" vertical="center"/>
    </xf>
    <xf numFmtId="164" fontId="3" fillId="36" borderId="53" xfId="0" applyNumberFormat="1" applyFont="1" applyFill="1" applyBorder="1" applyAlignment="1">
      <alignment horizontal="center" vertical="center"/>
    </xf>
    <xf numFmtId="164" fontId="8" fillId="36" borderId="7" xfId="7" applyNumberFormat="1" applyFont="1" applyFill="1" applyBorder="1" applyAlignment="1">
      <alignment horizontal="center" vertical="center"/>
    </xf>
    <xf numFmtId="164" fontId="7" fillId="0" borderId="47" xfId="1" quotePrefix="1" applyNumberFormat="1" applyFont="1" applyBorder="1" applyAlignment="1">
      <alignment horizontal="center" vertical="center" wrapText="1"/>
    </xf>
    <xf numFmtId="1" fontId="8" fillId="36" borderId="7" xfId="7" applyNumberFormat="1" applyFont="1" applyFill="1" applyBorder="1" applyAlignment="1">
      <alignment horizontal="center" vertical="center" wrapText="1"/>
    </xf>
    <xf numFmtId="1" fontId="8" fillId="36" borderId="1" xfId="7" applyNumberFormat="1" applyFont="1" applyFill="1" applyBorder="1" applyAlignment="1">
      <alignment horizontal="center" vertical="center" wrapText="1"/>
    </xf>
    <xf numFmtId="164" fontId="9" fillId="36" borderId="3" xfId="0" applyNumberFormat="1" applyFont="1" applyFill="1" applyBorder="1" applyAlignment="1">
      <alignment horizontal="center" vertical="center"/>
    </xf>
    <xf numFmtId="0" fontId="8" fillId="3" borderId="15" xfId="7" applyFont="1" applyBorder="1" applyAlignment="1">
      <alignment horizontal="left" vertical="center"/>
    </xf>
    <xf numFmtId="0" fontId="8" fillId="37" borderId="15" xfId="7" applyFont="1" applyFill="1" applyBorder="1" applyAlignment="1">
      <alignment horizontal="left" vertical="center"/>
    </xf>
    <xf numFmtId="0" fontId="8" fillId="37" borderId="2" xfId="7" applyFont="1" applyFill="1" applyBorder="1" applyAlignment="1">
      <alignment horizontal="left" indent="2"/>
    </xf>
    <xf numFmtId="0" fontId="9" fillId="36" borderId="23" xfId="8" applyFont="1" applyFill="1" applyBorder="1" applyAlignment="1">
      <alignment horizontal="center" vertical="center"/>
    </xf>
    <xf numFmtId="164" fontId="9" fillId="36" borderId="0" xfId="8" applyNumberFormat="1" applyFont="1" applyFill="1" applyAlignment="1">
      <alignment horizontal="center" vertical="center"/>
    </xf>
    <xf numFmtId="0" fontId="9" fillId="36" borderId="0" xfId="8" applyFont="1" applyFill="1" applyAlignment="1">
      <alignment horizontal="center" vertical="center"/>
    </xf>
    <xf numFmtId="0" fontId="8" fillId="0" borderId="0" xfId="0" applyFont="1" applyAlignment="1">
      <alignment horizontal="left" indent="2"/>
    </xf>
    <xf numFmtId="0" fontId="7" fillId="0" borderId="77" xfId="0" applyFont="1" applyBorder="1" applyAlignment="1">
      <alignment horizontal="center" vertical="center" wrapText="1"/>
    </xf>
    <xf numFmtId="0" fontId="8" fillId="0" borderId="6" xfId="7" applyFont="1" applyFill="1" applyBorder="1" applyAlignment="1">
      <alignment horizontal="center" vertical="center"/>
    </xf>
    <xf numFmtId="0" fontId="8" fillId="0" borderId="8" xfId="7" applyFont="1" applyFill="1" applyBorder="1" applyAlignment="1">
      <alignment horizontal="center" vertical="center"/>
    </xf>
    <xf numFmtId="1" fontId="8" fillId="0" borderId="48" xfId="0" applyNumberFormat="1" applyFont="1" applyBorder="1" applyAlignment="1">
      <alignment horizontal="center" vertical="center"/>
    </xf>
    <xf numFmtId="1" fontId="3" fillId="0" borderId="49" xfId="0" applyNumberFormat="1" applyFont="1" applyBorder="1" applyAlignment="1">
      <alignment horizontal="center" vertical="center"/>
    </xf>
    <xf numFmtId="1" fontId="8" fillId="0" borderId="49" xfId="0" applyNumberFormat="1" applyFont="1" applyBorder="1" applyAlignment="1">
      <alignment horizontal="center" vertical="center"/>
    </xf>
    <xf numFmtId="1" fontId="3" fillId="0" borderId="50" xfId="0" applyNumberFormat="1" applyFont="1" applyBorder="1" applyAlignment="1">
      <alignment horizontal="center" vertical="center"/>
    </xf>
    <xf numFmtId="1" fontId="8" fillId="0" borderId="47" xfId="0" applyNumberFormat="1" applyFont="1" applyBorder="1" applyAlignment="1">
      <alignment horizontal="center" vertical="center"/>
    </xf>
    <xf numFmtId="1" fontId="8" fillId="0" borderId="76" xfId="7" applyNumberFormat="1" applyFont="1" applyFill="1" applyBorder="1" applyAlignment="1">
      <alignment horizontal="center" vertical="center"/>
    </xf>
    <xf numFmtId="1" fontId="8" fillId="0" borderId="17" xfId="0" applyNumberFormat="1" applyFont="1" applyBorder="1" applyAlignment="1">
      <alignment horizontal="center" vertical="center"/>
    </xf>
    <xf numFmtId="1" fontId="8" fillId="0" borderId="50" xfId="0" applyNumberFormat="1" applyFont="1" applyBorder="1" applyAlignment="1">
      <alignment horizontal="center" vertical="center"/>
    </xf>
    <xf numFmtId="1" fontId="8" fillId="0" borderId="48" xfId="7" applyNumberFormat="1" applyFont="1" applyFill="1" applyBorder="1" applyAlignment="1">
      <alignment horizontal="center" vertical="center"/>
    </xf>
    <xf numFmtId="1" fontId="8" fillId="0" borderId="49" xfId="7" applyNumberFormat="1" applyFont="1" applyFill="1" applyBorder="1" applyAlignment="1">
      <alignment horizontal="center" vertical="center"/>
    </xf>
    <xf numFmtId="1" fontId="8" fillId="0" borderId="78" xfId="7" applyNumberFormat="1" applyFont="1" applyFill="1" applyBorder="1" applyAlignment="1">
      <alignment horizontal="center" vertical="center"/>
    </xf>
    <xf numFmtId="0" fontId="37" fillId="0" borderId="0" xfId="48" applyFont="1" applyAlignment="1">
      <alignment vertical="top" wrapText="1"/>
    </xf>
    <xf numFmtId="0" fontId="8" fillId="36" borderId="24" xfId="6" applyFont="1" applyFill="1" applyBorder="1" applyAlignment="1">
      <alignment horizontal="center" vertical="center"/>
    </xf>
    <xf numFmtId="1" fontId="8" fillId="0" borderId="49" xfId="2" quotePrefix="1" applyNumberFormat="1" applyFont="1" applyBorder="1" applyAlignment="1">
      <alignment horizontal="center" vertical="center"/>
    </xf>
    <xf numFmtId="1" fontId="8" fillId="0" borderId="2" xfId="2" quotePrefix="1" applyNumberFormat="1" applyFont="1" applyBorder="1" applyAlignment="1">
      <alignment horizontal="center" vertical="center"/>
    </xf>
    <xf numFmtId="1" fontId="8" fillId="0" borderId="50" xfId="2" applyNumberFormat="1" applyFont="1" applyBorder="1" applyAlignment="1">
      <alignment horizontal="center" vertical="center"/>
    </xf>
    <xf numFmtId="1" fontId="8" fillId="0" borderId="49" xfId="2" applyNumberFormat="1" applyFont="1" applyBorder="1" applyAlignment="1">
      <alignment horizontal="center" vertical="center"/>
    </xf>
    <xf numFmtId="0" fontId="8" fillId="36" borderId="16" xfId="6" applyFont="1" applyFill="1" applyBorder="1" applyAlignment="1">
      <alignment horizontal="center" vertical="center"/>
    </xf>
    <xf numFmtId="164" fontId="8" fillId="36" borderId="22" xfId="2" quotePrefix="1" applyNumberFormat="1" applyFont="1" applyFill="1" applyBorder="1" applyAlignment="1">
      <alignment horizontal="center" vertical="center"/>
    </xf>
    <xf numFmtId="164" fontId="9" fillId="36" borderId="22" xfId="0" applyNumberFormat="1" applyFont="1" applyFill="1" applyBorder="1" applyAlignment="1">
      <alignment horizontal="center" vertical="center"/>
    </xf>
    <xf numFmtId="164" fontId="3" fillId="36" borderId="3" xfId="0" applyNumberFormat="1" applyFont="1" applyFill="1" applyBorder="1" applyAlignment="1">
      <alignment horizontal="center" vertical="center"/>
    </xf>
    <xf numFmtId="164" fontId="3" fillId="36" borderId="22" xfId="0" applyNumberFormat="1" applyFont="1" applyFill="1" applyBorder="1" applyAlignment="1">
      <alignment horizontal="center" vertical="center"/>
    </xf>
    <xf numFmtId="164" fontId="9" fillId="36" borderId="15" xfId="0" applyNumberFormat="1" applyFont="1" applyFill="1" applyBorder="1" applyAlignment="1">
      <alignment horizontal="center" vertical="center"/>
    </xf>
    <xf numFmtId="0" fontId="8" fillId="36" borderId="22" xfId="7" applyFont="1" applyFill="1" applyBorder="1" applyAlignment="1">
      <alignment horizontal="center" vertical="center"/>
    </xf>
    <xf numFmtId="164" fontId="9" fillId="36" borderId="22" xfId="0" applyNumberFormat="1" applyFont="1" applyFill="1" applyBorder="1" applyAlignment="1">
      <alignment horizontal="center" vertical="center" wrapText="1"/>
    </xf>
    <xf numFmtId="164" fontId="8" fillId="36" borderId="1" xfId="2" applyNumberFormat="1" applyFont="1" applyFill="1" applyBorder="1" applyAlignment="1">
      <alignment horizontal="center" vertical="center"/>
    </xf>
    <xf numFmtId="0" fontId="8" fillId="36" borderId="22" xfId="6" quotePrefix="1" applyNumberFormat="1" applyFont="1" applyFill="1" applyBorder="1" applyAlignment="1">
      <alignment horizontal="center" vertical="center"/>
    </xf>
    <xf numFmtId="164" fontId="8" fillId="36" borderId="22" xfId="7" quotePrefix="1" applyNumberFormat="1" applyFont="1" applyFill="1" applyBorder="1" applyAlignment="1">
      <alignment horizontal="center" vertical="center"/>
    </xf>
    <xf numFmtId="164" fontId="9" fillId="36" borderId="1" xfId="0" applyNumberFormat="1" applyFont="1" applyFill="1" applyBorder="1" applyAlignment="1">
      <alignment horizontal="center" vertical="center" wrapText="1"/>
    </xf>
    <xf numFmtId="0" fontId="8" fillId="0" borderId="22" xfId="2" quotePrefix="1" applyFont="1" applyBorder="1" applyAlignment="1">
      <alignment horizontal="center" vertical="center"/>
    </xf>
    <xf numFmtId="0" fontId="8" fillId="0" borderId="22" xfId="6" quotePrefix="1" applyNumberFormat="1" applyFont="1" applyFill="1" applyBorder="1" applyAlignment="1">
      <alignment horizontal="center" vertical="center"/>
    </xf>
    <xf numFmtId="49" fontId="8" fillId="0" borderId="22" xfId="8" applyNumberFormat="1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59" xfId="6" applyFont="1" applyFill="1" applyBorder="1" applyAlignment="1">
      <alignment horizontal="center" vertical="center"/>
    </xf>
    <xf numFmtId="0" fontId="8" fillId="0" borderId="58" xfId="2" quotePrefix="1" applyFont="1" applyBorder="1" applyAlignment="1">
      <alignment horizontal="center" vertical="center"/>
    </xf>
    <xf numFmtId="0" fontId="8" fillId="0" borderId="58" xfId="6" quotePrefix="1" applyNumberFormat="1" applyFont="1" applyFill="1" applyBorder="1" applyAlignment="1">
      <alignment horizontal="center" vertical="center"/>
    </xf>
    <xf numFmtId="49" fontId="8" fillId="0" borderId="58" xfId="8" applyNumberFormat="1" applyFont="1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 wrapText="1"/>
    </xf>
    <xf numFmtId="0" fontId="8" fillId="36" borderId="1" xfId="6" quotePrefix="1" applyNumberFormat="1" applyFont="1" applyFill="1" applyBorder="1" applyAlignment="1">
      <alignment horizontal="center" vertical="center"/>
    </xf>
    <xf numFmtId="0" fontId="8" fillId="0" borderId="3" xfId="6" quotePrefix="1" applyNumberFormat="1" applyFont="1" applyFill="1" applyBorder="1" applyAlignment="1">
      <alignment horizontal="center" vertical="center"/>
    </xf>
    <xf numFmtId="1" fontId="8" fillId="0" borderId="16" xfId="6" applyNumberFormat="1" applyFont="1" applyFill="1" applyBorder="1" applyAlignment="1">
      <alignment horizontal="center" vertical="center"/>
    </xf>
    <xf numFmtId="1" fontId="8" fillId="0" borderId="22" xfId="7" applyNumberFormat="1" applyFont="1" applyFill="1" applyBorder="1" applyAlignment="1">
      <alignment horizontal="center" vertical="center"/>
    </xf>
    <xf numFmtId="1" fontId="8" fillId="0" borderId="22" xfId="6" applyNumberFormat="1" applyFont="1" applyFill="1" applyBorder="1" applyAlignment="1">
      <alignment horizontal="center" vertical="center"/>
    </xf>
    <xf numFmtId="0" fontId="8" fillId="0" borderId="24" xfId="2" quotePrefix="1" applyFont="1" applyBorder="1" applyAlignment="1">
      <alignment horizontal="center" vertical="center"/>
    </xf>
    <xf numFmtId="0" fontId="8" fillId="0" borderId="64" xfId="6" applyFont="1" applyFill="1" applyBorder="1" applyAlignment="1">
      <alignment horizontal="center" vertical="center"/>
    </xf>
    <xf numFmtId="0" fontId="8" fillId="36" borderId="11" xfId="6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8" fillId="0" borderId="22" xfId="1" quotePrefix="1" applyNumberFormat="1" applyFont="1" applyBorder="1" applyAlignment="1">
      <alignment horizontal="center" vertical="center"/>
    </xf>
    <xf numFmtId="164" fontId="3" fillId="0" borderId="15" xfId="0" applyNumberFormat="1" applyFont="1" applyBorder="1" applyAlignment="1">
      <alignment horizontal="center" vertical="center"/>
    </xf>
    <xf numFmtId="164" fontId="9" fillId="0" borderId="57" xfId="0" applyNumberFormat="1" applyFont="1" applyBorder="1" applyAlignment="1">
      <alignment horizontal="center" vertical="center"/>
    </xf>
    <xf numFmtId="164" fontId="3" fillId="0" borderId="58" xfId="0" applyNumberFormat="1" applyFont="1" applyBorder="1" applyAlignment="1">
      <alignment horizontal="center" vertical="center"/>
    </xf>
    <xf numFmtId="164" fontId="8" fillId="0" borderId="58" xfId="1" quotePrefix="1" applyNumberFormat="1" applyFont="1" applyBorder="1" applyAlignment="1">
      <alignment horizontal="center" vertical="center"/>
    </xf>
    <xf numFmtId="164" fontId="8" fillId="0" borderId="58" xfId="2" quotePrefix="1" applyNumberFormat="1" applyFont="1" applyBorder="1" applyAlignment="1">
      <alignment horizontal="center" vertical="center"/>
    </xf>
    <xf numFmtId="164" fontId="9" fillId="0" borderId="58" xfId="0" applyNumberFormat="1" applyFont="1" applyBorder="1" applyAlignment="1">
      <alignment horizontal="center" vertical="center"/>
    </xf>
    <xf numFmtId="164" fontId="9" fillId="0" borderId="79" xfId="0" applyNumberFormat="1" applyFont="1" applyBorder="1" applyAlignment="1">
      <alignment horizontal="center" vertical="center"/>
    </xf>
    <xf numFmtId="164" fontId="8" fillId="0" borderId="57" xfId="2" quotePrefix="1" applyNumberFormat="1" applyFont="1" applyBorder="1" applyAlignment="1">
      <alignment horizontal="center" vertical="center"/>
    </xf>
    <xf numFmtId="164" fontId="8" fillId="0" borderId="58" xfId="7" applyNumberFormat="1" applyFont="1" applyFill="1" applyBorder="1" applyAlignment="1">
      <alignment horizontal="center" vertical="center"/>
    </xf>
    <xf numFmtId="164" fontId="8" fillId="0" borderId="60" xfId="2" applyNumberFormat="1" applyFont="1" applyBorder="1" applyAlignment="1">
      <alignment horizontal="center" vertical="center"/>
    </xf>
    <xf numFmtId="164" fontId="8" fillId="0" borderId="58" xfId="2" applyNumberFormat="1" applyFont="1" applyBorder="1" applyAlignment="1">
      <alignment horizontal="center" vertical="center"/>
    </xf>
    <xf numFmtId="164" fontId="8" fillId="0" borderId="60" xfId="2" quotePrefix="1" applyNumberFormat="1" applyFont="1" applyBorder="1" applyAlignment="1">
      <alignment horizontal="center"/>
    </xf>
    <xf numFmtId="164" fontId="8" fillId="0" borderId="22" xfId="7" quotePrefix="1" applyNumberFormat="1" applyFont="1" applyFill="1" applyBorder="1" applyAlignment="1">
      <alignment horizontal="center" vertical="center"/>
    </xf>
    <xf numFmtId="164" fontId="3" fillId="0" borderId="24" xfId="0" applyNumberFormat="1" applyFont="1" applyBorder="1" applyAlignment="1">
      <alignment horizontal="center" vertical="center"/>
    </xf>
    <xf numFmtId="164" fontId="8" fillId="0" borderId="60" xfId="2" quotePrefix="1" applyNumberFormat="1" applyFont="1" applyBorder="1" applyAlignment="1">
      <alignment horizontal="center" vertical="center"/>
    </xf>
    <xf numFmtId="164" fontId="8" fillId="0" borderId="58" xfId="0" applyNumberFormat="1" applyFont="1" applyBorder="1" applyAlignment="1">
      <alignment horizontal="center" vertical="center"/>
    </xf>
    <xf numFmtId="164" fontId="9" fillId="0" borderId="58" xfId="0" applyNumberFormat="1" applyFont="1" applyBorder="1" applyAlignment="1">
      <alignment horizontal="center" vertical="center" wrapText="1"/>
    </xf>
    <xf numFmtId="164" fontId="8" fillId="0" borderId="58" xfId="7" quotePrefix="1" applyNumberFormat="1" applyFont="1" applyFill="1" applyBorder="1" applyAlignment="1">
      <alignment horizontal="center" vertical="center"/>
    </xf>
    <xf numFmtId="164" fontId="8" fillId="36" borderId="12" xfId="2" quotePrefix="1" applyNumberFormat="1" applyFont="1" applyFill="1" applyBorder="1" applyAlignment="1">
      <alignment horizontal="center" vertical="center"/>
    </xf>
    <xf numFmtId="0" fontId="8" fillId="36" borderId="9" xfId="0" applyFont="1" applyFill="1" applyBorder="1" applyAlignment="1">
      <alignment horizontal="center" vertical="center"/>
    </xf>
    <xf numFmtId="164" fontId="9" fillId="36" borderId="9" xfId="0" applyNumberFormat="1" applyFont="1" applyFill="1" applyBorder="1" applyAlignment="1">
      <alignment horizontal="center" vertical="center"/>
    </xf>
    <xf numFmtId="164" fontId="8" fillId="36" borderId="58" xfId="2" applyNumberFormat="1" applyFont="1" applyFill="1" applyBorder="1" applyAlignment="1">
      <alignment horizontal="center" vertical="center"/>
    </xf>
    <xf numFmtId="164" fontId="8" fillId="36" borderId="58" xfId="2" quotePrefix="1" applyNumberFormat="1" applyFont="1" applyFill="1" applyBorder="1" applyAlignment="1">
      <alignment horizontal="center" vertical="center"/>
    </xf>
    <xf numFmtId="164" fontId="9" fillId="36" borderId="58" xfId="0" applyNumberFormat="1" applyFont="1" applyFill="1" applyBorder="1" applyAlignment="1">
      <alignment horizontal="center" vertical="center" wrapText="1"/>
    </xf>
    <xf numFmtId="164" fontId="9" fillId="36" borderId="58" xfId="0" applyNumberFormat="1" applyFont="1" applyFill="1" applyBorder="1" applyAlignment="1">
      <alignment horizontal="center" vertical="center"/>
    </xf>
    <xf numFmtId="164" fontId="9" fillId="36" borderId="60" xfId="0" applyNumberFormat="1" applyFont="1" applyFill="1" applyBorder="1" applyAlignment="1">
      <alignment horizontal="center" vertical="center"/>
    </xf>
    <xf numFmtId="164" fontId="8" fillId="36" borderId="57" xfId="2" quotePrefix="1" applyNumberFormat="1" applyFont="1" applyFill="1" applyBorder="1" applyAlignment="1">
      <alignment horizontal="center" vertical="center"/>
    </xf>
    <xf numFmtId="164" fontId="8" fillId="36" borderId="58" xfId="7" applyNumberFormat="1" applyFont="1" applyFill="1" applyBorder="1" applyAlignment="1">
      <alignment horizontal="center" vertical="center"/>
    </xf>
    <xf numFmtId="0" fontId="8" fillId="36" borderId="60" xfId="0" applyFont="1" applyFill="1" applyBorder="1" applyAlignment="1">
      <alignment horizontal="center" vertical="center"/>
    </xf>
    <xf numFmtId="0" fontId="8" fillId="0" borderId="0" xfId="48" applyFont="1" applyAlignment="1">
      <alignment horizontal="left" vertical="top" indent="2"/>
    </xf>
    <xf numFmtId="0" fontId="6" fillId="0" borderId="0" xfId="0" applyFont="1" applyAlignment="1">
      <alignment horizontal="left" vertical="center" indent="2"/>
    </xf>
    <xf numFmtId="0" fontId="8" fillId="0" borderId="0" xfId="0" applyFont="1" applyAlignment="1">
      <alignment horizontal="left" indent="1"/>
    </xf>
    <xf numFmtId="0" fontId="37" fillId="0" borderId="0" xfId="48" applyFont="1" applyAlignment="1">
      <alignment horizontal="left" vertical="top" indent="4"/>
    </xf>
    <xf numFmtId="0" fontId="8" fillId="0" borderId="0" xfId="0" applyFont="1" applyAlignment="1">
      <alignment horizontal="left" vertical="center" indent="4"/>
    </xf>
    <xf numFmtId="0" fontId="37" fillId="0" borderId="0" xfId="48" applyFont="1" applyAlignment="1">
      <alignment horizontal="left" indent="4"/>
    </xf>
    <xf numFmtId="164" fontId="7" fillId="0" borderId="56" xfId="1" applyNumberFormat="1" applyFont="1" applyBorder="1" applyAlignment="1">
      <alignment horizontal="center" vertical="center" wrapText="1"/>
    </xf>
    <xf numFmtId="164" fontId="7" fillId="0" borderId="65" xfId="1" applyNumberFormat="1" applyFont="1" applyBorder="1" applyAlignment="1">
      <alignment horizontal="center" vertical="center" wrapText="1"/>
    </xf>
    <xf numFmtId="164" fontId="7" fillId="0" borderId="79" xfId="1" applyNumberFormat="1" applyFont="1" applyBorder="1" applyAlignment="1">
      <alignment horizontal="center" vertical="center" wrapText="1"/>
    </xf>
    <xf numFmtId="0" fontId="8" fillId="0" borderId="0" xfId="48" applyFont="1" applyAlignment="1">
      <alignment horizontal="left" vertical="top" indent="4"/>
    </xf>
    <xf numFmtId="0" fontId="8" fillId="38" borderId="16" xfId="0" applyFont="1" applyFill="1" applyBorder="1" applyAlignment="1">
      <alignment horizontal="left" vertical="center"/>
    </xf>
    <xf numFmtId="0" fontId="8" fillId="38" borderId="17" xfId="0" applyFont="1" applyFill="1" applyBorder="1" applyAlignment="1">
      <alignment horizontal="left" indent="2"/>
    </xf>
    <xf numFmtId="0" fontId="8" fillId="36" borderId="22" xfId="0" applyFont="1" applyFill="1" applyBorder="1" applyAlignment="1">
      <alignment horizontal="left"/>
    </xf>
    <xf numFmtId="0" fontId="8" fillId="36" borderId="49" xfId="0" applyFont="1" applyFill="1" applyBorder="1" applyAlignment="1">
      <alignment horizontal="left"/>
    </xf>
    <xf numFmtId="2" fontId="8" fillId="0" borderId="68" xfId="0" applyNumberFormat="1" applyFont="1" applyBorder="1" applyAlignment="1">
      <alignment horizontal="center" vertical="center"/>
    </xf>
    <xf numFmtId="0" fontId="8" fillId="0" borderId="0" xfId="0" applyFont="1" applyAlignment="1">
      <alignment vertical="top" wrapText="1"/>
    </xf>
    <xf numFmtId="0" fontId="8" fillId="35" borderId="16" xfId="0" applyFont="1" applyFill="1" applyBorder="1" applyAlignment="1">
      <alignment horizontal="left" vertical="center"/>
    </xf>
    <xf numFmtId="0" fontId="8" fillId="35" borderId="17" xfId="0" applyFont="1" applyFill="1" applyBorder="1" applyAlignment="1">
      <alignment vertical="center"/>
    </xf>
    <xf numFmtId="0" fontId="8" fillId="0" borderId="0" xfId="0" applyFont="1" applyAlignment="1">
      <alignment horizontal="left" vertical="top" wrapText="1" indent="2"/>
    </xf>
    <xf numFmtId="0" fontId="8" fillId="0" borderId="0" xfId="0" applyFont="1" applyAlignment="1">
      <alignment horizontal="left" vertical="top" wrapText="1" indent="4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4" xfId="0" applyFont="1" applyBorder="1" applyAlignment="1">
      <alignment horizontal="left" vertical="center" wrapText="1"/>
    </xf>
    <xf numFmtId="164" fontId="7" fillId="0" borderId="25" xfId="1" applyNumberFormat="1" applyFont="1" applyBorder="1" applyAlignment="1">
      <alignment horizontal="center" vertical="center" wrapText="1"/>
    </xf>
    <xf numFmtId="164" fontId="7" fillId="0" borderId="26" xfId="1" applyNumberFormat="1" applyFont="1" applyBorder="1" applyAlignment="1">
      <alignment horizontal="center" vertical="center" wrapText="1"/>
    </xf>
    <xf numFmtId="164" fontId="7" fillId="0" borderId="27" xfId="1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 indent="4"/>
    </xf>
    <xf numFmtId="0" fontId="7" fillId="0" borderId="0" xfId="0" applyFont="1" applyAlignment="1">
      <alignment horizontal="left" vertical="top" wrapText="1" indent="2"/>
    </xf>
    <xf numFmtId="0" fontId="7" fillId="0" borderId="28" xfId="0" applyFont="1" applyBorder="1" applyAlignment="1">
      <alignment horizontal="center" vertical="center"/>
    </xf>
    <xf numFmtId="0" fontId="7" fillId="0" borderId="46" xfId="0" applyFont="1" applyBorder="1" applyAlignment="1">
      <alignment horizontal="left" vertical="center" wrapText="1"/>
    </xf>
    <xf numFmtId="0" fontId="7" fillId="0" borderId="63" xfId="0" applyFont="1" applyBorder="1" applyAlignment="1">
      <alignment horizontal="left" vertical="center" wrapText="1"/>
    </xf>
    <xf numFmtId="164" fontId="7" fillId="0" borderId="4" xfId="1" applyNumberFormat="1" applyFont="1" applyBorder="1" applyAlignment="1">
      <alignment horizontal="center" vertical="center" wrapText="1"/>
    </xf>
    <xf numFmtId="164" fontId="7" fillId="0" borderId="5" xfId="1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24" xfId="0" applyFont="1" applyBorder="1" applyAlignment="1">
      <alignment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164" fontId="7" fillId="0" borderId="29" xfId="1" applyNumberFormat="1" applyFont="1" applyBorder="1" applyAlignment="1">
      <alignment horizontal="center" wrapText="1"/>
    </xf>
    <xf numFmtId="164" fontId="7" fillId="0" borderId="28" xfId="1" applyNumberFormat="1" applyFont="1" applyBorder="1" applyAlignment="1">
      <alignment horizontal="center" wrapText="1"/>
    </xf>
    <xf numFmtId="0" fontId="6" fillId="0" borderId="3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  <xf numFmtId="0" fontId="7" fillId="0" borderId="52" xfId="0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2" fontId="8" fillId="0" borderId="80" xfId="0" applyNumberFormat="1" applyFont="1" applyBorder="1" applyAlignment="1">
      <alignment horizontal="center" vertical="center"/>
    </xf>
    <xf numFmtId="2" fontId="8" fillId="0" borderId="81" xfId="0" applyNumberFormat="1" applyFont="1" applyBorder="1" applyAlignment="1">
      <alignment horizontal="center" vertical="center"/>
    </xf>
  </cellXfs>
  <cellStyles count="49">
    <cellStyle name="20% - Accent1" xfId="25" builtinId="30" customBuiltin="1"/>
    <cellStyle name="20% - Accent2" xfId="29" builtinId="34" customBuiltin="1"/>
    <cellStyle name="20% - Accent3" xfId="33" builtinId="38" customBuiltin="1"/>
    <cellStyle name="20% - Accent4" xfId="37" builtinId="42" customBuiltin="1"/>
    <cellStyle name="20% - Accent5" xfId="41" builtinId="46" customBuiltin="1"/>
    <cellStyle name="20% - Accent6" xfId="45" builtinId="50" customBuiltin="1"/>
    <cellStyle name="40% - Accent1" xfId="26" builtinId="31" customBuiltin="1"/>
    <cellStyle name="40% - Accent2" xfId="30" builtinId="35" customBuiltin="1"/>
    <cellStyle name="40% - Accent3" xfId="34" builtinId="39" customBuiltin="1"/>
    <cellStyle name="40% - Accent4" xfId="38" builtinId="43" customBuiltin="1"/>
    <cellStyle name="40% - Accent5" xfId="42" builtinId="47" customBuiltin="1"/>
    <cellStyle name="40% - Accent6" xfId="46" builtinId="51" customBuiltin="1"/>
    <cellStyle name="60% - Accent1" xfId="27" builtinId="32" customBuiltin="1"/>
    <cellStyle name="60% - Accent2" xfId="31" builtinId="36" customBuiltin="1"/>
    <cellStyle name="60% - Accent3" xfId="35" builtinId="40" customBuiltin="1"/>
    <cellStyle name="60% - Accent4" xfId="39" builtinId="44" customBuiltin="1"/>
    <cellStyle name="60% - Accent5" xfId="43" builtinId="48" customBuiltin="1"/>
    <cellStyle name="60% - Accent6" xfId="47" builtinId="52" customBuiltin="1"/>
    <cellStyle name="Accent1" xfId="24" builtinId="29" customBuiltin="1"/>
    <cellStyle name="Accent2" xfId="28" builtinId="33" customBuiltin="1"/>
    <cellStyle name="Accent3" xfId="32" builtinId="37" customBuiltin="1"/>
    <cellStyle name="Accent4" xfId="36" builtinId="41" customBuiltin="1"/>
    <cellStyle name="Accent5" xfId="40" builtinId="45" customBuiltin="1"/>
    <cellStyle name="Accent6" xfId="44" builtinId="49" customBuiltin="1"/>
    <cellStyle name="Bad" xfId="7" builtinId="27" customBuiltin="1"/>
    <cellStyle name="Calculation" xfId="17" builtinId="22" customBuiltin="1"/>
    <cellStyle name="Check Cell" xfId="19" builtinId="23" customBuiltin="1"/>
    <cellStyle name="Explanatory Text" xfId="22" builtinId="53" customBuiltin="1"/>
    <cellStyle name="Good" xfId="6" builtinId="26" customBuiltin="1"/>
    <cellStyle name="Heading 1" xfId="10" builtinId="16" customBuiltin="1"/>
    <cellStyle name="Heading 2" xfId="11" builtinId="17" customBuiltin="1"/>
    <cellStyle name="Heading 3" xfId="12" builtinId="18" customBuiltin="1"/>
    <cellStyle name="Heading 4" xfId="13" builtinId="19" customBuiltin="1"/>
    <cellStyle name="Hyperlink" xfId="48" builtinId="8"/>
    <cellStyle name="Input" xfId="15" builtinId="20" customBuiltin="1"/>
    <cellStyle name="Linked Cell" xfId="18" builtinId="24" customBuiltin="1"/>
    <cellStyle name="Neutral" xfId="14" builtinId="28" customBuiltin="1"/>
    <cellStyle name="Normal" xfId="0" builtinId="0"/>
    <cellStyle name="Normal 2" xfId="1" xr:uid="{00000000-0005-0000-0000-000001000000}"/>
    <cellStyle name="Normal 2 2" xfId="2" xr:uid="{00000000-0005-0000-0000-000002000000}"/>
    <cellStyle name="Normal 2 2 2" xfId="4" xr:uid="{AD90ED6E-6CB2-4FC2-B6AF-6689DED4E1D8}"/>
    <cellStyle name="Normal 2 3" xfId="8" xr:uid="{FAD80110-DDC9-4BAA-8701-778B50A809BB}"/>
    <cellStyle name="Normal 3" xfId="3" xr:uid="{00000000-0005-0000-0000-000003000000}"/>
    <cellStyle name="Normal 3 2" xfId="5" xr:uid="{C91EA49E-F6E8-4ED8-908C-152F1AB0CAA4}"/>
    <cellStyle name="Note" xfId="21" builtinId="10" customBuiltin="1"/>
    <cellStyle name="Output" xfId="16" builtinId="21" customBuiltin="1"/>
    <cellStyle name="Title" xfId="9" builtinId="15" customBuiltin="1"/>
    <cellStyle name="Total" xfId="23" builtinId="25" customBuiltin="1"/>
    <cellStyle name="Warning Text" xfId="20" builtinId="11" customBuiltin="1"/>
  </cellStyles>
  <dxfs count="8"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rgb="FFFFC7CE"/>
        </patternFill>
      </fill>
    </dxf>
    <dxf>
      <font>
        <color auto="1"/>
      </font>
      <fill>
        <patternFill>
          <bgColor theme="9" tint="0.59996337778862885"/>
        </patternFill>
      </fill>
    </dxf>
  </dxfs>
  <tableStyles count="0" defaultTableStyle="TableStyleMedium2" defaultPivotStyle="PivotStyleMedium9"/>
  <colors>
    <mruColors>
      <color rgb="FFFFFF66"/>
      <color rgb="FFFCD5B4"/>
      <color rgb="FFFFC7CE"/>
      <color rgb="FFFF6600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styles" Target="styles.xml"/><Relationship Id="rId5" Type="http://schemas.openxmlformats.org/officeDocument/2006/relationships/chartsheet" Target="chartsheets/sheet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5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740227627448568E-2"/>
          <c:y val="1.7118703042643402E-2"/>
          <c:w val="0.89531908177402098"/>
          <c:h val="0.86976644286076354"/>
        </c:manualLayout>
      </c:layout>
      <c:lineChart>
        <c:grouping val="standard"/>
        <c:varyColors val="0"/>
        <c:ser>
          <c:idx val="1"/>
          <c:order val="0"/>
          <c:tx>
            <c:strRef>
              <c:f>'Data NNJ-NY-CT NAA Daily'!$A$70</c:f>
              <c:strCache>
                <c:ptCount val="1"/>
                <c:pt idx="0">
                  <c:v>Maximum Site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  <a:prstDash val="solid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'Graph Dates'!$B$2:$V$2</c:f>
              <c:strCache>
                <c:ptCount val="21"/>
                <c:pt idx="0">
                  <c:v>1999-01</c:v>
                </c:pt>
                <c:pt idx="1">
                  <c:v>2000-02</c:v>
                </c:pt>
                <c:pt idx="2">
                  <c:v>2001-03</c:v>
                </c:pt>
                <c:pt idx="3">
                  <c:v>2002-04</c:v>
                </c:pt>
                <c:pt idx="4">
                  <c:v>2003-05</c:v>
                </c:pt>
                <c:pt idx="5">
                  <c:v>2004-06</c:v>
                </c:pt>
                <c:pt idx="6">
                  <c:v>2005-07</c:v>
                </c:pt>
                <c:pt idx="7">
                  <c:v>2006-08</c:v>
                </c:pt>
                <c:pt idx="8">
                  <c:v>2007-09</c:v>
                </c:pt>
                <c:pt idx="9">
                  <c:v>2008-10</c:v>
                </c:pt>
                <c:pt idx="10">
                  <c:v>2009-11</c:v>
                </c:pt>
                <c:pt idx="11">
                  <c:v>2010-12</c:v>
                </c:pt>
                <c:pt idx="12">
                  <c:v>2011-13</c:v>
                </c:pt>
                <c:pt idx="13">
                  <c:v>2012-14</c:v>
                </c:pt>
                <c:pt idx="14">
                  <c:v>2013-15</c:v>
                </c:pt>
                <c:pt idx="15">
                  <c:v>2014-16</c:v>
                </c:pt>
                <c:pt idx="16">
                  <c:v>2015-17</c:v>
                </c:pt>
                <c:pt idx="17">
                  <c:v>2016-18</c:v>
                </c:pt>
                <c:pt idx="18">
                  <c:v>2017-19</c:v>
                </c:pt>
                <c:pt idx="19">
                  <c:v>2018-20</c:v>
                </c:pt>
                <c:pt idx="20">
                  <c:v>2019-21</c:v>
                </c:pt>
              </c:strCache>
            </c:strRef>
          </c:cat>
          <c:val>
            <c:numRef>
              <c:f>'Data NNJ-NY-CT NAA Daily'!$E$70:$Y$70</c:f>
              <c:numCache>
                <c:formatCode>0</c:formatCode>
                <c:ptCount val="21"/>
                <c:pt idx="0">
                  <c:v>43</c:v>
                </c:pt>
                <c:pt idx="1">
                  <c:v>43</c:v>
                </c:pt>
                <c:pt idx="2">
                  <c:v>47</c:v>
                </c:pt>
                <c:pt idx="3">
                  <c:v>42</c:v>
                </c:pt>
                <c:pt idx="4">
                  <c:v>44</c:v>
                </c:pt>
                <c:pt idx="5">
                  <c:v>43</c:v>
                </c:pt>
                <c:pt idx="6">
                  <c:v>44</c:v>
                </c:pt>
                <c:pt idx="7">
                  <c:v>38</c:v>
                </c:pt>
                <c:pt idx="8">
                  <c:v>33</c:v>
                </c:pt>
                <c:pt idx="9">
                  <c:v>29.866666666666664</c:v>
                </c:pt>
                <c:pt idx="10">
                  <c:v>30</c:v>
                </c:pt>
                <c:pt idx="11">
                  <c:v>29</c:v>
                </c:pt>
                <c:pt idx="12">
                  <c:v>30</c:v>
                </c:pt>
                <c:pt idx="13">
                  <c:v>27</c:v>
                </c:pt>
                <c:pt idx="14">
                  <c:v>28</c:v>
                </c:pt>
                <c:pt idx="15">
                  <c:v>31</c:v>
                </c:pt>
                <c:pt idx="16">
                  <c:v>29</c:v>
                </c:pt>
                <c:pt idx="17">
                  <c:v>23</c:v>
                </c:pt>
                <c:pt idx="18">
                  <c:v>23</c:v>
                </c:pt>
                <c:pt idx="19">
                  <c:v>25</c:v>
                </c:pt>
                <c:pt idx="20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30-43E9-B2F1-AD748487C0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187904"/>
        <c:axId val="158189440"/>
      </c:lineChart>
      <c:catAx>
        <c:axId val="158187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27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8189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8189440"/>
        <c:scaling>
          <c:orientation val="minMax"/>
          <c:max val="70"/>
        </c:scaling>
        <c:delete val="0"/>
        <c:axPos val="l"/>
        <c:title>
          <c:tx>
            <c:rich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Concentration (</a:t>
                </a:r>
                <a:r>
                  <a:rPr lang="el-GR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μ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g/m</a:t>
                </a:r>
                <a:r>
                  <a:rPr lang="en-US" sz="12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3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5871431995276757E-3"/>
              <c:y val="0.37488854809679067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8187904"/>
        <c:crosses val="autoZero"/>
        <c:crossBetween val="between"/>
        <c:minorUnit val="5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l"/>
      <c:layout>
        <c:manualLayout>
          <c:xMode val="edge"/>
          <c:yMode val="edge"/>
          <c:x val="0.10086731466925082"/>
          <c:y val="0.77667849400029909"/>
          <c:w val="0.16136222645503337"/>
          <c:h val="7.08131058690274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38248396325927E-2"/>
          <c:y val="1.7118703042643402E-2"/>
          <c:w val="0.89531832227640662"/>
          <c:h val="0.86976644286076354"/>
        </c:manualLayout>
      </c:layout>
      <c:lineChart>
        <c:grouping val="standard"/>
        <c:varyColors val="0"/>
        <c:ser>
          <c:idx val="1"/>
          <c:order val="0"/>
          <c:tx>
            <c:strRef>
              <c:f>'Data SNJ-PA-DE NAA Daily'!$A$37</c:f>
              <c:strCache>
                <c:ptCount val="1"/>
                <c:pt idx="0">
                  <c:v>Maximum Site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  <a:prstDash val="solid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'Graph Dates'!$B$2:$V$2</c:f>
              <c:strCache>
                <c:ptCount val="21"/>
                <c:pt idx="0">
                  <c:v>1999-01</c:v>
                </c:pt>
                <c:pt idx="1">
                  <c:v>2000-02</c:v>
                </c:pt>
                <c:pt idx="2">
                  <c:v>2001-03</c:v>
                </c:pt>
                <c:pt idx="3">
                  <c:v>2002-04</c:v>
                </c:pt>
                <c:pt idx="4">
                  <c:v>2003-05</c:v>
                </c:pt>
                <c:pt idx="5">
                  <c:v>2004-06</c:v>
                </c:pt>
                <c:pt idx="6">
                  <c:v>2005-07</c:v>
                </c:pt>
                <c:pt idx="7">
                  <c:v>2006-08</c:v>
                </c:pt>
                <c:pt idx="8">
                  <c:v>2007-09</c:v>
                </c:pt>
                <c:pt idx="9">
                  <c:v>2008-10</c:v>
                </c:pt>
                <c:pt idx="10">
                  <c:v>2009-11</c:v>
                </c:pt>
                <c:pt idx="11">
                  <c:v>2010-12</c:v>
                </c:pt>
                <c:pt idx="12">
                  <c:v>2011-13</c:v>
                </c:pt>
                <c:pt idx="13">
                  <c:v>2012-14</c:v>
                </c:pt>
                <c:pt idx="14">
                  <c:v>2013-15</c:v>
                </c:pt>
                <c:pt idx="15">
                  <c:v>2014-16</c:v>
                </c:pt>
                <c:pt idx="16">
                  <c:v>2015-17</c:v>
                </c:pt>
                <c:pt idx="17">
                  <c:v>2016-18</c:v>
                </c:pt>
                <c:pt idx="18">
                  <c:v>2017-19</c:v>
                </c:pt>
                <c:pt idx="19">
                  <c:v>2018-20</c:v>
                </c:pt>
                <c:pt idx="20">
                  <c:v>2019-21</c:v>
                </c:pt>
              </c:strCache>
            </c:strRef>
          </c:cat>
          <c:val>
            <c:numRef>
              <c:f>'Data SNJ-PA-DE NAA Daily'!$E$37:$Y$37</c:f>
              <c:numCache>
                <c:formatCode>0</c:formatCode>
                <c:ptCount val="21"/>
                <c:pt idx="0">
                  <c:v>57</c:v>
                </c:pt>
                <c:pt idx="1">
                  <c:v>57</c:v>
                </c:pt>
                <c:pt idx="2">
                  <c:v>51</c:v>
                </c:pt>
                <c:pt idx="3">
                  <c:v>51</c:v>
                </c:pt>
                <c:pt idx="4">
                  <c:v>39</c:v>
                </c:pt>
                <c:pt idx="5">
                  <c:v>37</c:v>
                </c:pt>
                <c:pt idx="6">
                  <c:v>38</c:v>
                </c:pt>
                <c:pt idx="7">
                  <c:v>36</c:v>
                </c:pt>
                <c:pt idx="8">
                  <c:v>33.6</c:v>
                </c:pt>
                <c:pt idx="9">
                  <c:v>33</c:v>
                </c:pt>
                <c:pt idx="10">
                  <c:v>33</c:v>
                </c:pt>
                <c:pt idx="11">
                  <c:v>31</c:v>
                </c:pt>
                <c:pt idx="12">
                  <c:v>35</c:v>
                </c:pt>
                <c:pt idx="13">
                  <c:v>32</c:v>
                </c:pt>
                <c:pt idx="14">
                  <c:v>30</c:v>
                </c:pt>
                <c:pt idx="15">
                  <c:v>27</c:v>
                </c:pt>
                <c:pt idx="16">
                  <c:v>27</c:v>
                </c:pt>
                <c:pt idx="17">
                  <c:v>24</c:v>
                </c:pt>
                <c:pt idx="18">
                  <c:v>27</c:v>
                </c:pt>
                <c:pt idx="19">
                  <c:v>28</c:v>
                </c:pt>
                <c:pt idx="20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08-40DB-A9DF-E548D7308C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83296"/>
        <c:axId val="158984832"/>
        <c:extLst>
          <c:ext xmlns:c15="http://schemas.microsoft.com/office/drawing/2012/chart" uri="{02D57815-91ED-43cb-92C2-25804820EDAC}">
            <c15:filteredLineSeries>
              <c15:ser>
                <c:idx val="0"/>
                <c:order val="1"/>
                <c:tx>
                  <c:strRef>
                    <c:extLst>
                      <c:ext uri="{02D57815-91ED-43cb-92C2-25804820EDAC}">
                        <c15:formulaRef>
                          <c15:sqref>'Data SNJ-PA-DE NAA Daily'!$A$38</c15:sqref>
                        </c15:formulaRef>
                      </c:ext>
                    </c:extLst>
                    <c:strCache>
                      <c:ptCount val="1"/>
                      <c:pt idx="0">
                        <c:v>Median</c:v>
                      </c:pt>
                    </c:strCache>
                  </c:strRef>
                </c:tx>
                <c:spPr>
                  <a:ln w="25400">
                    <a:solidFill>
                      <a:schemeClr val="accent5">
                        <a:lumMod val="75000"/>
                      </a:schemeClr>
                    </a:solidFill>
                    <a:prstDash val="sysDash"/>
                  </a:ln>
                </c:spPr>
                <c:marker>
                  <c:symbol val="none"/>
                </c:marker>
                <c:cat>
                  <c:strRef>
                    <c:extLst>
                      <c:ext uri="{02D57815-91ED-43cb-92C2-25804820EDAC}">
                        <c15:formulaRef>
                          <c15:sqref>'Graph Dates'!$B$2:$V$2</c15:sqref>
                        </c15:formulaRef>
                      </c:ext>
                    </c:extLst>
                    <c:strCache>
                      <c:ptCount val="21"/>
                      <c:pt idx="0">
                        <c:v>1999-01</c:v>
                      </c:pt>
                      <c:pt idx="1">
                        <c:v>2000-02</c:v>
                      </c:pt>
                      <c:pt idx="2">
                        <c:v>2001-03</c:v>
                      </c:pt>
                      <c:pt idx="3">
                        <c:v>2002-04</c:v>
                      </c:pt>
                      <c:pt idx="4">
                        <c:v>2003-05</c:v>
                      </c:pt>
                      <c:pt idx="5">
                        <c:v>2004-06</c:v>
                      </c:pt>
                      <c:pt idx="6">
                        <c:v>2005-07</c:v>
                      </c:pt>
                      <c:pt idx="7">
                        <c:v>2006-08</c:v>
                      </c:pt>
                      <c:pt idx="8">
                        <c:v>2007-09</c:v>
                      </c:pt>
                      <c:pt idx="9">
                        <c:v>2008-10</c:v>
                      </c:pt>
                      <c:pt idx="10">
                        <c:v>2009-11</c:v>
                      </c:pt>
                      <c:pt idx="11">
                        <c:v>2010-12</c:v>
                      </c:pt>
                      <c:pt idx="12">
                        <c:v>2011-13</c:v>
                      </c:pt>
                      <c:pt idx="13">
                        <c:v>2012-14</c:v>
                      </c:pt>
                      <c:pt idx="14">
                        <c:v>2013-15</c:v>
                      </c:pt>
                      <c:pt idx="15">
                        <c:v>2014-16</c:v>
                      </c:pt>
                      <c:pt idx="16">
                        <c:v>2015-17</c:v>
                      </c:pt>
                      <c:pt idx="17">
                        <c:v>2016-18</c:v>
                      </c:pt>
                      <c:pt idx="18">
                        <c:v>2017-19</c:v>
                      </c:pt>
                      <c:pt idx="19">
                        <c:v>2018-20</c:v>
                      </c:pt>
                      <c:pt idx="20">
                        <c:v>2019-21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'Data SNJ-PA-DE NAA Daily'!$E$38:$O$38</c15:sqref>
                        </c15:formulaRef>
                      </c:ext>
                    </c:extLst>
                    <c:numCache>
                      <c:formatCode>0</c:formatCode>
                      <c:ptCount val="11"/>
                      <c:pt idx="0">
                        <c:v>37</c:v>
                      </c:pt>
                      <c:pt idx="1">
                        <c:v>39</c:v>
                      </c:pt>
                      <c:pt idx="2">
                        <c:v>40</c:v>
                      </c:pt>
                      <c:pt idx="3">
                        <c:v>36</c:v>
                      </c:pt>
                      <c:pt idx="4">
                        <c:v>35</c:v>
                      </c:pt>
                      <c:pt idx="5">
                        <c:v>35</c:v>
                      </c:pt>
                      <c:pt idx="6">
                        <c:v>35</c:v>
                      </c:pt>
                      <c:pt idx="7">
                        <c:v>33</c:v>
                      </c:pt>
                      <c:pt idx="8">
                        <c:v>30.36</c:v>
                      </c:pt>
                      <c:pt idx="9">
                        <c:v>28</c:v>
                      </c:pt>
                      <c:pt idx="10">
                        <c:v>27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3E08-40DB-A9DF-E548D7308CD2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'Data SNJ-PA-DE NAA Daily'!$A$39</c15:sqref>
                        </c15:formulaRef>
                      </c:ext>
                    </c:extLst>
                    <c:strCache>
                      <c:ptCount val="1"/>
                      <c:pt idx="0">
                        <c:v>Minimum Site</c:v>
                      </c:pt>
                    </c:strCache>
                  </c:strRef>
                </c:tx>
                <c:spPr>
                  <a:ln w="25400">
                    <a:solidFill>
                      <a:schemeClr val="accent3">
                        <a:lumMod val="50000"/>
                      </a:schemeClr>
                    </a:solidFill>
                    <a:prstDash val="lgDashDotDot"/>
                  </a:ln>
                </c:spPr>
                <c:marker>
                  <c:symbol val="none"/>
                </c:marker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'Graph Dates'!$B$2:$V$2</c15:sqref>
                        </c15:formulaRef>
                      </c:ext>
                    </c:extLst>
                    <c:strCache>
                      <c:ptCount val="21"/>
                      <c:pt idx="0">
                        <c:v>1999-01</c:v>
                      </c:pt>
                      <c:pt idx="1">
                        <c:v>2000-02</c:v>
                      </c:pt>
                      <c:pt idx="2">
                        <c:v>2001-03</c:v>
                      </c:pt>
                      <c:pt idx="3">
                        <c:v>2002-04</c:v>
                      </c:pt>
                      <c:pt idx="4">
                        <c:v>2003-05</c:v>
                      </c:pt>
                      <c:pt idx="5">
                        <c:v>2004-06</c:v>
                      </c:pt>
                      <c:pt idx="6">
                        <c:v>2005-07</c:v>
                      </c:pt>
                      <c:pt idx="7">
                        <c:v>2006-08</c:v>
                      </c:pt>
                      <c:pt idx="8">
                        <c:v>2007-09</c:v>
                      </c:pt>
                      <c:pt idx="9">
                        <c:v>2008-10</c:v>
                      </c:pt>
                      <c:pt idx="10">
                        <c:v>2009-11</c:v>
                      </c:pt>
                      <c:pt idx="11">
                        <c:v>2010-12</c:v>
                      </c:pt>
                      <c:pt idx="12">
                        <c:v>2011-13</c:v>
                      </c:pt>
                      <c:pt idx="13">
                        <c:v>2012-14</c:v>
                      </c:pt>
                      <c:pt idx="14">
                        <c:v>2013-15</c:v>
                      </c:pt>
                      <c:pt idx="15">
                        <c:v>2014-16</c:v>
                      </c:pt>
                      <c:pt idx="16">
                        <c:v>2015-17</c:v>
                      </c:pt>
                      <c:pt idx="17">
                        <c:v>2016-18</c:v>
                      </c:pt>
                      <c:pt idx="18">
                        <c:v>2017-19</c:v>
                      </c:pt>
                      <c:pt idx="19">
                        <c:v>2018-20</c:v>
                      </c:pt>
                      <c:pt idx="20">
                        <c:v>2019-21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'Data SNJ-PA-DE NAA Daily'!$E$39:$O$39</c15:sqref>
                        </c15:formulaRef>
                      </c:ext>
                    </c:extLst>
                    <c:numCache>
                      <c:formatCode>0</c:formatCode>
                      <c:ptCount val="11"/>
                      <c:pt idx="0">
                        <c:v>33</c:v>
                      </c:pt>
                      <c:pt idx="1">
                        <c:v>30</c:v>
                      </c:pt>
                      <c:pt idx="2">
                        <c:v>35</c:v>
                      </c:pt>
                      <c:pt idx="3">
                        <c:v>28</c:v>
                      </c:pt>
                      <c:pt idx="4">
                        <c:v>27</c:v>
                      </c:pt>
                      <c:pt idx="5">
                        <c:v>31</c:v>
                      </c:pt>
                      <c:pt idx="6">
                        <c:v>31</c:v>
                      </c:pt>
                      <c:pt idx="7">
                        <c:v>28</c:v>
                      </c:pt>
                      <c:pt idx="8">
                        <c:v>26</c:v>
                      </c:pt>
                      <c:pt idx="9">
                        <c:v>22</c:v>
                      </c:pt>
                      <c:pt idx="10">
                        <c:v>22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3E08-40DB-A9DF-E548D7308CD2}"/>
                  </c:ext>
                </c:extLst>
              </c15:ser>
            </c15:filteredLineSeries>
          </c:ext>
        </c:extLst>
      </c:lineChart>
      <c:catAx>
        <c:axId val="15898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27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89848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8984832"/>
        <c:scaling>
          <c:orientation val="minMax"/>
          <c:max val="70"/>
        </c:scaling>
        <c:delete val="0"/>
        <c:axPos val="l"/>
        <c:title>
          <c:tx>
            <c:rich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Concentration (</a:t>
                </a:r>
                <a:r>
                  <a:rPr lang="el-GR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μ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g/m</a:t>
                </a:r>
                <a:r>
                  <a:rPr lang="en-US" sz="12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3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4.0686945178020299E-3"/>
              <c:y val="0.3901640560644544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8983296"/>
        <c:crosses val="autoZero"/>
        <c:crossBetween val="between"/>
        <c:minorUnit val="5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l"/>
      <c:layout>
        <c:manualLayout>
          <c:xMode val="edge"/>
          <c:yMode val="edge"/>
          <c:x val="9.3442421403625395E-2"/>
          <c:y val="0.76526344900704812"/>
          <c:w val="0.155428451818626"/>
          <c:h val="8.6138666352800833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08099071135042E-2"/>
          <c:y val="2.2030061299620696E-2"/>
          <c:w val="0.88531306081171923"/>
          <c:h val="0.85351443999123677"/>
        </c:manualLayout>
      </c:layout>
      <c:lineChart>
        <c:grouping val="standard"/>
        <c:varyColors val="0"/>
        <c:ser>
          <c:idx val="1"/>
          <c:order val="0"/>
          <c:tx>
            <c:strRef>
              <c:f>'Data NNJ-NY-CT NAA Annual'!$A$70</c:f>
              <c:strCache>
                <c:ptCount val="1"/>
                <c:pt idx="0">
                  <c:v>Maximum Site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  <a:prstDash val="solid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'Graph Dates'!$B$2:$V$2</c:f>
              <c:strCache>
                <c:ptCount val="21"/>
                <c:pt idx="0">
                  <c:v>1999-01</c:v>
                </c:pt>
                <c:pt idx="1">
                  <c:v>2000-02</c:v>
                </c:pt>
                <c:pt idx="2">
                  <c:v>2001-03</c:v>
                </c:pt>
                <c:pt idx="3">
                  <c:v>2002-04</c:v>
                </c:pt>
                <c:pt idx="4">
                  <c:v>2003-05</c:v>
                </c:pt>
                <c:pt idx="5">
                  <c:v>2004-06</c:v>
                </c:pt>
                <c:pt idx="6">
                  <c:v>2005-07</c:v>
                </c:pt>
                <c:pt idx="7">
                  <c:v>2006-08</c:v>
                </c:pt>
                <c:pt idx="8">
                  <c:v>2007-09</c:v>
                </c:pt>
                <c:pt idx="9">
                  <c:v>2008-10</c:v>
                </c:pt>
                <c:pt idx="10">
                  <c:v>2009-11</c:v>
                </c:pt>
                <c:pt idx="11">
                  <c:v>2010-12</c:v>
                </c:pt>
                <c:pt idx="12">
                  <c:v>2011-13</c:v>
                </c:pt>
                <c:pt idx="13">
                  <c:v>2012-14</c:v>
                </c:pt>
                <c:pt idx="14">
                  <c:v>2013-15</c:v>
                </c:pt>
                <c:pt idx="15">
                  <c:v>2014-16</c:v>
                </c:pt>
                <c:pt idx="16">
                  <c:v>2015-17</c:v>
                </c:pt>
                <c:pt idx="17">
                  <c:v>2016-18</c:v>
                </c:pt>
                <c:pt idx="18">
                  <c:v>2017-19</c:v>
                </c:pt>
                <c:pt idx="19">
                  <c:v>2018-20</c:v>
                </c:pt>
                <c:pt idx="20">
                  <c:v>2019-21</c:v>
                </c:pt>
              </c:strCache>
            </c:strRef>
          </c:cat>
          <c:val>
            <c:numRef>
              <c:f>'Data NNJ-NY-CT NAA Annual'!$E$70:$Y$70</c:f>
              <c:numCache>
                <c:formatCode>0.0</c:formatCode>
                <c:ptCount val="21"/>
                <c:pt idx="0">
                  <c:v>21.7</c:v>
                </c:pt>
                <c:pt idx="1">
                  <c:v>17.5</c:v>
                </c:pt>
                <c:pt idx="2">
                  <c:v>17.5</c:v>
                </c:pt>
                <c:pt idx="3">
                  <c:v>16.8</c:v>
                </c:pt>
                <c:pt idx="4">
                  <c:v>17.399999999999999</c:v>
                </c:pt>
                <c:pt idx="5">
                  <c:v>17.2</c:v>
                </c:pt>
                <c:pt idx="6">
                  <c:v>18.899999999999999</c:v>
                </c:pt>
                <c:pt idx="7">
                  <c:v>15.5</c:v>
                </c:pt>
                <c:pt idx="8">
                  <c:v>14</c:v>
                </c:pt>
                <c:pt idx="9">
                  <c:v>12.533333333333333</c:v>
                </c:pt>
                <c:pt idx="10">
                  <c:v>11.9</c:v>
                </c:pt>
                <c:pt idx="11">
                  <c:v>12.1</c:v>
                </c:pt>
                <c:pt idx="12">
                  <c:v>11.7</c:v>
                </c:pt>
                <c:pt idx="13">
                  <c:v>11.2</c:v>
                </c:pt>
                <c:pt idx="14">
                  <c:v>11.3</c:v>
                </c:pt>
                <c:pt idx="15">
                  <c:v>10.9</c:v>
                </c:pt>
                <c:pt idx="16">
                  <c:v>11.4</c:v>
                </c:pt>
                <c:pt idx="17">
                  <c:v>10</c:v>
                </c:pt>
                <c:pt idx="18">
                  <c:v>10.3</c:v>
                </c:pt>
                <c:pt idx="19">
                  <c:v>10.5</c:v>
                </c:pt>
                <c:pt idx="20">
                  <c:v>9.6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7F3-4D6A-B4E1-25D8F75968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08832"/>
        <c:axId val="150818816"/>
        <c:extLst>
          <c:ext xmlns:c15="http://schemas.microsoft.com/office/drawing/2012/chart" uri="{02D57815-91ED-43cb-92C2-25804820EDAC}">
            <c15:filteredLineSeries>
              <c15:ser>
                <c:idx val="0"/>
                <c:order val="1"/>
                <c:tx>
                  <c:strRef>
                    <c:extLst>
                      <c:ext uri="{02D57815-91ED-43cb-92C2-25804820EDAC}">
                        <c15:formulaRef>
                          <c15:sqref>'Data NNJ-NY-CT NAA Annual'!$A$71</c15:sqref>
                        </c15:formulaRef>
                      </c:ext>
                    </c:extLst>
                    <c:strCache>
                      <c:ptCount val="1"/>
                      <c:pt idx="0">
                        <c:v>Median</c:v>
                      </c:pt>
                    </c:strCache>
                  </c:strRef>
                </c:tx>
                <c:spPr>
                  <a:ln w="25400">
                    <a:solidFill>
                      <a:schemeClr val="accent5">
                        <a:lumMod val="75000"/>
                      </a:schemeClr>
                    </a:solidFill>
                    <a:prstDash val="sysDash"/>
                  </a:ln>
                </c:spPr>
                <c:marker>
                  <c:symbol val="none"/>
                </c:marker>
                <c:cat>
                  <c:strRef>
                    <c:extLst>
                      <c:ext uri="{02D57815-91ED-43cb-92C2-25804820EDAC}">
                        <c15:formulaRef>
                          <c15:sqref>'Graph Dates'!$B$2:$V$2</c15:sqref>
                        </c15:formulaRef>
                      </c:ext>
                    </c:extLst>
                    <c:strCache>
                      <c:ptCount val="21"/>
                      <c:pt idx="0">
                        <c:v>1999-01</c:v>
                      </c:pt>
                      <c:pt idx="1">
                        <c:v>2000-02</c:v>
                      </c:pt>
                      <c:pt idx="2">
                        <c:v>2001-03</c:v>
                      </c:pt>
                      <c:pt idx="3">
                        <c:v>2002-04</c:v>
                      </c:pt>
                      <c:pt idx="4">
                        <c:v>2003-05</c:v>
                      </c:pt>
                      <c:pt idx="5">
                        <c:v>2004-06</c:v>
                      </c:pt>
                      <c:pt idx="6">
                        <c:v>2005-07</c:v>
                      </c:pt>
                      <c:pt idx="7">
                        <c:v>2006-08</c:v>
                      </c:pt>
                      <c:pt idx="8">
                        <c:v>2007-09</c:v>
                      </c:pt>
                      <c:pt idx="9">
                        <c:v>2008-10</c:v>
                      </c:pt>
                      <c:pt idx="10">
                        <c:v>2009-11</c:v>
                      </c:pt>
                      <c:pt idx="11">
                        <c:v>2010-12</c:v>
                      </c:pt>
                      <c:pt idx="12">
                        <c:v>2011-13</c:v>
                      </c:pt>
                      <c:pt idx="13">
                        <c:v>2012-14</c:v>
                      </c:pt>
                      <c:pt idx="14">
                        <c:v>2013-15</c:v>
                      </c:pt>
                      <c:pt idx="15">
                        <c:v>2014-16</c:v>
                      </c:pt>
                      <c:pt idx="16">
                        <c:v>2015-17</c:v>
                      </c:pt>
                      <c:pt idx="17">
                        <c:v>2016-18</c:v>
                      </c:pt>
                      <c:pt idx="18">
                        <c:v>2017-19</c:v>
                      </c:pt>
                      <c:pt idx="19">
                        <c:v>2018-20</c:v>
                      </c:pt>
                      <c:pt idx="20">
                        <c:v>2019-21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'Data NNJ-NY-CT NAA Annual'!$E$71:$O$71</c15:sqref>
                        </c15:formulaRef>
                      </c:ext>
                    </c:extLst>
                    <c:numCache>
                      <c:formatCode>0.0</c:formatCode>
                      <c:ptCount val="11"/>
                      <c:pt idx="0">
                        <c:v>14.1</c:v>
                      </c:pt>
                      <c:pt idx="1">
                        <c:v>13.7</c:v>
                      </c:pt>
                      <c:pt idx="2">
                        <c:v>13.2</c:v>
                      </c:pt>
                      <c:pt idx="3">
                        <c:v>12.8</c:v>
                      </c:pt>
                      <c:pt idx="4">
                        <c:v>12.9</c:v>
                      </c:pt>
                      <c:pt idx="5">
                        <c:v>12.7</c:v>
                      </c:pt>
                      <c:pt idx="6">
                        <c:v>12.850000000000001</c:v>
                      </c:pt>
                      <c:pt idx="7">
                        <c:v>12.2</c:v>
                      </c:pt>
                      <c:pt idx="8">
                        <c:v>11.2</c:v>
                      </c:pt>
                      <c:pt idx="9">
                        <c:v>10.004418566442796</c:v>
                      </c:pt>
                      <c:pt idx="10">
                        <c:v>9.4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F7F3-4D6A-B4E1-25D8F75968EB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'Data NNJ-NY-CT NAA Annual'!$A$72</c15:sqref>
                        </c15:formulaRef>
                      </c:ext>
                    </c:extLst>
                    <c:strCache>
                      <c:ptCount val="1"/>
                      <c:pt idx="0">
                        <c:v>Minimum Site</c:v>
                      </c:pt>
                    </c:strCache>
                  </c:strRef>
                </c:tx>
                <c:spPr>
                  <a:ln w="25400">
                    <a:solidFill>
                      <a:schemeClr val="accent3">
                        <a:lumMod val="50000"/>
                      </a:schemeClr>
                    </a:solidFill>
                    <a:prstDash val="lgDashDotDot"/>
                  </a:ln>
                </c:spPr>
                <c:marker>
                  <c:symbol val="none"/>
                </c:marker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'Graph Dates'!$B$2:$V$2</c15:sqref>
                        </c15:formulaRef>
                      </c:ext>
                    </c:extLst>
                    <c:strCache>
                      <c:ptCount val="21"/>
                      <c:pt idx="0">
                        <c:v>1999-01</c:v>
                      </c:pt>
                      <c:pt idx="1">
                        <c:v>2000-02</c:v>
                      </c:pt>
                      <c:pt idx="2">
                        <c:v>2001-03</c:v>
                      </c:pt>
                      <c:pt idx="3">
                        <c:v>2002-04</c:v>
                      </c:pt>
                      <c:pt idx="4">
                        <c:v>2003-05</c:v>
                      </c:pt>
                      <c:pt idx="5">
                        <c:v>2004-06</c:v>
                      </c:pt>
                      <c:pt idx="6">
                        <c:v>2005-07</c:v>
                      </c:pt>
                      <c:pt idx="7">
                        <c:v>2006-08</c:v>
                      </c:pt>
                      <c:pt idx="8">
                        <c:v>2007-09</c:v>
                      </c:pt>
                      <c:pt idx="9">
                        <c:v>2008-10</c:v>
                      </c:pt>
                      <c:pt idx="10">
                        <c:v>2009-11</c:v>
                      </c:pt>
                      <c:pt idx="11">
                        <c:v>2010-12</c:v>
                      </c:pt>
                      <c:pt idx="12">
                        <c:v>2011-13</c:v>
                      </c:pt>
                      <c:pt idx="13">
                        <c:v>2012-14</c:v>
                      </c:pt>
                      <c:pt idx="14">
                        <c:v>2013-15</c:v>
                      </c:pt>
                      <c:pt idx="15">
                        <c:v>2014-16</c:v>
                      </c:pt>
                      <c:pt idx="16">
                        <c:v>2015-17</c:v>
                      </c:pt>
                      <c:pt idx="17">
                        <c:v>2016-18</c:v>
                      </c:pt>
                      <c:pt idx="18">
                        <c:v>2017-19</c:v>
                      </c:pt>
                      <c:pt idx="19">
                        <c:v>2018-20</c:v>
                      </c:pt>
                      <c:pt idx="20">
                        <c:v>2019-21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'Data NNJ-NY-CT NAA Annual'!$E$72:$O$72</c15:sqref>
                        </c15:formulaRef>
                      </c:ext>
                    </c:extLst>
                    <c:numCache>
                      <c:formatCode>0.0</c:formatCode>
                      <c:ptCount val="11"/>
                      <c:pt idx="0">
                        <c:v>11.2</c:v>
                      </c:pt>
                      <c:pt idx="1">
                        <c:v>11.1</c:v>
                      </c:pt>
                      <c:pt idx="2">
                        <c:v>11</c:v>
                      </c:pt>
                      <c:pt idx="3">
                        <c:v>10.5</c:v>
                      </c:pt>
                      <c:pt idx="4">
                        <c:v>10.6</c:v>
                      </c:pt>
                      <c:pt idx="5">
                        <c:v>10</c:v>
                      </c:pt>
                      <c:pt idx="6">
                        <c:v>10.1</c:v>
                      </c:pt>
                      <c:pt idx="7">
                        <c:v>9.4</c:v>
                      </c:pt>
                      <c:pt idx="8">
                        <c:v>8.8000000000000007</c:v>
                      </c:pt>
                      <c:pt idx="9">
                        <c:v>7.8</c:v>
                      </c:pt>
                      <c:pt idx="10">
                        <c:v>7.6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F7F3-4D6A-B4E1-25D8F75968EB}"/>
                  </c:ext>
                </c:extLst>
              </c15:ser>
            </c15:filteredLineSeries>
          </c:ext>
        </c:extLst>
      </c:lineChart>
      <c:catAx>
        <c:axId val="15080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27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818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0818816"/>
        <c:scaling>
          <c:orientation val="minMax"/>
          <c:max val="25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Concentration (</a:t>
                </a:r>
                <a:r>
                  <a:rPr lang="el-GR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μ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g/m</a:t>
                </a:r>
                <a:r>
                  <a:rPr lang="en-US" sz="12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3</a:t>
                </a:r>
                <a:r>
                  <a:rPr lang="en-US" sz="12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206361175899783E-3"/>
              <c:y val="0.37274052691040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50808832"/>
        <c:crosses val="autoZero"/>
        <c:crossBetween val="between"/>
        <c:majorUnit val="5"/>
        <c:minorUnit val="1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0625954508928384"/>
          <c:y val="0.7545992786179101"/>
          <c:w val="0.18094146343001843"/>
          <c:h val="9.111950871445426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6987531347003E-2"/>
          <c:y val="1.7655493554304069E-2"/>
          <c:w val="0.85999134852018777"/>
          <c:h val="0.86442963860286715"/>
        </c:manualLayout>
      </c:layout>
      <c:lineChart>
        <c:grouping val="standard"/>
        <c:varyColors val="0"/>
        <c:ser>
          <c:idx val="1"/>
          <c:order val="0"/>
          <c:tx>
            <c:strRef>
              <c:f>'Data SNJ-PA-DE NAA Annual'!$A$36</c:f>
              <c:strCache>
                <c:ptCount val="1"/>
                <c:pt idx="0">
                  <c:v>Maximum Site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  <a:prstDash val="solid"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'Graph Dates'!$B$2:$V$2</c:f>
              <c:strCache>
                <c:ptCount val="21"/>
                <c:pt idx="0">
                  <c:v>1999-01</c:v>
                </c:pt>
                <c:pt idx="1">
                  <c:v>2000-02</c:v>
                </c:pt>
                <c:pt idx="2">
                  <c:v>2001-03</c:v>
                </c:pt>
                <c:pt idx="3">
                  <c:v>2002-04</c:v>
                </c:pt>
                <c:pt idx="4">
                  <c:v>2003-05</c:v>
                </c:pt>
                <c:pt idx="5">
                  <c:v>2004-06</c:v>
                </c:pt>
                <c:pt idx="6">
                  <c:v>2005-07</c:v>
                </c:pt>
                <c:pt idx="7">
                  <c:v>2006-08</c:v>
                </c:pt>
                <c:pt idx="8">
                  <c:v>2007-09</c:v>
                </c:pt>
                <c:pt idx="9">
                  <c:v>2008-10</c:v>
                </c:pt>
                <c:pt idx="10">
                  <c:v>2009-11</c:v>
                </c:pt>
                <c:pt idx="11">
                  <c:v>2010-12</c:v>
                </c:pt>
                <c:pt idx="12">
                  <c:v>2011-13</c:v>
                </c:pt>
                <c:pt idx="13">
                  <c:v>2012-14</c:v>
                </c:pt>
                <c:pt idx="14">
                  <c:v>2013-15</c:v>
                </c:pt>
                <c:pt idx="15">
                  <c:v>2014-16</c:v>
                </c:pt>
                <c:pt idx="16">
                  <c:v>2015-17</c:v>
                </c:pt>
                <c:pt idx="17">
                  <c:v>2016-18</c:v>
                </c:pt>
                <c:pt idx="18">
                  <c:v>2017-19</c:v>
                </c:pt>
                <c:pt idx="19">
                  <c:v>2018-20</c:v>
                </c:pt>
                <c:pt idx="20">
                  <c:v>2019-21</c:v>
                </c:pt>
              </c:strCache>
            </c:strRef>
          </c:cat>
          <c:val>
            <c:numRef>
              <c:f>'Data SNJ-PA-DE NAA Annual'!$E$36:$Y$36</c:f>
              <c:numCache>
                <c:formatCode>0.0</c:formatCode>
                <c:ptCount val="21"/>
                <c:pt idx="0">
                  <c:v>23.4</c:v>
                </c:pt>
                <c:pt idx="1">
                  <c:v>23.4</c:v>
                </c:pt>
                <c:pt idx="2">
                  <c:v>16.2</c:v>
                </c:pt>
                <c:pt idx="3">
                  <c:v>15.4</c:v>
                </c:pt>
                <c:pt idx="4">
                  <c:v>15.7</c:v>
                </c:pt>
                <c:pt idx="5">
                  <c:v>15</c:v>
                </c:pt>
                <c:pt idx="6">
                  <c:v>15.5</c:v>
                </c:pt>
                <c:pt idx="7">
                  <c:v>14.5</c:v>
                </c:pt>
                <c:pt idx="8">
                  <c:v>13.9</c:v>
                </c:pt>
                <c:pt idx="9">
                  <c:v>13.8</c:v>
                </c:pt>
                <c:pt idx="10">
                  <c:v>13.7</c:v>
                </c:pt>
                <c:pt idx="11">
                  <c:v>13.4</c:v>
                </c:pt>
                <c:pt idx="12">
                  <c:v>12.4</c:v>
                </c:pt>
                <c:pt idx="13">
                  <c:v>12.3</c:v>
                </c:pt>
                <c:pt idx="14">
                  <c:v>11.8</c:v>
                </c:pt>
                <c:pt idx="15">
                  <c:v>11.5</c:v>
                </c:pt>
                <c:pt idx="16">
                  <c:v>11.3</c:v>
                </c:pt>
                <c:pt idx="17">
                  <c:v>10.7</c:v>
                </c:pt>
                <c:pt idx="18">
                  <c:v>10.7</c:v>
                </c:pt>
                <c:pt idx="19">
                  <c:v>10.8</c:v>
                </c:pt>
                <c:pt idx="20">
                  <c:v>10.1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33-44FA-9AD2-E11B26F832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863360"/>
        <c:axId val="158864896"/>
        <c:extLst>
          <c:ext xmlns:c15="http://schemas.microsoft.com/office/drawing/2012/chart" uri="{02D57815-91ED-43cb-92C2-25804820EDAC}">
            <c15:filteredLineSeries>
              <c15:ser>
                <c:idx val="0"/>
                <c:order val="1"/>
                <c:tx>
                  <c:strRef>
                    <c:extLst>
                      <c:ext uri="{02D57815-91ED-43cb-92C2-25804820EDAC}">
                        <c15:formulaRef>
                          <c15:sqref>'Data SNJ-PA-DE NAA Annual'!$A$37</c15:sqref>
                        </c15:formulaRef>
                      </c:ext>
                    </c:extLst>
                    <c:strCache>
                      <c:ptCount val="1"/>
                      <c:pt idx="0">
                        <c:v>Median</c:v>
                      </c:pt>
                    </c:strCache>
                  </c:strRef>
                </c:tx>
                <c:spPr>
                  <a:ln w="25400">
                    <a:solidFill>
                      <a:schemeClr val="accent5">
                        <a:lumMod val="75000"/>
                      </a:schemeClr>
                    </a:solidFill>
                    <a:prstDash val="sysDash"/>
                  </a:ln>
                </c:spPr>
                <c:marker>
                  <c:symbol val="none"/>
                </c:marker>
                <c:cat>
                  <c:strRef>
                    <c:extLst>
                      <c:ext uri="{02D57815-91ED-43cb-92C2-25804820EDAC}">
                        <c15:formulaRef>
                          <c15:sqref>'Graph Dates'!$B$2:$V$2</c15:sqref>
                        </c15:formulaRef>
                      </c:ext>
                    </c:extLst>
                    <c:strCache>
                      <c:ptCount val="21"/>
                      <c:pt idx="0">
                        <c:v>1999-01</c:v>
                      </c:pt>
                      <c:pt idx="1">
                        <c:v>2000-02</c:v>
                      </c:pt>
                      <c:pt idx="2">
                        <c:v>2001-03</c:v>
                      </c:pt>
                      <c:pt idx="3">
                        <c:v>2002-04</c:v>
                      </c:pt>
                      <c:pt idx="4">
                        <c:v>2003-05</c:v>
                      </c:pt>
                      <c:pt idx="5">
                        <c:v>2004-06</c:v>
                      </c:pt>
                      <c:pt idx="6">
                        <c:v>2005-07</c:v>
                      </c:pt>
                      <c:pt idx="7">
                        <c:v>2006-08</c:v>
                      </c:pt>
                      <c:pt idx="8">
                        <c:v>2007-09</c:v>
                      </c:pt>
                      <c:pt idx="9">
                        <c:v>2008-10</c:v>
                      </c:pt>
                      <c:pt idx="10">
                        <c:v>2009-11</c:v>
                      </c:pt>
                      <c:pt idx="11">
                        <c:v>2010-12</c:v>
                      </c:pt>
                      <c:pt idx="12">
                        <c:v>2011-13</c:v>
                      </c:pt>
                      <c:pt idx="13">
                        <c:v>2012-14</c:v>
                      </c:pt>
                      <c:pt idx="14">
                        <c:v>2013-15</c:v>
                      </c:pt>
                      <c:pt idx="15">
                        <c:v>2014-16</c:v>
                      </c:pt>
                      <c:pt idx="16">
                        <c:v>2015-17</c:v>
                      </c:pt>
                      <c:pt idx="17">
                        <c:v>2016-18</c:v>
                      </c:pt>
                      <c:pt idx="18">
                        <c:v>2017-19</c:v>
                      </c:pt>
                      <c:pt idx="19">
                        <c:v>2018-20</c:v>
                      </c:pt>
                      <c:pt idx="20">
                        <c:v>2019-21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'Data SNJ-PA-DE NAA Annual'!$E$37:$O$37</c15:sqref>
                        </c15:formulaRef>
                      </c:ext>
                    </c:extLst>
                    <c:numCache>
                      <c:formatCode>0.0</c:formatCode>
                      <c:ptCount val="11"/>
                      <c:pt idx="0">
                        <c:v>14.6</c:v>
                      </c:pt>
                      <c:pt idx="1">
                        <c:v>14.6</c:v>
                      </c:pt>
                      <c:pt idx="2">
                        <c:v>14.350000000000001</c:v>
                      </c:pt>
                      <c:pt idx="3">
                        <c:v>13.850000000000001</c:v>
                      </c:pt>
                      <c:pt idx="4">
                        <c:v>14.3</c:v>
                      </c:pt>
                      <c:pt idx="5">
                        <c:v>13.45</c:v>
                      </c:pt>
                      <c:pt idx="6">
                        <c:v>13.5</c:v>
                      </c:pt>
                      <c:pt idx="7">
                        <c:v>12.9</c:v>
                      </c:pt>
                      <c:pt idx="8">
                        <c:v>12.2</c:v>
                      </c:pt>
                      <c:pt idx="9">
                        <c:v>11.333333333333334</c:v>
                      </c:pt>
                      <c:pt idx="10">
                        <c:v>10.6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EA33-44FA-9AD2-E11B26F832B4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'Data SNJ-PA-DE NAA Annual'!$A$38</c15:sqref>
                        </c15:formulaRef>
                      </c:ext>
                    </c:extLst>
                    <c:strCache>
                      <c:ptCount val="1"/>
                      <c:pt idx="0">
                        <c:v>Minimum Site</c:v>
                      </c:pt>
                    </c:strCache>
                  </c:strRef>
                </c:tx>
                <c:spPr>
                  <a:ln w="25400">
                    <a:solidFill>
                      <a:schemeClr val="accent3">
                        <a:lumMod val="50000"/>
                      </a:schemeClr>
                    </a:solidFill>
                    <a:prstDash val="lgDashDotDot"/>
                  </a:ln>
                </c:spPr>
                <c:marker>
                  <c:symbol val="none"/>
                </c:marker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'Graph Dates'!$B$2:$V$2</c15:sqref>
                        </c15:formulaRef>
                      </c:ext>
                    </c:extLst>
                    <c:strCache>
                      <c:ptCount val="21"/>
                      <c:pt idx="0">
                        <c:v>1999-01</c:v>
                      </c:pt>
                      <c:pt idx="1">
                        <c:v>2000-02</c:v>
                      </c:pt>
                      <c:pt idx="2">
                        <c:v>2001-03</c:v>
                      </c:pt>
                      <c:pt idx="3">
                        <c:v>2002-04</c:v>
                      </c:pt>
                      <c:pt idx="4">
                        <c:v>2003-05</c:v>
                      </c:pt>
                      <c:pt idx="5">
                        <c:v>2004-06</c:v>
                      </c:pt>
                      <c:pt idx="6">
                        <c:v>2005-07</c:v>
                      </c:pt>
                      <c:pt idx="7">
                        <c:v>2006-08</c:v>
                      </c:pt>
                      <c:pt idx="8">
                        <c:v>2007-09</c:v>
                      </c:pt>
                      <c:pt idx="9">
                        <c:v>2008-10</c:v>
                      </c:pt>
                      <c:pt idx="10">
                        <c:v>2009-11</c:v>
                      </c:pt>
                      <c:pt idx="11">
                        <c:v>2010-12</c:v>
                      </c:pt>
                      <c:pt idx="12">
                        <c:v>2011-13</c:v>
                      </c:pt>
                      <c:pt idx="13">
                        <c:v>2012-14</c:v>
                      </c:pt>
                      <c:pt idx="14">
                        <c:v>2013-15</c:v>
                      </c:pt>
                      <c:pt idx="15">
                        <c:v>2014-16</c:v>
                      </c:pt>
                      <c:pt idx="16">
                        <c:v>2015-17</c:v>
                      </c:pt>
                      <c:pt idx="17">
                        <c:v>2016-18</c:v>
                      </c:pt>
                      <c:pt idx="18">
                        <c:v>2017-19</c:v>
                      </c:pt>
                      <c:pt idx="19">
                        <c:v>2018-20</c:v>
                      </c:pt>
                      <c:pt idx="20">
                        <c:v>2019-21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'Data SNJ-PA-DE NAA Annual'!$E$38:$O$38</c15:sqref>
                        </c15:formulaRef>
                      </c:ext>
                    </c:extLst>
                    <c:numCache>
                      <c:formatCode>0.0</c:formatCode>
                      <c:ptCount val="11"/>
                      <c:pt idx="0">
                        <c:v>13.4</c:v>
                      </c:pt>
                      <c:pt idx="1">
                        <c:v>13.1</c:v>
                      </c:pt>
                      <c:pt idx="2">
                        <c:v>13.1</c:v>
                      </c:pt>
                      <c:pt idx="3">
                        <c:v>12.8</c:v>
                      </c:pt>
                      <c:pt idx="4">
                        <c:v>11.9</c:v>
                      </c:pt>
                      <c:pt idx="5">
                        <c:v>10.6</c:v>
                      </c:pt>
                      <c:pt idx="6">
                        <c:v>12</c:v>
                      </c:pt>
                      <c:pt idx="7">
                        <c:v>11.8</c:v>
                      </c:pt>
                      <c:pt idx="8">
                        <c:v>11.3</c:v>
                      </c:pt>
                      <c:pt idx="9">
                        <c:v>10</c:v>
                      </c:pt>
                      <c:pt idx="10">
                        <c:v>9.3000000000000007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EA33-44FA-9AD2-E11B26F832B4}"/>
                  </c:ext>
                </c:extLst>
              </c15:ser>
            </c15:filteredLineSeries>
          </c:ext>
        </c:extLst>
      </c:lineChart>
      <c:catAx>
        <c:axId val="158863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2700000" vert="horz"/>
          <a:lstStyle/>
          <a:p>
            <a:pPr>
              <a:defRPr/>
            </a:pPr>
            <a:endParaRPr lang="en-US"/>
          </a:p>
        </c:txPr>
        <c:crossAx val="158864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8864896"/>
        <c:scaling>
          <c:orientation val="minMax"/>
          <c:max val="25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b="1"/>
                </a:pPr>
                <a:r>
                  <a:rPr lang="en-US" b="1"/>
                  <a:t>Concentration (</a:t>
                </a:r>
                <a:r>
                  <a:rPr lang="el-GR" b="1"/>
                  <a:t>μ</a:t>
                </a:r>
                <a:r>
                  <a:rPr lang="en-US" b="1"/>
                  <a:t>g/m3)</a:t>
                </a:r>
              </a:p>
            </c:rich>
          </c:tx>
          <c:layout>
            <c:manualLayout>
              <c:xMode val="edge"/>
              <c:yMode val="edge"/>
              <c:x val="5.2057183688655915E-3"/>
              <c:y val="0.4098361500447600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cross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58863360"/>
        <c:crosses val="autoZero"/>
        <c:crossBetween val="midCat"/>
        <c:majorUnit val="5"/>
        <c:minorUnit val="1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1072759349454396"/>
          <c:y val="0.76333716552905329"/>
          <c:w val="0.1571941516154019"/>
          <c:h val="7.80384285056307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Chart4"/>
  <sheetViews>
    <sheetView zoomScale="75" workbookViewId="0"/>
  </sheetViews>
  <pageMargins left="0.75" right="0.75" top="1" bottom="1" header="0.5" footer="0.5"/>
  <pageSetup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Chart8"/>
  <sheetViews>
    <sheetView zoomScale="75" workbookViewId="0"/>
  </sheetViews>
  <pageMargins left="0.75" right="0.75" top="1" bottom="1" header="0.5" footer="0.5"/>
  <pageSetup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Chart2"/>
  <sheetViews>
    <sheetView zoomScale="75" workbookViewId="0"/>
  </sheetViews>
  <pageMargins left="0.75" right="0.75" top="1" bottom="1" header="0.5" footer="0.5"/>
  <pageSetup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Chart6"/>
  <sheetViews>
    <sheetView zoomScale="75" workbookViewId="0"/>
  </sheetViews>
  <pageMargins left="0.75" right="0.75" top="1" bottom="1" header="0.5" footer="0.5"/>
  <pageSetup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575040" cy="582168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0.07009</cdr:x>
      <cdr:y>0.07878</cdr:y>
    </cdr:from>
    <cdr:to>
      <cdr:x>0.95991</cdr:x>
      <cdr:y>0.0802</cdr:y>
    </cdr:to>
    <cdr:sp macro="" textlink="">
      <cdr:nvSpPr>
        <cdr:cNvPr id="2049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599523" y="458464"/>
          <a:ext cx="7611030" cy="8265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rgbClr val="C00000"/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>
            <a:solidFill>
              <a:srgbClr val="C00000"/>
            </a:solidFill>
          </a:endParaRPr>
        </a:p>
      </cdr:txBody>
    </cdr:sp>
  </cdr:relSizeAnchor>
  <cdr:relSizeAnchor xmlns:cdr="http://schemas.openxmlformats.org/drawingml/2006/chartDrawing">
    <cdr:from>
      <cdr:x>0.6314</cdr:x>
      <cdr:y>0.04074</cdr:y>
    </cdr:from>
    <cdr:to>
      <cdr:x>0.98664</cdr:x>
      <cdr:y>0.09474</cdr:y>
    </cdr:to>
    <cdr:sp macro="" textlink="">
      <cdr:nvSpPr>
        <cdr:cNvPr id="205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00660" y="237080"/>
          <a:ext cx="3038527" cy="31426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200" b="0" i="0" u="none" strike="noStrike" baseline="0">
              <a:solidFill>
                <a:srgbClr val="C00000"/>
              </a:solidFill>
              <a:latin typeface="Arial"/>
              <a:cs typeface="Arial"/>
            </a:rPr>
            <a:t>Former Daily PM2.5 NAAQS = 65 </a:t>
          </a:r>
          <a:r>
            <a:rPr lang="el-GR" sz="1200" b="0" i="0" u="none" strike="noStrike" baseline="0">
              <a:solidFill>
                <a:srgbClr val="C00000"/>
              </a:solidFill>
              <a:latin typeface="Arial"/>
              <a:cs typeface="Arial"/>
            </a:rPr>
            <a:t>μ</a:t>
          </a:r>
          <a:r>
            <a:rPr lang="en-US" sz="1200" b="0" i="0" u="none" strike="noStrike" baseline="0">
              <a:solidFill>
                <a:srgbClr val="C00000"/>
              </a:solidFill>
              <a:latin typeface="Arial"/>
              <a:cs typeface="Arial"/>
            </a:rPr>
            <a:t>g/m</a:t>
          </a:r>
          <a:r>
            <a:rPr lang="en-US" sz="1200" b="0" i="0" u="none" strike="noStrike" baseline="30000">
              <a:solidFill>
                <a:srgbClr val="C00000"/>
              </a:solidFill>
              <a:latin typeface="Arial"/>
              <a:cs typeface="Arial"/>
            </a:rPr>
            <a:t>3</a:t>
          </a:r>
        </a:p>
      </cdr:txBody>
    </cdr:sp>
  </cdr:relSizeAnchor>
  <cdr:relSizeAnchor xmlns:cdr="http://schemas.openxmlformats.org/drawingml/2006/chartDrawing">
    <cdr:from>
      <cdr:x>0.06483</cdr:x>
      <cdr:y>0.45167</cdr:y>
    </cdr:from>
    <cdr:to>
      <cdr:x>0.95265</cdr:x>
      <cdr:y>0.45277</cdr:y>
    </cdr:to>
    <cdr:sp macro="" textlink="">
      <cdr:nvSpPr>
        <cdr:cNvPr id="2051" name="Line 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 flipV="1">
          <a:off x="554538" y="2628638"/>
          <a:ext cx="7593924" cy="6402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chemeClr val="accent6">
              <a:lumMod val="75000"/>
            </a:schemeClr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0.69265</cdr:x>
      <cdr:y>0.41129</cdr:y>
    </cdr:from>
    <cdr:to>
      <cdr:x>0.96499</cdr:x>
      <cdr:y>0.46004</cdr:y>
    </cdr:to>
    <cdr:sp macro="" textlink="">
      <cdr:nvSpPr>
        <cdr:cNvPr id="205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924565" y="2393636"/>
          <a:ext cx="2329446" cy="2837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Daily PM2.5 NAAQS = 35 </a:t>
          </a:r>
          <a:r>
            <a:rPr lang="el-GR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μ</a:t>
          </a: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g/m</a:t>
          </a:r>
          <a:r>
            <a:rPr lang="en-US" sz="1200" b="0" i="0" u="none" strike="noStrike" baseline="3000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3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575040" cy="582168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0.06302</cdr:x>
      <cdr:y>0.07692</cdr:y>
    </cdr:from>
    <cdr:to>
      <cdr:x>0.96659</cdr:x>
      <cdr:y>0.07844</cdr:y>
    </cdr:to>
    <cdr:sp macro="" textlink="">
      <cdr:nvSpPr>
        <cdr:cNvPr id="2049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539049" y="447676"/>
          <a:ext cx="7728650" cy="883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rgbClr val="C00000"/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0.62472</cdr:x>
      <cdr:y>0.04024</cdr:y>
    </cdr:from>
    <cdr:to>
      <cdr:x>0.9584</cdr:x>
      <cdr:y>0.09424</cdr:y>
    </cdr:to>
    <cdr:sp macro="" textlink="">
      <cdr:nvSpPr>
        <cdr:cNvPr id="205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43523" y="234190"/>
          <a:ext cx="2854115" cy="31426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200" b="0" i="0" u="none" strike="noStrike" baseline="0">
              <a:solidFill>
                <a:srgbClr val="C00000"/>
              </a:solidFill>
              <a:latin typeface="Arial"/>
              <a:ea typeface="+mn-ea"/>
              <a:cs typeface="Arial"/>
            </a:rPr>
            <a:t>Former</a:t>
          </a:r>
          <a:r>
            <a:rPr lang="en-US" sz="1200" b="0" i="0" u="none" strike="noStrike" baseline="0">
              <a:solidFill>
                <a:srgbClr val="C00000"/>
              </a:solidFill>
              <a:latin typeface="Arial"/>
              <a:cs typeface="Arial"/>
            </a:rPr>
            <a:t> Daily PM2.5 NAAQS = 65 </a:t>
          </a:r>
          <a:r>
            <a:rPr lang="el-GR" sz="1200" b="0" i="0" u="none" strike="noStrike" baseline="0">
              <a:solidFill>
                <a:srgbClr val="C00000"/>
              </a:solidFill>
              <a:latin typeface="Arial"/>
              <a:cs typeface="Arial"/>
            </a:rPr>
            <a:t>μ</a:t>
          </a:r>
          <a:r>
            <a:rPr lang="en-US" sz="1200" b="0" i="0" u="none" strike="noStrike" baseline="0">
              <a:solidFill>
                <a:srgbClr val="C00000"/>
              </a:solidFill>
              <a:latin typeface="Arial"/>
              <a:cs typeface="Arial"/>
            </a:rPr>
            <a:t>g/m</a:t>
          </a:r>
          <a:r>
            <a:rPr lang="en-US" sz="1200" b="0" i="0" u="none" strike="noStrike" baseline="30000">
              <a:solidFill>
                <a:srgbClr val="C00000"/>
              </a:solidFill>
              <a:latin typeface="Arial"/>
              <a:cs typeface="Arial"/>
            </a:rPr>
            <a:t>3</a:t>
          </a:r>
        </a:p>
      </cdr:txBody>
    </cdr:sp>
  </cdr:relSizeAnchor>
  <cdr:relSizeAnchor xmlns:cdr="http://schemas.openxmlformats.org/drawingml/2006/chartDrawing">
    <cdr:from>
      <cdr:x>0.07017</cdr:x>
      <cdr:y>0.45121</cdr:y>
    </cdr:from>
    <cdr:to>
      <cdr:x>0.96731</cdr:x>
      <cdr:y>0.45317</cdr:y>
    </cdr:to>
    <cdr:sp macro="" textlink="">
      <cdr:nvSpPr>
        <cdr:cNvPr id="2051" name="Line 3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600196" y="2625961"/>
          <a:ext cx="7673642" cy="11407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chemeClr val="accent6">
              <a:lumMod val="75000"/>
            </a:schemeClr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0.69822</cdr:x>
      <cdr:y>0.41106</cdr:y>
    </cdr:from>
    <cdr:to>
      <cdr:x>0.9894</cdr:x>
      <cdr:y>0.45981</cdr:y>
    </cdr:to>
    <cdr:sp macro="" textlink="">
      <cdr:nvSpPr>
        <cdr:cNvPr id="205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972190" y="2392297"/>
          <a:ext cx="2490593" cy="2837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36576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Daily PM2.5 NAAQS = 35 </a:t>
          </a:r>
          <a:r>
            <a:rPr lang="el-GR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μ</a:t>
          </a: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g/m</a:t>
          </a:r>
          <a:r>
            <a:rPr lang="en-US" sz="1200" b="0" i="0" u="none" strike="noStrike" baseline="3000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3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8575040" cy="582168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0.07908</cdr:x>
      <cdr:y>0.3283</cdr:y>
    </cdr:from>
    <cdr:to>
      <cdr:x>0.97038</cdr:x>
      <cdr:y>0.3828</cdr:y>
    </cdr:to>
    <cdr:grpSp>
      <cdr:nvGrpSpPr>
        <cdr:cNvPr id="2" name="Group 1">
          <a:extLst xmlns:a="http://schemas.openxmlformats.org/drawingml/2006/main">
            <a:ext uri="{FF2B5EF4-FFF2-40B4-BE49-F238E27FC236}">
              <a16:creationId xmlns:a16="http://schemas.microsoft.com/office/drawing/2014/main" id="{F0BD69BE-F052-9EA4-6A48-A10B6ADB226C}"/>
            </a:ext>
          </a:extLst>
        </cdr:cNvPr>
        <cdr:cNvGrpSpPr/>
      </cdr:nvGrpSpPr>
      <cdr:grpSpPr>
        <a:xfrm xmlns:a="http://schemas.openxmlformats.org/drawingml/2006/main">
          <a:off x="678114" y="1911258"/>
          <a:ext cx="7642933" cy="317281"/>
          <a:chOff x="714470" y="2253533"/>
          <a:chExt cx="7623690" cy="317178"/>
        </a:xfrm>
      </cdr:grpSpPr>
      <cdr:sp macro="" textlink="">
        <cdr:nvSpPr>
          <cdr:cNvPr id="4098" name="Text Box 2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276880" y="2253533"/>
            <a:ext cx="3061280" cy="317178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vertOverflow="clip" wrap="square" lIns="36576" tIns="22860" rIns="0" bIns="0" anchor="t" upright="1"/>
          <a:lstStyle xmlns:a="http://schemas.openxmlformats.org/drawingml/2006/main"/>
          <a:p xmlns:a="http://schemas.openxmlformats.org/drawingml/2006/main">
            <a:pPr algn="l" rtl="0">
              <a:defRPr sz="1000"/>
            </a:pPr>
            <a:r>
              <a:rPr lang="en-US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Former Annual PM</a:t>
            </a:r>
            <a:r>
              <a:rPr lang="en-US" sz="1200" b="0" i="0" u="none" strike="noStrike" baseline="-25000">
                <a:solidFill>
                  <a:srgbClr val="C00000"/>
                </a:solidFill>
                <a:latin typeface="Arial"/>
                <a:cs typeface="Arial"/>
              </a:rPr>
              <a:t>2.5</a:t>
            </a:r>
            <a:r>
              <a:rPr lang="en-US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 NAAQS = 15.0 </a:t>
            </a:r>
            <a:r>
              <a:rPr lang="el-GR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μ</a:t>
            </a:r>
            <a:r>
              <a:rPr lang="en-US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g/m</a:t>
            </a:r>
            <a:r>
              <a:rPr lang="en-US" sz="1200" b="0" i="0" u="none" strike="noStrike" baseline="30000">
                <a:solidFill>
                  <a:srgbClr val="C00000"/>
                </a:solidFill>
                <a:latin typeface="Arial"/>
                <a:cs typeface="Arial"/>
              </a:rPr>
              <a:t>3</a:t>
            </a:r>
          </a:p>
        </cdr:txBody>
      </cdr:sp>
      <cdr:sp macro="" textlink="">
        <cdr:nvSpPr>
          <cdr:cNvPr id="4099" name="Line 3"/>
          <cdr:cNvSpPr>
            <a:spLocks xmlns:a="http://schemas.openxmlformats.org/drawingml/2006/main" noChangeShapeType="1"/>
          </cdr:cNvSpPr>
        </cdr:nvSpPr>
        <cdr:spPr bwMode="auto">
          <a:xfrm xmlns:a="http://schemas.openxmlformats.org/drawingml/2006/main" flipH="1" flipV="1">
            <a:off x="714470" y="2464209"/>
            <a:ext cx="7559539" cy="19496"/>
          </a:xfrm>
          <a:prstGeom xmlns:a="http://schemas.openxmlformats.org/drawingml/2006/main" prst="line">
            <a:avLst/>
          </a:prstGeom>
          <a:noFill xmlns:a="http://schemas.openxmlformats.org/drawingml/2006/main"/>
          <a:ln xmlns:a="http://schemas.openxmlformats.org/drawingml/2006/main" w="19050">
            <a:solidFill>
              <a:srgbClr val="C00000"/>
            </a:solidFill>
            <a:prstDash val="dash"/>
            <a:round/>
            <a:headEnd/>
            <a:tailEnd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noFill/>
              </a14:hiddenFill>
            </a:ext>
          </a:extLst>
        </cdr:spPr>
        <cdr:txBody>
          <a:bodyPr xmlns:a="http://schemas.openxmlformats.org/drawingml/2006/main"/>
          <a:lstStyle xmlns:a="http://schemas.openxmlformats.org/drawingml/2006/main"/>
          <a:p xmlns:a="http://schemas.openxmlformats.org/drawingml/2006/main">
            <a:endParaRPr lang="en-US"/>
          </a:p>
        </cdr:txBody>
      </cdr:sp>
    </cdr:grpSp>
  </cdr:relSizeAnchor>
  <cdr:relSizeAnchor xmlns:cdr="http://schemas.openxmlformats.org/drawingml/2006/chartDrawing">
    <cdr:from>
      <cdr:x>0.08389</cdr:x>
      <cdr:y>0.42608</cdr:y>
    </cdr:from>
    <cdr:to>
      <cdr:x>0.38308</cdr:x>
      <cdr:y>0.47483</cdr:y>
    </cdr:to>
    <cdr:sp macro="" textlink="">
      <cdr:nvSpPr>
        <cdr:cNvPr id="4" name="Text Box 4">
          <a:extLst xmlns:a="http://schemas.openxmlformats.org/drawingml/2006/main">
            <a:ext uri="{FF2B5EF4-FFF2-40B4-BE49-F238E27FC236}">
              <a16:creationId xmlns:a16="http://schemas.microsoft.com/office/drawing/2014/main" id="{696E0EB6-0C5B-3222-926D-3482AACD2CDA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17512" y="2479671"/>
          <a:ext cx="2559106" cy="2837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2860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Annual PM2.5 NAAQS = 12 </a:t>
          </a:r>
          <a:r>
            <a:rPr lang="el-GR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μ</a:t>
          </a: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g/m</a:t>
          </a:r>
          <a:r>
            <a:rPr lang="en-US" sz="1200" b="0" i="0" u="none" strike="noStrike" baseline="3000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3</a:t>
          </a:r>
        </a:p>
      </cdr:txBody>
    </cdr:sp>
  </cdr:relSizeAnchor>
  <cdr:relSizeAnchor xmlns:cdr="http://schemas.openxmlformats.org/drawingml/2006/chartDrawing">
    <cdr:from>
      <cdr:x>0.08278</cdr:x>
      <cdr:y>0.4599</cdr:y>
    </cdr:from>
    <cdr:to>
      <cdr:x>0.95992</cdr:x>
      <cdr:y>0.46536</cdr:y>
    </cdr:to>
    <cdr:sp macro="" textlink="">
      <cdr:nvSpPr>
        <cdr:cNvPr id="5" name="Line 3">
          <a:extLst xmlns:a="http://schemas.openxmlformats.org/drawingml/2006/main">
            <a:ext uri="{FF2B5EF4-FFF2-40B4-BE49-F238E27FC236}">
              <a16:creationId xmlns:a16="http://schemas.microsoft.com/office/drawing/2014/main" id="{0221B1C1-EA9B-FEA4-5D61-7EC2BA6DAB0A}"/>
            </a:ext>
          </a:extLst>
        </cdr:cNvPr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708017" y="2676496"/>
          <a:ext cx="7502574" cy="3177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chemeClr val="accent6">
              <a:lumMod val="75000"/>
            </a:schemeClr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8575040" cy="582168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0.08687</cdr:x>
      <cdr:y>0.32337</cdr:y>
    </cdr:from>
    <cdr:to>
      <cdr:x>0.94766</cdr:x>
      <cdr:y>0.37787</cdr:y>
    </cdr:to>
    <cdr:grpSp>
      <cdr:nvGrpSpPr>
        <cdr:cNvPr id="2" name="Group 1">
          <a:extLst xmlns:a="http://schemas.openxmlformats.org/drawingml/2006/main">
            <a:ext uri="{FF2B5EF4-FFF2-40B4-BE49-F238E27FC236}">
              <a16:creationId xmlns:a16="http://schemas.microsoft.com/office/drawing/2014/main" id="{D46F6E54-2F0D-1732-92FD-A27545B4B9C6}"/>
            </a:ext>
          </a:extLst>
        </cdr:cNvPr>
        <cdr:cNvGrpSpPr/>
      </cdr:nvGrpSpPr>
      <cdr:grpSpPr>
        <a:xfrm xmlns:a="http://schemas.openxmlformats.org/drawingml/2006/main">
          <a:off x="744914" y="1882557"/>
          <a:ext cx="7381308" cy="317281"/>
          <a:chOff x="685901" y="2281992"/>
          <a:chExt cx="7362724" cy="317178"/>
        </a:xfrm>
      </cdr:grpSpPr>
      <cdr:sp macro="" textlink="">
        <cdr:nvSpPr>
          <cdr:cNvPr id="4098" name="Text Box 2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876835" y="2281992"/>
            <a:ext cx="3133728" cy="317178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vertOverflow="clip" wrap="square" lIns="36576" tIns="22860" rIns="0" bIns="0" anchor="t" upright="1"/>
          <a:lstStyle xmlns:a="http://schemas.openxmlformats.org/drawingml/2006/main"/>
          <a:p xmlns:a="http://schemas.openxmlformats.org/drawingml/2006/main">
            <a:pPr algn="l" rtl="0">
              <a:defRPr sz="1000"/>
            </a:pPr>
            <a:r>
              <a:rPr lang="en-US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Former Annual PM2.5 NAAQS = 15.0 </a:t>
            </a:r>
            <a:r>
              <a:rPr lang="el-GR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μ</a:t>
            </a:r>
            <a:r>
              <a:rPr lang="en-US" sz="1200" b="0" i="0" u="none" strike="noStrike" baseline="0">
                <a:solidFill>
                  <a:srgbClr val="C00000"/>
                </a:solidFill>
                <a:latin typeface="Arial"/>
                <a:cs typeface="Arial"/>
              </a:rPr>
              <a:t>g/m</a:t>
            </a:r>
            <a:r>
              <a:rPr lang="en-US" sz="1200" b="0" i="0" u="none" strike="noStrike" baseline="30000">
                <a:solidFill>
                  <a:srgbClr val="C00000"/>
                </a:solidFill>
                <a:latin typeface="Arial"/>
                <a:cs typeface="Arial"/>
              </a:rPr>
              <a:t>3</a:t>
            </a:r>
          </a:p>
        </cdr:txBody>
      </cdr:sp>
      <cdr:sp macro="" textlink="">
        <cdr:nvSpPr>
          <cdr:cNvPr id="4099" name="Line 3"/>
          <cdr:cNvSpPr>
            <a:spLocks xmlns:a="http://schemas.openxmlformats.org/drawingml/2006/main" noChangeShapeType="1"/>
          </cdr:cNvSpPr>
        </cdr:nvSpPr>
        <cdr:spPr bwMode="auto">
          <a:xfrm xmlns:a="http://schemas.openxmlformats.org/drawingml/2006/main" flipH="1">
            <a:off x="685901" y="2505064"/>
            <a:ext cx="7362724" cy="6751"/>
          </a:xfrm>
          <a:prstGeom xmlns:a="http://schemas.openxmlformats.org/drawingml/2006/main" prst="line">
            <a:avLst/>
          </a:prstGeom>
          <a:noFill xmlns:a="http://schemas.openxmlformats.org/drawingml/2006/main"/>
          <a:ln xmlns:a="http://schemas.openxmlformats.org/drawingml/2006/main" w="19050">
            <a:solidFill>
              <a:srgbClr val="C00000"/>
            </a:solidFill>
            <a:prstDash val="dash"/>
            <a:round/>
            <a:headEnd/>
            <a:tailEnd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noFill/>
              </a14:hiddenFill>
            </a:ext>
          </a:extLst>
        </cdr:spPr>
        <cdr:txBody>
          <a:bodyPr xmlns:a="http://schemas.openxmlformats.org/drawingml/2006/main"/>
          <a:lstStyle xmlns:a="http://schemas.openxmlformats.org/drawingml/2006/main"/>
          <a:p xmlns:a="http://schemas.openxmlformats.org/drawingml/2006/main">
            <a:endParaRPr lang="en-US"/>
          </a:p>
        </cdr:txBody>
      </cdr:sp>
    </cdr:grpSp>
  </cdr:relSizeAnchor>
  <cdr:relSizeAnchor xmlns:cdr="http://schemas.openxmlformats.org/drawingml/2006/chartDrawing">
    <cdr:from>
      <cdr:x>0.08463</cdr:x>
      <cdr:y>0.46317</cdr:y>
    </cdr:from>
    <cdr:to>
      <cdr:x>0.95323</cdr:x>
      <cdr:y>0.46645</cdr:y>
    </cdr:to>
    <cdr:sp macro="" textlink="">
      <cdr:nvSpPr>
        <cdr:cNvPr id="4" name="Line 3">
          <a:extLst xmlns:a="http://schemas.openxmlformats.org/drawingml/2006/main">
            <a:ext uri="{FF2B5EF4-FFF2-40B4-BE49-F238E27FC236}">
              <a16:creationId xmlns:a16="http://schemas.microsoft.com/office/drawing/2014/main" id="{3DBCB632-7428-786A-809C-80112A2D36EA}"/>
            </a:ext>
          </a:extLst>
        </cdr:cNvPr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 flipH="1">
          <a:off x="723891" y="2695546"/>
          <a:ext cx="7429527" cy="19089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chemeClr val="accent6">
              <a:lumMod val="75000"/>
            </a:schemeClr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0.09057</cdr:x>
      <cdr:y>0.42771</cdr:y>
    </cdr:from>
    <cdr:to>
      <cdr:x>0.38975</cdr:x>
      <cdr:y>0.47646</cdr:y>
    </cdr:to>
    <cdr:sp macro="" textlink="">
      <cdr:nvSpPr>
        <cdr:cNvPr id="5" name="Text Box 4">
          <a:extLst xmlns:a="http://schemas.openxmlformats.org/drawingml/2006/main">
            <a:ext uri="{FF2B5EF4-FFF2-40B4-BE49-F238E27FC236}">
              <a16:creationId xmlns:a16="http://schemas.microsoft.com/office/drawing/2014/main" id="{66A6D083-8542-0D72-9F23-3DD74307D3BF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4699" y="2489177"/>
          <a:ext cx="2559021" cy="28371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36576" tIns="22860" rIns="0" bIns="0" anchor="t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Annual PM2.5 NAAQS = 12 </a:t>
          </a:r>
          <a:r>
            <a:rPr lang="el-GR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μ</a:t>
          </a:r>
          <a:r>
            <a:rPr lang="en-US" sz="12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g/m</a:t>
          </a:r>
          <a:r>
            <a:rPr lang="en-US" sz="1200" b="0" i="0" u="none" strike="noStrike" baseline="3000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3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pa.gov/air-trends/air-quality-design-values" TargetMode="External"/><Relationship Id="rId2" Type="http://schemas.openxmlformats.org/officeDocument/2006/relationships/hyperlink" Target="https://aqs.epa.gov/aqsweb/airdata/download_files.html" TargetMode="External"/><Relationship Id="rId1" Type="http://schemas.openxmlformats.org/officeDocument/2006/relationships/hyperlink" Target="https://www.epa.gov/air-trends/air-quality-design-valu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pa.gov/air-trends/air-quality-design-values" TargetMode="External"/><Relationship Id="rId2" Type="http://schemas.openxmlformats.org/officeDocument/2006/relationships/hyperlink" Target="https://aqs.epa.gov/aqsweb/airdata/download_files.html" TargetMode="External"/><Relationship Id="rId1" Type="http://schemas.openxmlformats.org/officeDocument/2006/relationships/hyperlink" Target="https://www.epa.gov/air-trends/air-quality-design-values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epa.gov/air-trends/air-quality-design-values" TargetMode="External"/><Relationship Id="rId1" Type="http://schemas.openxmlformats.org/officeDocument/2006/relationships/hyperlink" Target="https://www.epa.gov/air-trends/air-quality-design-values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epa.gov/air-trends/air-quality-design-values" TargetMode="External"/><Relationship Id="rId1" Type="http://schemas.openxmlformats.org/officeDocument/2006/relationships/hyperlink" Target="https://www.epa.gov/air-trends/air-quality-design-valu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K113"/>
  <sheetViews>
    <sheetView tabSelected="1" zoomScaleNormal="100" zoomScaleSheetLayoutView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19" sqref="A19"/>
    </sheetView>
  </sheetViews>
  <sheetFormatPr defaultColWidth="9.109375" defaultRowHeight="11.4" x14ac:dyDescent="0.2"/>
  <cols>
    <col min="1" max="1" width="12.44140625" style="7" customWidth="1"/>
    <col min="2" max="2" width="45.33203125" style="8" customWidth="1"/>
    <col min="3" max="3" width="12.33203125" style="7" customWidth="1"/>
    <col min="4" max="4" width="11.5546875" style="22" customWidth="1"/>
    <col min="5" max="15" width="5.5546875" style="9" customWidth="1"/>
    <col min="16" max="19" width="5.5546875" style="7" customWidth="1"/>
    <col min="20" max="23" width="5.5546875" style="20" customWidth="1"/>
    <col min="24" max="24" width="5.5546875" style="7" customWidth="1"/>
    <col min="25" max="26" width="5.5546875" style="1" customWidth="1"/>
    <col min="27" max="27" width="13.109375" style="9" customWidth="1"/>
    <col min="28" max="28" width="9.5546875" style="9" customWidth="1"/>
    <col min="29" max="29" width="9" style="9" customWidth="1"/>
    <col min="30" max="30" width="11" style="9" customWidth="1"/>
    <col min="31" max="31" width="15.44140625" style="9" customWidth="1"/>
    <col min="32" max="32" width="13.6640625" style="9" customWidth="1"/>
    <col min="33" max="33" width="52" style="7" customWidth="1"/>
    <col min="34" max="34" width="19" style="9" customWidth="1"/>
    <col min="35" max="16384" width="9.109375" style="7"/>
  </cols>
  <sheetData>
    <row r="1" spans="1:37" ht="15" customHeight="1" x14ac:dyDescent="0.2">
      <c r="A1" s="69" t="s">
        <v>335</v>
      </c>
      <c r="B1" s="48"/>
      <c r="C1" s="71"/>
      <c r="D1" s="48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AD1" s="107"/>
    </row>
    <row r="2" spans="1:37" ht="15" customHeight="1" x14ac:dyDescent="0.2">
      <c r="A2" s="69" t="s">
        <v>278</v>
      </c>
      <c r="B2" s="157"/>
      <c r="C2" s="71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AD2" s="107"/>
    </row>
    <row r="3" spans="1:37" ht="12" customHeight="1" thickBot="1" x14ac:dyDescent="0.25">
      <c r="A3" s="407" t="s">
        <v>364</v>
      </c>
      <c r="C3" s="74"/>
      <c r="AD3" s="107"/>
    </row>
    <row r="4" spans="1:37" ht="12" customHeight="1" thickBot="1" x14ac:dyDescent="0.3">
      <c r="A4" s="579" t="s">
        <v>0</v>
      </c>
      <c r="B4" s="585" t="s">
        <v>270</v>
      </c>
      <c r="C4" s="581" t="s">
        <v>1</v>
      </c>
      <c r="D4" s="583" t="s">
        <v>13</v>
      </c>
      <c r="E4" s="587" t="s">
        <v>126</v>
      </c>
      <c r="F4" s="588"/>
      <c r="G4" s="588"/>
      <c r="H4" s="588"/>
      <c r="I4" s="588"/>
      <c r="J4" s="588"/>
      <c r="K4" s="588"/>
      <c r="L4" s="588"/>
      <c r="M4" s="588"/>
      <c r="N4" s="588"/>
      <c r="O4" s="588"/>
      <c r="P4" s="588"/>
      <c r="Q4" s="588"/>
      <c r="R4" s="588"/>
      <c r="S4" s="588"/>
      <c r="T4" s="588"/>
      <c r="U4" s="588"/>
      <c r="V4" s="588"/>
      <c r="W4" s="588"/>
      <c r="X4" s="588"/>
      <c r="Y4" s="589"/>
      <c r="Z4" s="65"/>
      <c r="AA4" s="576" t="s">
        <v>273</v>
      </c>
      <c r="AB4" s="577"/>
      <c r="AC4" s="577"/>
      <c r="AD4" s="577"/>
      <c r="AE4" s="577"/>
      <c r="AF4" s="578"/>
      <c r="AH4" s="108"/>
      <c r="AI4" s="52"/>
      <c r="AJ4" s="52"/>
      <c r="AK4" s="52"/>
    </row>
    <row r="5" spans="1:37" ht="43.2" customHeight="1" thickBot="1" x14ac:dyDescent="0.25">
      <c r="A5" s="580"/>
      <c r="B5" s="586"/>
      <c r="C5" s="582"/>
      <c r="D5" s="584"/>
      <c r="E5" s="410" t="s">
        <v>3</v>
      </c>
      <c r="F5" s="32" t="s">
        <v>4</v>
      </c>
      <c r="G5" s="32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10</v>
      </c>
      <c r="M5" s="32" t="s">
        <v>11</v>
      </c>
      <c r="N5" s="32" t="s">
        <v>12</v>
      </c>
      <c r="O5" s="31" t="s">
        <v>132</v>
      </c>
      <c r="P5" s="562" t="s">
        <v>144</v>
      </c>
      <c r="Q5" s="32" t="s">
        <v>145</v>
      </c>
      <c r="R5" s="32" t="s">
        <v>146</v>
      </c>
      <c r="S5" s="32" t="s">
        <v>147</v>
      </c>
      <c r="T5" s="31" t="s">
        <v>148</v>
      </c>
      <c r="U5" s="32" t="s">
        <v>149</v>
      </c>
      <c r="V5" s="32" t="s">
        <v>150</v>
      </c>
      <c r="W5" s="32" t="s">
        <v>151</v>
      </c>
      <c r="X5" s="31" t="s">
        <v>152</v>
      </c>
      <c r="Y5" s="33" t="s">
        <v>266</v>
      </c>
      <c r="Z5" s="55"/>
      <c r="AA5" s="228" t="s">
        <v>345</v>
      </c>
      <c r="AB5" s="476" t="s">
        <v>346</v>
      </c>
      <c r="AC5" s="227" t="s">
        <v>274</v>
      </c>
      <c r="AD5" s="230" t="s">
        <v>322</v>
      </c>
      <c r="AE5" s="362" t="s">
        <v>275</v>
      </c>
      <c r="AF5" s="404" t="s">
        <v>363</v>
      </c>
      <c r="AG5" s="242" t="s">
        <v>131</v>
      </c>
    </row>
    <row r="6" spans="1:37" s="13" customFormat="1" ht="12" customHeight="1" x14ac:dyDescent="0.3">
      <c r="A6" s="149" t="s">
        <v>17</v>
      </c>
      <c r="B6" s="377" t="s">
        <v>199</v>
      </c>
      <c r="C6" s="81" t="s">
        <v>18</v>
      </c>
      <c r="D6" s="82" t="s">
        <v>19</v>
      </c>
      <c r="E6" s="273">
        <v>38</v>
      </c>
      <c r="F6" s="274">
        <v>39</v>
      </c>
      <c r="G6" s="274">
        <v>38</v>
      </c>
      <c r="H6" s="274">
        <v>36</v>
      </c>
      <c r="I6" s="274">
        <v>37</v>
      </c>
      <c r="J6" s="274">
        <v>36</v>
      </c>
      <c r="K6" s="274">
        <v>35</v>
      </c>
      <c r="L6" s="274">
        <v>33</v>
      </c>
      <c r="M6" s="276">
        <v>31</v>
      </c>
      <c r="N6" s="276">
        <v>28</v>
      </c>
      <c r="O6" s="278">
        <v>25</v>
      </c>
      <c r="P6" s="307">
        <v>23</v>
      </c>
      <c r="Q6" s="277">
        <v>23</v>
      </c>
      <c r="R6" s="277">
        <v>23</v>
      </c>
      <c r="S6" s="277">
        <v>24</v>
      </c>
      <c r="T6" s="278">
        <v>24</v>
      </c>
      <c r="U6" s="277">
        <v>21</v>
      </c>
      <c r="V6" s="277">
        <v>20</v>
      </c>
      <c r="W6" s="277">
        <v>19</v>
      </c>
      <c r="X6" s="277">
        <v>21</v>
      </c>
      <c r="Y6" s="301">
        <v>22</v>
      </c>
      <c r="Z6" s="50"/>
      <c r="AA6" s="59">
        <f>AVERAGE(U6:Y6)</f>
        <v>20.6</v>
      </c>
      <c r="AB6" s="479">
        <v>5</v>
      </c>
      <c r="AC6" s="60">
        <f>STDEVA(U6:Y6)</f>
        <v>1.1401754250991378</v>
      </c>
      <c r="AD6" s="353">
        <f>AC6/AA6</f>
        <v>5.5348321606754257E-2</v>
      </c>
      <c r="AE6" s="231">
        <f>35/(1+1.533*AD6)</f>
        <v>32.262555195508092</v>
      </c>
      <c r="AF6" s="403" t="str">
        <f>IF(AA6&lt;AE6,"YES","NO")</f>
        <v>YES</v>
      </c>
      <c r="AH6" s="22"/>
    </row>
    <row r="7" spans="1:37" s="13" customFormat="1" ht="12" customHeight="1" x14ac:dyDescent="0.3">
      <c r="A7" s="42" t="s">
        <v>17</v>
      </c>
      <c r="B7" s="378" t="s">
        <v>292</v>
      </c>
      <c r="C7" s="36" t="s">
        <v>18</v>
      </c>
      <c r="D7" s="23" t="s">
        <v>20</v>
      </c>
      <c r="E7" s="26">
        <v>36</v>
      </c>
      <c r="F7" s="23">
        <v>35</v>
      </c>
      <c r="G7" s="23">
        <v>36</v>
      </c>
      <c r="H7" s="23">
        <v>37</v>
      </c>
      <c r="I7" s="23">
        <v>40</v>
      </c>
      <c r="J7" s="12" t="s">
        <v>127</v>
      </c>
      <c r="K7" s="12" t="s">
        <v>127</v>
      </c>
      <c r="L7" s="12" t="s">
        <v>127</v>
      </c>
      <c r="M7" s="25" t="s">
        <v>127</v>
      </c>
      <c r="N7" s="27" t="s">
        <v>127</v>
      </c>
      <c r="O7" s="54" t="s">
        <v>127</v>
      </c>
      <c r="P7" s="153" t="s">
        <v>361</v>
      </c>
      <c r="Q7" s="27" t="s">
        <v>361</v>
      </c>
      <c r="R7" s="27" t="s">
        <v>361</v>
      </c>
      <c r="S7" s="27" t="s">
        <v>361</v>
      </c>
      <c r="T7" s="54" t="s">
        <v>361</v>
      </c>
      <c r="U7" s="27" t="s">
        <v>361</v>
      </c>
      <c r="V7" s="27" t="s">
        <v>361</v>
      </c>
      <c r="W7" s="27" t="s">
        <v>361</v>
      </c>
      <c r="X7" s="27" t="s">
        <v>361</v>
      </c>
      <c r="Y7" s="268" t="s">
        <v>361</v>
      </c>
      <c r="Z7" s="50"/>
      <c r="AA7" s="347" t="s">
        <v>361</v>
      </c>
      <c r="AB7" s="348" t="s">
        <v>361</v>
      </c>
      <c r="AC7" s="348" t="s">
        <v>361</v>
      </c>
      <c r="AD7" s="349" t="s">
        <v>361</v>
      </c>
      <c r="AE7" s="363" t="s">
        <v>361</v>
      </c>
      <c r="AF7" s="312" t="s">
        <v>361</v>
      </c>
      <c r="AG7" s="13" t="s">
        <v>231</v>
      </c>
      <c r="AH7" s="22"/>
    </row>
    <row r="8" spans="1:37" s="13" customFormat="1" ht="12" customHeight="1" x14ac:dyDescent="0.3">
      <c r="A8" s="42" t="s">
        <v>17</v>
      </c>
      <c r="B8" s="378" t="s">
        <v>200</v>
      </c>
      <c r="C8" s="36" t="s">
        <v>18</v>
      </c>
      <c r="D8" s="23" t="s">
        <v>21</v>
      </c>
      <c r="E8" s="279">
        <v>33</v>
      </c>
      <c r="F8" s="280">
        <v>34</v>
      </c>
      <c r="G8" s="280">
        <v>35</v>
      </c>
      <c r="H8" s="280">
        <v>33</v>
      </c>
      <c r="I8" s="280">
        <v>33</v>
      </c>
      <c r="J8" s="280">
        <v>32</v>
      </c>
      <c r="K8" s="282">
        <v>33</v>
      </c>
      <c r="L8" s="282">
        <v>31</v>
      </c>
      <c r="M8" s="267">
        <v>29</v>
      </c>
      <c r="N8" s="267">
        <v>27</v>
      </c>
      <c r="O8" s="283">
        <v>26</v>
      </c>
      <c r="P8" s="308">
        <v>24</v>
      </c>
      <c r="Q8" s="282">
        <v>25</v>
      </c>
      <c r="R8" s="282">
        <v>24</v>
      </c>
      <c r="S8" s="282">
        <v>25</v>
      </c>
      <c r="T8" s="283">
        <v>23</v>
      </c>
      <c r="U8" s="282">
        <v>22</v>
      </c>
      <c r="V8" s="282">
        <v>21</v>
      </c>
      <c r="W8" s="282">
        <v>20</v>
      </c>
      <c r="X8" s="282">
        <v>21</v>
      </c>
      <c r="Y8" s="302">
        <v>21</v>
      </c>
      <c r="Z8" s="50"/>
      <c r="AA8" s="61">
        <f>AVERAGE(U8:Y8)</f>
        <v>21</v>
      </c>
      <c r="AB8" s="481">
        <v>5</v>
      </c>
      <c r="AC8" s="51">
        <f>STDEVA(U8:Y8)</f>
        <v>0.70710678118654757</v>
      </c>
      <c r="AD8" s="62">
        <f>AC8/AA8</f>
        <v>3.3671751485073696E-2</v>
      </c>
      <c r="AE8" s="229">
        <f>35/(1+1.533*AD8)</f>
        <v>33.282022122012471</v>
      </c>
      <c r="AF8" s="312" t="str">
        <f>IF(AA8&lt;AE8,"YES","NO")</f>
        <v>YES</v>
      </c>
      <c r="AH8" s="22"/>
    </row>
    <row r="9" spans="1:37" s="13" customFormat="1" ht="12" customHeight="1" x14ac:dyDescent="0.3">
      <c r="A9" s="42" t="s">
        <v>17</v>
      </c>
      <c r="B9" s="378" t="s">
        <v>293</v>
      </c>
      <c r="C9" s="36" t="s">
        <v>18</v>
      </c>
      <c r="D9" s="23" t="s">
        <v>22</v>
      </c>
      <c r="E9" s="28">
        <v>34</v>
      </c>
      <c r="F9" s="12">
        <v>36</v>
      </c>
      <c r="G9" s="12">
        <v>38</v>
      </c>
      <c r="H9" s="12">
        <v>36</v>
      </c>
      <c r="I9" s="12">
        <v>37</v>
      </c>
      <c r="J9" s="12">
        <v>32</v>
      </c>
      <c r="K9" s="12" t="s">
        <v>127</v>
      </c>
      <c r="L9" s="12" t="s">
        <v>127</v>
      </c>
      <c r="M9" s="27" t="s">
        <v>127</v>
      </c>
      <c r="N9" s="27" t="s">
        <v>127</v>
      </c>
      <c r="O9" s="54" t="s">
        <v>127</v>
      </c>
      <c r="P9" s="153" t="s">
        <v>361</v>
      </c>
      <c r="Q9" s="27" t="s">
        <v>361</v>
      </c>
      <c r="R9" s="27" t="s">
        <v>361</v>
      </c>
      <c r="S9" s="27" t="s">
        <v>361</v>
      </c>
      <c r="T9" s="54" t="s">
        <v>361</v>
      </c>
      <c r="U9" s="27" t="s">
        <v>361</v>
      </c>
      <c r="V9" s="27" t="s">
        <v>361</v>
      </c>
      <c r="W9" s="27" t="s">
        <v>361</v>
      </c>
      <c r="X9" s="27" t="s">
        <v>361</v>
      </c>
      <c r="Y9" s="268" t="s">
        <v>361</v>
      </c>
      <c r="Z9" s="50"/>
      <c r="AA9" s="347" t="s">
        <v>361</v>
      </c>
      <c r="AB9" s="480" t="s">
        <v>361</v>
      </c>
      <c r="AC9" s="348" t="s">
        <v>361</v>
      </c>
      <c r="AD9" s="349" t="s">
        <v>361</v>
      </c>
      <c r="AE9" s="363" t="s">
        <v>361</v>
      </c>
      <c r="AF9" s="312" t="s">
        <v>361</v>
      </c>
      <c r="AG9" s="13" t="s">
        <v>241</v>
      </c>
      <c r="AH9" s="22"/>
    </row>
    <row r="10" spans="1:37" s="13" customFormat="1" ht="12" customHeight="1" x14ac:dyDescent="0.3">
      <c r="A10" s="42" t="s">
        <v>17</v>
      </c>
      <c r="B10" s="380" t="s">
        <v>203</v>
      </c>
      <c r="C10" s="36" t="s">
        <v>18</v>
      </c>
      <c r="D10" s="23" t="s">
        <v>23</v>
      </c>
      <c r="E10" s="28">
        <v>36</v>
      </c>
      <c r="F10" s="12">
        <v>35</v>
      </c>
      <c r="G10" s="12">
        <v>38</v>
      </c>
      <c r="H10" s="12">
        <v>36</v>
      </c>
      <c r="I10" s="12">
        <v>36</v>
      </c>
      <c r="J10" s="23">
        <v>33</v>
      </c>
      <c r="K10" s="12">
        <v>34</v>
      </c>
      <c r="L10" s="12">
        <v>31</v>
      </c>
      <c r="M10" s="27">
        <v>29</v>
      </c>
      <c r="N10" s="27" t="s">
        <v>127</v>
      </c>
      <c r="O10" s="54" t="s">
        <v>127</v>
      </c>
      <c r="P10" s="308">
        <v>24</v>
      </c>
      <c r="Q10" s="412">
        <v>24</v>
      </c>
      <c r="R10" s="412">
        <v>23</v>
      </c>
      <c r="S10" s="27" t="s">
        <v>361</v>
      </c>
      <c r="T10" s="54" t="s">
        <v>361</v>
      </c>
      <c r="U10" s="27" t="s">
        <v>361</v>
      </c>
      <c r="V10" s="27" t="s">
        <v>361</v>
      </c>
      <c r="W10" s="27" t="s">
        <v>361</v>
      </c>
      <c r="X10" s="27" t="s">
        <v>361</v>
      </c>
      <c r="Y10" s="268" t="s">
        <v>361</v>
      </c>
      <c r="Z10" s="50"/>
      <c r="AA10" s="347" t="s">
        <v>361</v>
      </c>
      <c r="AB10" s="480" t="s">
        <v>361</v>
      </c>
      <c r="AC10" s="348" t="s">
        <v>361</v>
      </c>
      <c r="AD10" s="349" t="s">
        <v>361</v>
      </c>
      <c r="AE10" s="363" t="s">
        <v>361</v>
      </c>
      <c r="AF10" s="312" t="s">
        <v>361</v>
      </c>
      <c r="AG10" s="13" t="s">
        <v>242</v>
      </c>
      <c r="AH10" s="22"/>
    </row>
    <row r="11" spans="1:37" s="13" customFormat="1" ht="12" customHeight="1" x14ac:dyDescent="0.3">
      <c r="A11" s="42" t="s">
        <v>17</v>
      </c>
      <c r="B11" s="378" t="s">
        <v>243</v>
      </c>
      <c r="C11" s="36" t="s">
        <v>18</v>
      </c>
      <c r="D11" s="23" t="s">
        <v>24</v>
      </c>
      <c r="E11" s="28">
        <v>34</v>
      </c>
      <c r="F11" s="12">
        <v>34</v>
      </c>
      <c r="G11" s="12">
        <v>37</v>
      </c>
      <c r="H11" s="12">
        <v>36</v>
      </c>
      <c r="I11" s="23">
        <v>37</v>
      </c>
      <c r="J11" s="23">
        <v>32</v>
      </c>
      <c r="K11" s="23">
        <v>32</v>
      </c>
      <c r="L11" s="23">
        <v>30</v>
      </c>
      <c r="M11" s="25">
        <v>29</v>
      </c>
      <c r="N11" s="25">
        <v>27</v>
      </c>
      <c r="O11" s="270">
        <v>26</v>
      </c>
      <c r="P11" s="308">
        <v>24</v>
      </c>
      <c r="Q11" s="282">
        <v>23</v>
      </c>
      <c r="R11" s="282">
        <v>21</v>
      </c>
      <c r="S11" s="282">
        <v>22</v>
      </c>
      <c r="T11" s="502">
        <v>22</v>
      </c>
      <c r="U11" s="459">
        <v>24</v>
      </c>
      <c r="V11" s="27" t="s">
        <v>361</v>
      </c>
      <c r="W11" s="27" t="s">
        <v>361</v>
      </c>
      <c r="X11" s="27" t="s">
        <v>361</v>
      </c>
      <c r="Y11" s="268" t="s">
        <v>361</v>
      </c>
      <c r="Z11" s="50"/>
      <c r="AA11" s="61">
        <f>AVERAGE(O11:S11)</f>
        <v>23.2</v>
      </c>
      <c r="AB11" s="481">
        <v>5</v>
      </c>
      <c r="AC11" s="51">
        <f>STDEVA(O11:S11)</f>
        <v>1.9235384061671346</v>
      </c>
      <c r="AD11" s="62">
        <f>AC11/AA11</f>
        <v>8.2911138196859246E-2</v>
      </c>
      <c r="AE11" s="229">
        <f>35/(1+1.533*AD11)</f>
        <v>31.053068789115805</v>
      </c>
      <c r="AF11" s="312" t="str">
        <f>IF(AA11&lt;AE11,"YES","NO")</f>
        <v>YES</v>
      </c>
      <c r="AG11" s="13" t="s">
        <v>244</v>
      </c>
      <c r="AH11" s="22"/>
    </row>
    <row r="12" spans="1:37" s="13" customFormat="1" ht="12" customHeight="1" x14ac:dyDescent="0.3">
      <c r="A12" s="42" t="s">
        <v>17</v>
      </c>
      <c r="B12" s="378" t="s">
        <v>319</v>
      </c>
      <c r="C12" s="36" t="s">
        <v>25</v>
      </c>
      <c r="D12" s="23" t="s">
        <v>26</v>
      </c>
      <c r="E12" s="26">
        <v>40</v>
      </c>
      <c r="F12" s="23">
        <v>41</v>
      </c>
      <c r="G12" s="23">
        <v>41</v>
      </c>
      <c r="H12" s="23">
        <v>39</v>
      </c>
      <c r="I12" s="23">
        <v>40</v>
      </c>
      <c r="J12" s="23">
        <v>39</v>
      </c>
      <c r="K12" s="23">
        <v>44</v>
      </c>
      <c r="L12" s="12" t="s">
        <v>127</v>
      </c>
      <c r="M12" s="25" t="s">
        <v>127</v>
      </c>
      <c r="N12" s="25" t="s">
        <v>127</v>
      </c>
      <c r="O12" s="148" t="s">
        <v>127</v>
      </c>
      <c r="P12" s="147" t="s">
        <v>361</v>
      </c>
      <c r="Q12" s="25" t="s">
        <v>361</v>
      </c>
      <c r="R12" s="25" t="s">
        <v>361</v>
      </c>
      <c r="S12" s="25" t="s">
        <v>361</v>
      </c>
      <c r="T12" s="148" t="s">
        <v>361</v>
      </c>
      <c r="U12" s="25" t="s">
        <v>361</v>
      </c>
      <c r="V12" s="25" t="s">
        <v>361</v>
      </c>
      <c r="W12" s="25" t="s">
        <v>361</v>
      </c>
      <c r="X12" s="25" t="s">
        <v>361</v>
      </c>
      <c r="Y12" s="268" t="s">
        <v>361</v>
      </c>
      <c r="Z12" s="50"/>
      <c r="AA12" s="347" t="s">
        <v>361</v>
      </c>
      <c r="AB12" s="480" t="s">
        <v>361</v>
      </c>
      <c r="AC12" s="348" t="s">
        <v>361</v>
      </c>
      <c r="AD12" s="349" t="s">
        <v>361</v>
      </c>
      <c r="AE12" s="363" t="s">
        <v>361</v>
      </c>
      <c r="AF12" s="312" t="s">
        <v>361</v>
      </c>
      <c r="AG12" s="13" t="s">
        <v>245</v>
      </c>
      <c r="AH12" s="22"/>
    </row>
    <row r="13" spans="1:37" s="13" customFormat="1" ht="12" customHeight="1" x14ac:dyDescent="0.3">
      <c r="A13" s="42" t="s">
        <v>17</v>
      </c>
      <c r="B13" s="380" t="s">
        <v>204</v>
      </c>
      <c r="C13" s="36" t="s">
        <v>25</v>
      </c>
      <c r="D13" s="23" t="s">
        <v>27</v>
      </c>
      <c r="E13" s="28" t="s">
        <v>127</v>
      </c>
      <c r="F13" s="12" t="s">
        <v>127</v>
      </c>
      <c r="G13" s="23">
        <v>46</v>
      </c>
      <c r="H13" s="23">
        <v>39</v>
      </c>
      <c r="I13" s="23">
        <v>38</v>
      </c>
      <c r="J13" s="23">
        <v>35</v>
      </c>
      <c r="K13" s="12">
        <v>34</v>
      </c>
      <c r="L13" s="12">
        <v>32</v>
      </c>
      <c r="M13" s="27">
        <v>30</v>
      </c>
      <c r="N13" s="27" t="s">
        <v>127</v>
      </c>
      <c r="O13" s="54" t="s">
        <v>127</v>
      </c>
      <c r="P13" s="419">
        <v>22</v>
      </c>
      <c r="Q13" s="25" t="s">
        <v>361</v>
      </c>
      <c r="R13" s="25" t="s">
        <v>361</v>
      </c>
      <c r="S13" s="25" t="s">
        <v>361</v>
      </c>
      <c r="T13" s="148" t="s">
        <v>361</v>
      </c>
      <c r="U13" s="25" t="s">
        <v>361</v>
      </c>
      <c r="V13" s="25" t="s">
        <v>361</v>
      </c>
      <c r="W13" s="25" t="s">
        <v>361</v>
      </c>
      <c r="X13" s="25" t="s">
        <v>361</v>
      </c>
      <c r="Y13" s="268" t="s">
        <v>361</v>
      </c>
      <c r="Z13" s="50"/>
      <c r="AA13" s="347" t="s">
        <v>361</v>
      </c>
      <c r="AB13" s="480" t="s">
        <v>361</v>
      </c>
      <c r="AC13" s="348" t="s">
        <v>361</v>
      </c>
      <c r="AD13" s="349" t="s">
        <v>361</v>
      </c>
      <c r="AE13" s="363" t="s">
        <v>361</v>
      </c>
      <c r="AF13" s="312" t="s">
        <v>361</v>
      </c>
      <c r="AG13" s="13" t="s">
        <v>246</v>
      </c>
      <c r="AH13" s="22"/>
    </row>
    <row r="14" spans="1:37" s="13" customFormat="1" ht="12" customHeight="1" x14ac:dyDescent="0.3">
      <c r="A14" s="42" t="s">
        <v>17</v>
      </c>
      <c r="B14" s="380" t="s">
        <v>201</v>
      </c>
      <c r="C14" s="36" t="s">
        <v>25</v>
      </c>
      <c r="D14" s="23" t="s">
        <v>28</v>
      </c>
      <c r="E14" s="285" t="s">
        <v>127</v>
      </c>
      <c r="F14" s="282" t="s">
        <v>127</v>
      </c>
      <c r="G14" s="282" t="s">
        <v>127</v>
      </c>
      <c r="H14" s="280">
        <v>33</v>
      </c>
      <c r="I14" s="280">
        <v>36</v>
      </c>
      <c r="J14" s="282">
        <v>36</v>
      </c>
      <c r="K14" s="282">
        <v>35</v>
      </c>
      <c r="L14" s="282">
        <v>33</v>
      </c>
      <c r="M14" s="267">
        <v>31</v>
      </c>
      <c r="N14" s="267">
        <v>29</v>
      </c>
      <c r="O14" s="283">
        <v>28</v>
      </c>
      <c r="P14" s="308">
        <v>25</v>
      </c>
      <c r="Q14" s="282">
        <v>24</v>
      </c>
      <c r="R14" s="282">
        <v>21</v>
      </c>
      <c r="S14" s="282">
        <v>22</v>
      </c>
      <c r="T14" s="283">
        <v>20</v>
      </c>
      <c r="U14" s="282">
        <v>20</v>
      </c>
      <c r="V14" s="282">
        <v>19</v>
      </c>
      <c r="W14" s="282">
        <v>18</v>
      </c>
      <c r="X14" s="282">
        <v>20</v>
      </c>
      <c r="Y14" s="302">
        <v>21</v>
      </c>
      <c r="Z14" s="50"/>
      <c r="AA14" s="61">
        <f>AVERAGE(U14:Y14)</f>
        <v>19.600000000000001</v>
      </c>
      <c r="AB14" s="481">
        <v>5</v>
      </c>
      <c r="AC14" s="51">
        <f>STDEVA(U14:Y14)</f>
        <v>1.1401754250991378</v>
      </c>
      <c r="AD14" s="62">
        <f>AC14/AA14</f>
        <v>5.8172215566282541E-2</v>
      </c>
      <c r="AE14" s="229">
        <f>35/(1+1.533*AD14)</f>
        <v>32.134324960945122</v>
      </c>
      <c r="AF14" s="312" t="str">
        <f>IF(AA14&lt;AE14,"YES","NO")</f>
        <v>YES</v>
      </c>
      <c r="AH14" s="22"/>
    </row>
    <row r="15" spans="1:37" s="13" customFormat="1" ht="12" customHeight="1" x14ac:dyDescent="0.3">
      <c r="A15" s="42" t="s">
        <v>17</v>
      </c>
      <c r="B15" s="378" t="s">
        <v>205</v>
      </c>
      <c r="C15" s="36" t="s">
        <v>25</v>
      </c>
      <c r="D15" s="23" t="s">
        <v>29</v>
      </c>
      <c r="E15" s="185">
        <v>36</v>
      </c>
      <c r="F15" s="87">
        <v>37</v>
      </c>
      <c r="G15" s="87">
        <v>40</v>
      </c>
      <c r="H15" s="87">
        <v>39</v>
      </c>
      <c r="I15" s="87">
        <v>40</v>
      </c>
      <c r="J15" s="87">
        <v>38</v>
      </c>
      <c r="K15" s="87">
        <v>36</v>
      </c>
      <c r="L15" s="87">
        <v>34</v>
      </c>
      <c r="M15" s="152">
        <v>31</v>
      </c>
      <c r="N15" s="152">
        <v>29</v>
      </c>
      <c r="O15" s="265">
        <v>27</v>
      </c>
      <c r="P15" s="512">
        <v>24</v>
      </c>
      <c r="Q15" s="289">
        <v>24</v>
      </c>
      <c r="R15" s="458">
        <v>22</v>
      </c>
      <c r="S15" s="458">
        <v>22</v>
      </c>
      <c r="T15" s="265" t="s">
        <v>361</v>
      </c>
      <c r="U15" s="266" t="s">
        <v>361</v>
      </c>
      <c r="V15" s="266" t="s">
        <v>361</v>
      </c>
      <c r="W15" s="266" t="s">
        <v>361</v>
      </c>
      <c r="X15" s="154" t="s">
        <v>361</v>
      </c>
      <c r="Y15" s="268" t="s">
        <v>361</v>
      </c>
      <c r="Z15" s="50"/>
      <c r="AA15" s="61">
        <f>AVERAGE(M15:Q15)</f>
        <v>27</v>
      </c>
      <c r="AB15" s="481">
        <v>5</v>
      </c>
      <c r="AC15" s="51">
        <f>STDEVA(M15:Q15)</f>
        <v>3.082207001484488</v>
      </c>
      <c r="AD15" s="62">
        <f>AC15/AA15</f>
        <v>0.11415581486979585</v>
      </c>
      <c r="AE15" s="229">
        <f>35/(1+1.533*AD15)</f>
        <v>29.78721213449224</v>
      </c>
      <c r="AF15" s="312" t="str">
        <f>IF(AA15&lt;AE15,"YES","NO")</f>
        <v>YES</v>
      </c>
      <c r="AG15" s="13" t="s">
        <v>247</v>
      </c>
      <c r="AH15" s="22"/>
    </row>
    <row r="16" spans="1:37" s="13" customFormat="1" ht="12" customHeight="1" x14ac:dyDescent="0.3">
      <c r="A16" s="42" t="s">
        <v>17</v>
      </c>
      <c r="B16" s="378" t="s">
        <v>294</v>
      </c>
      <c r="C16" s="36" t="s">
        <v>25</v>
      </c>
      <c r="D16" s="23" t="s">
        <v>30</v>
      </c>
      <c r="E16" s="28" t="s">
        <v>127</v>
      </c>
      <c r="F16" s="12" t="s">
        <v>127</v>
      </c>
      <c r="G16" s="23">
        <v>44</v>
      </c>
      <c r="H16" s="23">
        <v>38</v>
      </c>
      <c r="I16" s="23">
        <v>36</v>
      </c>
      <c r="J16" s="23">
        <v>33</v>
      </c>
      <c r="K16" s="23">
        <v>32</v>
      </c>
      <c r="L16" s="23">
        <v>29</v>
      </c>
      <c r="M16" s="25">
        <v>27</v>
      </c>
      <c r="N16" s="25" t="s">
        <v>127</v>
      </c>
      <c r="O16" s="148" t="s">
        <v>127</v>
      </c>
      <c r="P16" s="419">
        <v>20</v>
      </c>
      <c r="Q16" s="154" t="s">
        <v>361</v>
      </c>
      <c r="R16" s="154" t="s">
        <v>361</v>
      </c>
      <c r="S16" s="154" t="s">
        <v>361</v>
      </c>
      <c r="T16" s="270" t="s">
        <v>361</v>
      </c>
      <c r="U16" s="154" t="s">
        <v>361</v>
      </c>
      <c r="V16" s="154" t="s">
        <v>361</v>
      </c>
      <c r="W16" s="154" t="s">
        <v>361</v>
      </c>
      <c r="X16" s="154" t="s">
        <v>361</v>
      </c>
      <c r="Y16" s="268" t="s">
        <v>361</v>
      </c>
      <c r="Z16" s="50"/>
      <c r="AA16" s="347" t="s">
        <v>361</v>
      </c>
      <c r="AB16" s="480" t="s">
        <v>361</v>
      </c>
      <c r="AC16" s="348" t="s">
        <v>361</v>
      </c>
      <c r="AD16" s="349" t="s">
        <v>361</v>
      </c>
      <c r="AE16" s="363" t="s">
        <v>361</v>
      </c>
      <c r="AF16" s="312" t="s">
        <v>361</v>
      </c>
      <c r="AG16" s="13" t="s">
        <v>246</v>
      </c>
      <c r="AH16" s="22"/>
    </row>
    <row r="17" spans="1:34" s="13" customFormat="1" ht="12" customHeight="1" x14ac:dyDescent="0.3">
      <c r="A17" s="42" t="s">
        <v>17</v>
      </c>
      <c r="B17" s="380" t="s">
        <v>202</v>
      </c>
      <c r="C17" s="36" t="s">
        <v>25</v>
      </c>
      <c r="D17" s="23" t="s">
        <v>31</v>
      </c>
      <c r="E17" s="279">
        <v>36</v>
      </c>
      <c r="F17" s="280">
        <v>34</v>
      </c>
      <c r="G17" s="280">
        <v>35</v>
      </c>
      <c r="H17" s="280">
        <v>34</v>
      </c>
      <c r="I17" s="280">
        <v>35</v>
      </c>
      <c r="J17" s="280">
        <v>34</v>
      </c>
      <c r="K17" s="280">
        <v>35</v>
      </c>
      <c r="L17" s="280">
        <v>32</v>
      </c>
      <c r="M17" s="281">
        <v>30</v>
      </c>
      <c r="N17" s="281">
        <v>27</v>
      </c>
      <c r="O17" s="283">
        <v>26</v>
      </c>
      <c r="P17" s="308">
        <v>24</v>
      </c>
      <c r="Q17" s="282">
        <v>23</v>
      </c>
      <c r="R17" s="282">
        <v>24</v>
      </c>
      <c r="S17" s="282">
        <v>24</v>
      </c>
      <c r="T17" s="413">
        <v>23</v>
      </c>
      <c r="U17" s="412">
        <v>20</v>
      </c>
      <c r="V17" s="412">
        <v>20</v>
      </c>
      <c r="W17" s="282">
        <v>19</v>
      </c>
      <c r="X17" s="282">
        <v>20</v>
      </c>
      <c r="Y17" s="302">
        <v>20</v>
      </c>
      <c r="Z17" s="50"/>
      <c r="AA17" s="61">
        <f>AVERAGE(W17,X17,Y17)</f>
        <v>19.666666666666668</v>
      </c>
      <c r="AB17" s="481">
        <v>3</v>
      </c>
      <c r="AC17" s="51">
        <f>STDEVA(W17:Y17)</f>
        <v>0.57735026918962584</v>
      </c>
      <c r="AD17" s="62">
        <f>AC17/AA17</f>
        <v>2.9356793348625041E-2</v>
      </c>
      <c r="AE17" s="229">
        <f>35/(1+1.886*AD17)</f>
        <v>33.163821599446187</v>
      </c>
      <c r="AF17" s="312" t="str">
        <f>IF(AA17&lt;AE17,"YES","NO")</f>
        <v>YES</v>
      </c>
      <c r="AH17" s="22"/>
    </row>
    <row r="18" spans="1:34" s="13" customFormat="1" ht="12" customHeight="1" x14ac:dyDescent="0.3">
      <c r="A18" s="42" t="s">
        <v>17</v>
      </c>
      <c r="B18" s="378" t="s">
        <v>295</v>
      </c>
      <c r="C18" s="36" t="s">
        <v>25</v>
      </c>
      <c r="D18" s="23" t="s">
        <v>32</v>
      </c>
      <c r="E18" s="28" t="s">
        <v>127</v>
      </c>
      <c r="F18" s="12" t="s">
        <v>127</v>
      </c>
      <c r="G18" s="23">
        <v>47</v>
      </c>
      <c r="H18" s="23">
        <v>39</v>
      </c>
      <c r="I18" s="23">
        <v>39</v>
      </c>
      <c r="J18" s="23">
        <v>31</v>
      </c>
      <c r="K18" s="12" t="s">
        <v>127</v>
      </c>
      <c r="L18" s="12" t="s">
        <v>127</v>
      </c>
      <c r="M18" s="25" t="s">
        <v>127</v>
      </c>
      <c r="N18" s="25" t="s">
        <v>127</v>
      </c>
      <c r="O18" s="148" t="s">
        <v>127</v>
      </c>
      <c r="P18" s="147" t="s">
        <v>361</v>
      </c>
      <c r="Q18" s="25" t="s">
        <v>361</v>
      </c>
      <c r="R18" s="25" t="s">
        <v>361</v>
      </c>
      <c r="S18" s="25" t="s">
        <v>361</v>
      </c>
      <c r="T18" s="148" t="s">
        <v>361</v>
      </c>
      <c r="U18" s="25" t="s">
        <v>361</v>
      </c>
      <c r="V18" s="25" t="s">
        <v>361</v>
      </c>
      <c r="W18" s="25" t="s">
        <v>361</v>
      </c>
      <c r="X18" s="25" t="s">
        <v>361</v>
      </c>
      <c r="Y18" s="268" t="s">
        <v>361</v>
      </c>
      <c r="Z18" s="50"/>
      <c r="AA18" s="347" t="s">
        <v>361</v>
      </c>
      <c r="AB18" s="480" t="s">
        <v>361</v>
      </c>
      <c r="AC18" s="348" t="s">
        <v>361</v>
      </c>
      <c r="AD18" s="349" t="s">
        <v>361</v>
      </c>
      <c r="AE18" s="363" t="s">
        <v>361</v>
      </c>
      <c r="AF18" s="312" t="s">
        <v>361</v>
      </c>
      <c r="AG18" s="13" t="s">
        <v>241</v>
      </c>
      <c r="AH18" s="22"/>
    </row>
    <row r="19" spans="1:34" s="13" customFormat="1" ht="12" customHeight="1" thickBot="1" x14ac:dyDescent="0.35">
      <c r="A19" s="146" t="s">
        <v>17</v>
      </c>
      <c r="B19" s="379" t="s">
        <v>296</v>
      </c>
      <c r="C19" s="111" t="s">
        <v>25</v>
      </c>
      <c r="D19" s="112" t="s">
        <v>33</v>
      </c>
      <c r="E19" s="171">
        <v>32</v>
      </c>
      <c r="F19" s="112">
        <v>33</v>
      </c>
      <c r="G19" s="112">
        <v>36</v>
      </c>
      <c r="H19" s="112">
        <v>37</v>
      </c>
      <c r="I19" s="112">
        <v>44</v>
      </c>
      <c r="J19" s="172" t="s">
        <v>127</v>
      </c>
      <c r="K19" s="172" t="s">
        <v>127</v>
      </c>
      <c r="L19" s="172" t="s">
        <v>127</v>
      </c>
      <c r="M19" s="173" t="s">
        <v>127</v>
      </c>
      <c r="N19" s="173" t="s">
        <v>127</v>
      </c>
      <c r="O19" s="174" t="s">
        <v>127</v>
      </c>
      <c r="P19" s="175" t="s">
        <v>361</v>
      </c>
      <c r="Q19" s="173" t="s">
        <v>361</v>
      </c>
      <c r="R19" s="173" t="s">
        <v>361</v>
      </c>
      <c r="S19" s="173" t="s">
        <v>361</v>
      </c>
      <c r="T19" s="174" t="s">
        <v>361</v>
      </c>
      <c r="U19" s="173" t="s">
        <v>361</v>
      </c>
      <c r="V19" s="173" t="s">
        <v>361</v>
      </c>
      <c r="W19" s="173" t="s">
        <v>361</v>
      </c>
      <c r="X19" s="173" t="s">
        <v>361</v>
      </c>
      <c r="Y19" s="297" t="s">
        <v>361</v>
      </c>
      <c r="Z19" s="50"/>
      <c r="AA19" s="350" t="s">
        <v>361</v>
      </c>
      <c r="AB19" s="482" t="s">
        <v>361</v>
      </c>
      <c r="AC19" s="351" t="s">
        <v>361</v>
      </c>
      <c r="AD19" s="352" t="s">
        <v>361</v>
      </c>
      <c r="AE19" s="364" t="s">
        <v>361</v>
      </c>
      <c r="AF19" s="312" t="s">
        <v>361</v>
      </c>
      <c r="AG19" s="13" t="s">
        <v>231</v>
      </c>
      <c r="AH19" s="22"/>
    </row>
    <row r="20" spans="1:34" s="13" customFormat="1" ht="12" customHeight="1" x14ac:dyDescent="0.3">
      <c r="A20" s="314" t="s">
        <v>14</v>
      </c>
      <c r="B20" s="382" t="s">
        <v>176</v>
      </c>
      <c r="C20" s="252" t="s">
        <v>15</v>
      </c>
      <c r="D20" s="253" t="s">
        <v>16</v>
      </c>
      <c r="E20" s="273">
        <v>36</v>
      </c>
      <c r="F20" s="274">
        <v>35</v>
      </c>
      <c r="G20" s="274">
        <v>36</v>
      </c>
      <c r="H20" s="274">
        <v>35</v>
      </c>
      <c r="I20" s="274">
        <v>37</v>
      </c>
      <c r="J20" s="274">
        <v>37</v>
      </c>
      <c r="K20" s="274">
        <v>38</v>
      </c>
      <c r="L20" s="274">
        <v>35</v>
      </c>
      <c r="M20" s="275">
        <v>31</v>
      </c>
      <c r="N20" s="275">
        <v>28.133333333333336</v>
      </c>
      <c r="O20" s="278">
        <v>25</v>
      </c>
      <c r="P20" s="307">
        <v>23</v>
      </c>
      <c r="Q20" s="277">
        <v>23</v>
      </c>
      <c r="R20" s="277">
        <v>24</v>
      </c>
      <c r="S20" s="277">
        <v>27</v>
      </c>
      <c r="T20" s="278">
        <v>24</v>
      </c>
      <c r="U20" s="277">
        <v>21</v>
      </c>
      <c r="V20" s="277">
        <v>18</v>
      </c>
      <c r="W20" s="277">
        <v>18</v>
      </c>
      <c r="X20" s="414">
        <v>18</v>
      </c>
      <c r="Y20" s="417">
        <v>19</v>
      </c>
      <c r="Z20" s="50"/>
      <c r="AA20" s="427">
        <f>AVERAGE(S20:W20)</f>
        <v>21.6</v>
      </c>
      <c r="AB20" s="483">
        <v>5</v>
      </c>
      <c r="AC20" s="428">
        <f>STDEVA(S20:W20)</f>
        <v>3.9115214431215835</v>
      </c>
      <c r="AD20" s="353">
        <f>AC20/AA20</f>
        <v>0.1810889557000733</v>
      </c>
      <c r="AE20" s="231">
        <f>35/(1+1.533*AD20)</f>
        <v>27.394914945699202</v>
      </c>
      <c r="AF20" s="403" t="str">
        <f>IF(AA20&lt;AE20,"YES","NO")</f>
        <v>YES</v>
      </c>
      <c r="AH20" s="22"/>
    </row>
    <row r="21" spans="1:34" s="13" customFormat="1" ht="12" customHeight="1" x14ac:dyDescent="0.3">
      <c r="A21" s="315" t="s">
        <v>14</v>
      </c>
      <c r="B21" s="383" t="s">
        <v>177</v>
      </c>
      <c r="C21" s="255" t="s">
        <v>15</v>
      </c>
      <c r="D21" s="154">
        <v>340030010</v>
      </c>
      <c r="E21" s="26" t="s">
        <v>127</v>
      </c>
      <c r="F21" s="23" t="s">
        <v>127</v>
      </c>
      <c r="G21" s="23" t="s">
        <v>127</v>
      </c>
      <c r="H21" s="23" t="s">
        <v>127</v>
      </c>
      <c r="I21" s="23" t="s">
        <v>127</v>
      </c>
      <c r="J21" s="23" t="s">
        <v>127</v>
      </c>
      <c r="K21" s="23" t="s">
        <v>127</v>
      </c>
      <c r="L21" s="23" t="s">
        <v>127</v>
      </c>
      <c r="M21" s="23" t="s">
        <v>127</v>
      </c>
      <c r="N21" s="23" t="s">
        <v>127</v>
      </c>
      <c r="O21" s="508" t="s">
        <v>127</v>
      </c>
      <c r="P21" s="513" t="s">
        <v>361</v>
      </c>
      <c r="Q21" s="23" t="s">
        <v>361</v>
      </c>
      <c r="R21" s="23" t="s">
        <v>361</v>
      </c>
      <c r="S21" s="412">
        <v>27</v>
      </c>
      <c r="T21" s="413">
        <v>24</v>
      </c>
      <c r="U21" s="282">
        <v>22</v>
      </c>
      <c r="V21" s="282">
        <v>22</v>
      </c>
      <c r="W21" s="282">
        <v>23</v>
      </c>
      <c r="X21" s="412">
        <v>25</v>
      </c>
      <c r="Y21" s="416">
        <v>24</v>
      </c>
      <c r="Z21" s="50"/>
      <c r="AA21" s="61">
        <f>AVERAGE(U21:W21)</f>
        <v>22.333333333333332</v>
      </c>
      <c r="AB21" s="481">
        <v>3</v>
      </c>
      <c r="AC21" s="51">
        <f>STDEVA(U21:W21)</f>
        <v>0.57735026918962584</v>
      </c>
      <c r="AD21" s="62">
        <f>AC21/AA21</f>
        <v>2.5851504590580263E-2</v>
      </c>
      <c r="AE21" s="229">
        <f>35/(1+1.886*AD21)</f>
        <v>33.372874224831371</v>
      </c>
      <c r="AF21" s="312" t="str">
        <f>IF(AA21&lt;AE21,"YES","NO")</f>
        <v>YES</v>
      </c>
      <c r="AH21" s="22"/>
    </row>
    <row r="22" spans="1:34" s="13" customFormat="1" ht="12" customHeight="1" x14ac:dyDescent="0.3">
      <c r="A22" s="315" t="s">
        <v>14</v>
      </c>
      <c r="B22" s="383" t="s">
        <v>178</v>
      </c>
      <c r="C22" s="255" t="s">
        <v>44</v>
      </c>
      <c r="D22" s="154">
        <v>340130003</v>
      </c>
      <c r="E22" s="26" t="s">
        <v>127</v>
      </c>
      <c r="F22" s="23" t="s">
        <v>127</v>
      </c>
      <c r="G22" s="23" t="s">
        <v>127</v>
      </c>
      <c r="H22" s="23" t="s">
        <v>127</v>
      </c>
      <c r="I22" s="23" t="s">
        <v>127</v>
      </c>
      <c r="J22" s="23" t="s">
        <v>127</v>
      </c>
      <c r="K22" s="23" t="s">
        <v>127</v>
      </c>
      <c r="L22" s="23" t="s">
        <v>127</v>
      </c>
      <c r="M22" s="23" t="s">
        <v>127</v>
      </c>
      <c r="N22" s="23" t="s">
        <v>127</v>
      </c>
      <c r="O22" s="508" t="s">
        <v>127</v>
      </c>
      <c r="P22" s="308">
        <v>23</v>
      </c>
      <c r="Q22" s="282">
        <v>23</v>
      </c>
      <c r="R22" s="282">
        <v>24</v>
      </c>
      <c r="S22" s="282">
        <v>25</v>
      </c>
      <c r="T22" s="283">
        <v>24</v>
      </c>
      <c r="U22" s="282">
        <v>20</v>
      </c>
      <c r="V22" s="282">
        <v>19</v>
      </c>
      <c r="W22" s="282">
        <v>20</v>
      </c>
      <c r="X22" s="282">
        <v>21</v>
      </c>
      <c r="Y22" s="268">
        <v>21</v>
      </c>
      <c r="Z22" s="50"/>
      <c r="AA22" s="61">
        <f>AVERAGE(U22:Y22)</f>
        <v>20.2</v>
      </c>
      <c r="AB22" s="481">
        <v>5</v>
      </c>
      <c r="AC22" s="51">
        <f>STDEVA(U22:Y22)</f>
        <v>0.83666002653407556</v>
      </c>
      <c r="AD22" s="62">
        <f>AC22/AA22</f>
        <v>4.1418813194756217E-2</v>
      </c>
      <c r="AE22" s="229">
        <f>35/(1+1.533*AD22)</f>
        <v>32.910355632073973</v>
      </c>
      <c r="AF22" s="312" t="str">
        <f>IF(AA22&lt;AE22,"YES","NO")</f>
        <v>YES</v>
      </c>
      <c r="AH22" s="22"/>
    </row>
    <row r="23" spans="1:34" s="13" customFormat="1" ht="12" customHeight="1" x14ac:dyDescent="0.3">
      <c r="A23" s="42" t="s">
        <v>14</v>
      </c>
      <c r="B23" s="384" t="s">
        <v>297</v>
      </c>
      <c r="C23" s="36" t="s">
        <v>44</v>
      </c>
      <c r="D23" s="23" t="s">
        <v>46</v>
      </c>
      <c r="E23" s="26">
        <v>39</v>
      </c>
      <c r="F23" s="23">
        <v>37</v>
      </c>
      <c r="G23" s="23">
        <v>37</v>
      </c>
      <c r="H23" s="23">
        <v>38</v>
      </c>
      <c r="I23" s="23">
        <v>38</v>
      </c>
      <c r="J23" s="23">
        <v>38</v>
      </c>
      <c r="K23" s="23">
        <v>38</v>
      </c>
      <c r="L23" s="12">
        <v>35</v>
      </c>
      <c r="M23" s="316" t="s">
        <v>127</v>
      </c>
      <c r="N23" s="316" t="s">
        <v>127</v>
      </c>
      <c r="O23" s="317" t="s">
        <v>127</v>
      </c>
      <c r="P23" s="318" t="s">
        <v>361</v>
      </c>
      <c r="Q23" s="316" t="s">
        <v>361</v>
      </c>
      <c r="R23" s="316" t="s">
        <v>361</v>
      </c>
      <c r="S23" s="316" t="s">
        <v>361</v>
      </c>
      <c r="T23" s="317" t="s">
        <v>361</v>
      </c>
      <c r="U23" s="316" t="s">
        <v>361</v>
      </c>
      <c r="V23" s="316" t="s">
        <v>361</v>
      </c>
      <c r="W23" s="316" t="s">
        <v>361</v>
      </c>
      <c r="X23" s="316" t="s">
        <v>361</v>
      </c>
      <c r="Y23" s="319" t="s">
        <v>361</v>
      </c>
      <c r="Z23" s="56"/>
      <c r="AA23" s="61" t="s">
        <v>361</v>
      </c>
      <c r="AB23" s="481" t="s">
        <v>361</v>
      </c>
      <c r="AC23" s="51" t="s">
        <v>361</v>
      </c>
      <c r="AD23" s="62" t="s">
        <v>361</v>
      </c>
      <c r="AE23" s="229" t="s">
        <v>361</v>
      </c>
      <c r="AF23" s="312" t="s">
        <v>361</v>
      </c>
      <c r="AG23" s="13" t="s">
        <v>255</v>
      </c>
      <c r="AH23" s="22"/>
    </row>
    <row r="24" spans="1:34" s="13" customFormat="1" ht="12" customHeight="1" x14ac:dyDescent="0.3">
      <c r="A24" s="42" t="s">
        <v>14</v>
      </c>
      <c r="B24" s="378" t="s">
        <v>298</v>
      </c>
      <c r="C24" s="36" t="s">
        <v>44</v>
      </c>
      <c r="D24" s="23" t="s">
        <v>47</v>
      </c>
      <c r="E24" s="26">
        <v>34</v>
      </c>
      <c r="F24" s="23">
        <v>37</v>
      </c>
      <c r="G24" s="23">
        <v>36</v>
      </c>
      <c r="H24" s="23">
        <v>37</v>
      </c>
      <c r="I24" s="23">
        <v>35</v>
      </c>
      <c r="J24" s="12" t="s">
        <v>127</v>
      </c>
      <c r="K24" s="12" t="s">
        <v>127</v>
      </c>
      <c r="L24" s="12" t="s">
        <v>127</v>
      </c>
      <c r="M24" s="316" t="s">
        <v>127</v>
      </c>
      <c r="N24" s="316" t="s">
        <v>127</v>
      </c>
      <c r="O24" s="317" t="s">
        <v>127</v>
      </c>
      <c r="P24" s="318" t="s">
        <v>361</v>
      </c>
      <c r="Q24" s="316" t="s">
        <v>361</v>
      </c>
      <c r="R24" s="316" t="s">
        <v>361</v>
      </c>
      <c r="S24" s="316" t="s">
        <v>361</v>
      </c>
      <c r="T24" s="317" t="s">
        <v>361</v>
      </c>
      <c r="U24" s="316" t="s">
        <v>361</v>
      </c>
      <c r="V24" s="316" t="s">
        <v>361</v>
      </c>
      <c r="W24" s="316" t="s">
        <v>361</v>
      </c>
      <c r="X24" s="316" t="s">
        <v>361</v>
      </c>
      <c r="Y24" s="319" t="s">
        <v>361</v>
      </c>
      <c r="Z24" s="56"/>
      <c r="AA24" s="61" t="s">
        <v>361</v>
      </c>
      <c r="AB24" s="481" t="s">
        <v>361</v>
      </c>
      <c r="AC24" s="51" t="s">
        <v>361</v>
      </c>
      <c r="AD24" s="62" t="s">
        <v>361</v>
      </c>
      <c r="AE24" s="229" t="s">
        <v>361</v>
      </c>
      <c r="AF24" s="312" t="s">
        <v>361</v>
      </c>
      <c r="AG24" s="13" t="s">
        <v>231</v>
      </c>
      <c r="AH24" s="22"/>
    </row>
    <row r="25" spans="1:34" s="13" customFormat="1" ht="12" customHeight="1" x14ac:dyDescent="0.3">
      <c r="A25" s="42" t="s">
        <v>14</v>
      </c>
      <c r="B25" s="380" t="s">
        <v>181</v>
      </c>
      <c r="C25" s="36" t="s">
        <v>51</v>
      </c>
      <c r="D25" s="23" t="s">
        <v>209</v>
      </c>
      <c r="E25" s="26" t="s">
        <v>127</v>
      </c>
      <c r="F25" s="23" t="s">
        <v>127</v>
      </c>
      <c r="G25" s="23" t="s">
        <v>127</v>
      </c>
      <c r="H25" s="23" t="s">
        <v>127</v>
      </c>
      <c r="I25" s="23" t="s">
        <v>127</v>
      </c>
      <c r="J25" s="23" t="s">
        <v>127</v>
      </c>
      <c r="K25" s="23" t="s">
        <v>127</v>
      </c>
      <c r="L25" s="23" t="s">
        <v>127</v>
      </c>
      <c r="M25" s="23" t="s">
        <v>127</v>
      </c>
      <c r="N25" s="23" t="s">
        <v>127</v>
      </c>
      <c r="O25" s="508" t="s">
        <v>127</v>
      </c>
      <c r="P25" s="513" t="s">
        <v>361</v>
      </c>
      <c r="Q25" s="23" t="s">
        <v>361</v>
      </c>
      <c r="R25" s="23" t="s">
        <v>361</v>
      </c>
      <c r="S25" s="23" t="s">
        <v>361</v>
      </c>
      <c r="T25" s="413">
        <v>19</v>
      </c>
      <c r="U25" s="412">
        <v>18</v>
      </c>
      <c r="V25" s="282">
        <v>19</v>
      </c>
      <c r="W25" s="282">
        <v>19</v>
      </c>
      <c r="X25" s="412">
        <v>19</v>
      </c>
      <c r="Y25" s="416">
        <v>19</v>
      </c>
      <c r="Z25" s="50"/>
      <c r="AA25" s="61" t="s">
        <v>361</v>
      </c>
      <c r="AB25" s="481" t="s">
        <v>361</v>
      </c>
      <c r="AC25" s="51" t="s">
        <v>361</v>
      </c>
      <c r="AD25" s="62" t="s">
        <v>361</v>
      </c>
      <c r="AE25" s="229" t="s">
        <v>361</v>
      </c>
      <c r="AF25" s="312" t="s">
        <v>361</v>
      </c>
      <c r="AG25" s="13" t="s">
        <v>336</v>
      </c>
      <c r="AH25" s="22"/>
    </row>
    <row r="26" spans="1:34" s="13" customFormat="1" ht="12" customHeight="1" x14ac:dyDescent="0.3">
      <c r="A26" s="42" t="s">
        <v>14</v>
      </c>
      <c r="B26" s="380" t="s">
        <v>179</v>
      </c>
      <c r="C26" s="36" t="s">
        <v>51</v>
      </c>
      <c r="D26" s="23" t="s">
        <v>52</v>
      </c>
      <c r="E26" s="279">
        <v>41</v>
      </c>
      <c r="F26" s="280">
        <v>38</v>
      </c>
      <c r="G26" s="280">
        <v>40</v>
      </c>
      <c r="H26" s="280">
        <v>40</v>
      </c>
      <c r="I26" s="280">
        <v>41</v>
      </c>
      <c r="J26" s="280">
        <v>39</v>
      </c>
      <c r="K26" s="280">
        <v>38</v>
      </c>
      <c r="L26" s="280">
        <v>36</v>
      </c>
      <c r="M26" s="267">
        <v>32</v>
      </c>
      <c r="N26" s="267">
        <v>29.033333333333331</v>
      </c>
      <c r="O26" s="283">
        <v>28</v>
      </c>
      <c r="P26" s="308">
        <v>26</v>
      </c>
      <c r="Q26" s="282">
        <v>27</v>
      </c>
      <c r="R26" s="282">
        <v>26</v>
      </c>
      <c r="S26" s="282">
        <v>27</v>
      </c>
      <c r="T26" s="283">
        <v>23</v>
      </c>
      <c r="U26" s="282">
        <v>21</v>
      </c>
      <c r="V26" s="289">
        <v>19</v>
      </c>
      <c r="W26" s="289">
        <v>20</v>
      </c>
      <c r="X26" s="458">
        <v>22</v>
      </c>
      <c r="Y26" s="416">
        <v>22</v>
      </c>
      <c r="Z26" s="50"/>
      <c r="AA26" s="61">
        <f>AVERAGE(S26:W26)</f>
        <v>22</v>
      </c>
      <c r="AB26" s="481">
        <v>5</v>
      </c>
      <c r="AC26" s="51">
        <f>STDEVA(S26:W26)</f>
        <v>3.1622776601683795</v>
      </c>
      <c r="AD26" s="62">
        <f>AC26/AA26</f>
        <v>0.14373989364401726</v>
      </c>
      <c r="AE26" s="229">
        <f>35/(1+1.533*AD26)</f>
        <v>28.680220092413734</v>
      </c>
      <c r="AF26" s="312" t="str">
        <f>IF(AA26&lt;AE26,"YES","NO")</f>
        <v>YES</v>
      </c>
      <c r="AH26" s="22"/>
    </row>
    <row r="27" spans="1:34" s="13" customFormat="1" ht="12" customHeight="1" x14ac:dyDescent="0.3">
      <c r="A27" s="42" t="s">
        <v>14</v>
      </c>
      <c r="B27" s="380" t="s">
        <v>180</v>
      </c>
      <c r="C27" s="36" t="s">
        <v>51</v>
      </c>
      <c r="D27" s="23" t="s">
        <v>53</v>
      </c>
      <c r="E27" s="26">
        <v>43</v>
      </c>
      <c r="F27" s="23">
        <v>39</v>
      </c>
      <c r="G27" s="23">
        <v>39</v>
      </c>
      <c r="H27" s="23">
        <v>38</v>
      </c>
      <c r="I27" s="23">
        <v>44</v>
      </c>
      <c r="J27" s="23">
        <v>43</v>
      </c>
      <c r="K27" s="23">
        <v>41</v>
      </c>
      <c r="L27" s="23">
        <v>38</v>
      </c>
      <c r="M27" s="316">
        <v>33</v>
      </c>
      <c r="N27" s="316">
        <v>28.9</v>
      </c>
      <c r="O27" s="270">
        <v>26</v>
      </c>
      <c r="P27" s="308">
        <v>26</v>
      </c>
      <c r="Q27" s="282">
        <v>26</v>
      </c>
      <c r="R27" s="282">
        <v>26</v>
      </c>
      <c r="S27" s="282">
        <v>27</v>
      </c>
      <c r="T27" s="413">
        <v>27</v>
      </c>
      <c r="U27" s="412">
        <v>29</v>
      </c>
      <c r="V27" s="154" t="s">
        <v>361</v>
      </c>
      <c r="W27" s="154" t="s">
        <v>361</v>
      </c>
      <c r="X27" s="154" t="s">
        <v>361</v>
      </c>
      <c r="Y27" s="312" t="s">
        <v>361</v>
      </c>
      <c r="Z27" s="22"/>
      <c r="AA27" s="61">
        <f>AVERAGE(O27:S27)</f>
        <v>26.2</v>
      </c>
      <c r="AB27" s="481">
        <v>5</v>
      </c>
      <c r="AC27" s="51">
        <f>STDEVA(O27:S27)</f>
        <v>0.44721359549995793</v>
      </c>
      <c r="AD27" s="62">
        <f>AC27/AA27</f>
        <v>1.706922120228847E-2</v>
      </c>
      <c r="AE27" s="229">
        <f>35/(1+1.533*AD27)</f>
        <v>34.107504957782368</v>
      </c>
      <c r="AF27" s="312" t="str">
        <f>IF(AA27&lt;AE27,"YES","NO")</f>
        <v>YES</v>
      </c>
      <c r="AG27" s="13" t="s">
        <v>244</v>
      </c>
      <c r="AH27" s="22"/>
    </row>
    <row r="28" spans="1:34" s="13" customFormat="1" ht="12" customHeight="1" x14ac:dyDescent="0.3">
      <c r="A28" s="300" t="s">
        <v>14</v>
      </c>
      <c r="B28" s="385" t="s">
        <v>211</v>
      </c>
      <c r="C28" s="320" t="s">
        <v>54</v>
      </c>
      <c r="D28" s="321">
        <v>340210005</v>
      </c>
      <c r="E28" s="279" t="s">
        <v>127</v>
      </c>
      <c r="F28" s="280" t="s">
        <v>127</v>
      </c>
      <c r="G28" s="280" t="s">
        <v>127</v>
      </c>
      <c r="H28" s="280" t="s">
        <v>127</v>
      </c>
      <c r="I28" s="280" t="s">
        <v>127</v>
      </c>
      <c r="J28" s="280" t="s">
        <v>127</v>
      </c>
      <c r="K28" s="280" t="s">
        <v>127</v>
      </c>
      <c r="L28" s="280" t="s">
        <v>127</v>
      </c>
      <c r="M28" s="280" t="s">
        <v>127</v>
      </c>
      <c r="N28" s="280" t="s">
        <v>127</v>
      </c>
      <c r="O28" s="509" t="s">
        <v>127</v>
      </c>
      <c r="P28" s="514" t="s">
        <v>361</v>
      </c>
      <c r="Q28" s="280" t="s">
        <v>361</v>
      </c>
      <c r="R28" s="280" t="s">
        <v>361</v>
      </c>
      <c r="S28" s="280" t="s">
        <v>361</v>
      </c>
      <c r="T28" s="505">
        <v>17</v>
      </c>
      <c r="U28" s="517">
        <v>17</v>
      </c>
      <c r="V28" s="322">
        <v>17</v>
      </c>
      <c r="W28" s="322">
        <v>17</v>
      </c>
      <c r="X28" s="290">
        <v>17</v>
      </c>
      <c r="Y28" s="268">
        <v>18</v>
      </c>
      <c r="Z28" s="50"/>
      <c r="AA28" s="61">
        <f>AVERAGE(W28:Y28)</f>
        <v>17.333333333333332</v>
      </c>
      <c r="AB28" s="481">
        <v>3</v>
      </c>
      <c r="AC28" s="51">
        <f>STDEVA(W28:Y28)</f>
        <v>0.57735026918962584</v>
      </c>
      <c r="AD28" s="62">
        <f>AC28/AA28</f>
        <v>3.3308669376324568E-2</v>
      </c>
      <c r="AE28" s="229">
        <f>35/(1+1.886*AD28)</f>
        <v>32.931253688958392</v>
      </c>
      <c r="AF28" s="312" t="str">
        <f>IF(AA28&lt;AE28,"YES","NO")</f>
        <v>YES</v>
      </c>
      <c r="AH28" s="22"/>
    </row>
    <row r="29" spans="1:34" s="13" customFormat="1" ht="12" customHeight="1" x14ac:dyDescent="0.3">
      <c r="A29" s="303" t="s">
        <v>14</v>
      </c>
      <c r="B29" s="386" t="s">
        <v>299</v>
      </c>
      <c r="C29" s="304" t="s">
        <v>54</v>
      </c>
      <c r="D29" s="287" t="s">
        <v>55</v>
      </c>
      <c r="E29" s="305">
        <v>37</v>
      </c>
      <c r="F29" s="287">
        <v>38</v>
      </c>
      <c r="G29" s="287">
        <v>37</v>
      </c>
      <c r="H29" s="287">
        <v>37</v>
      </c>
      <c r="I29" s="287">
        <v>36</v>
      </c>
      <c r="J29" s="287">
        <v>34</v>
      </c>
      <c r="K29" s="287">
        <v>34</v>
      </c>
      <c r="L29" s="287">
        <v>33</v>
      </c>
      <c r="M29" s="269">
        <v>29</v>
      </c>
      <c r="N29" s="269">
        <v>27.3</v>
      </c>
      <c r="O29" s="306">
        <v>26</v>
      </c>
      <c r="P29" s="309">
        <v>25</v>
      </c>
      <c r="Q29" s="290">
        <v>24</v>
      </c>
      <c r="R29" s="290">
        <v>23</v>
      </c>
      <c r="S29" s="290">
        <v>24</v>
      </c>
      <c r="T29" s="306">
        <v>22</v>
      </c>
      <c r="U29" s="290">
        <v>20</v>
      </c>
      <c r="V29" s="290">
        <v>17</v>
      </c>
      <c r="W29" s="290">
        <v>19</v>
      </c>
      <c r="X29" s="459">
        <v>19</v>
      </c>
      <c r="Y29" s="416">
        <v>19</v>
      </c>
      <c r="Z29" s="50"/>
      <c r="AA29" s="61">
        <f>AVERAGE(S29:W29)</f>
        <v>20.399999999999999</v>
      </c>
      <c r="AB29" s="481">
        <v>5</v>
      </c>
      <c r="AC29" s="51">
        <f>STDEVA(S29:W29)</f>
        <v>2.7018512172212508</v>
      </c>
      <c r="AD29" s="62">
        <f>AC29/AA29</f>
        <v>0.13244368711868879</v>
      </c>
      <c r="AE29" s="229">
        <f>35/(1+1.533*AD29)</f>
        <v>29.09305705375882</v>
      </c>
      <c r="AF29" s="312" t="str">
        <f>IF(AA29&lt;AE29,"YES","NO")</f>
        <v>YES</v>
      </c>
      <c r="AG29" s="13" t="s">
        <v>262</v>
      </c>
      <c r="AH29" s="22"/>
    </row>
    <row r="30" spans="1:34" s="13" customFormat="1" ht="12" customHeight="1" x14ac:dyDescent="0.3">
      <c r="A30" s="303" t="s">
        <v>14</v>
      </c>
      <c r="B30" s="387" t="s">
        <v>300</v>
      </c>
      <c r="C30" s="304" t="s">
        <v>54</v>
      </c>
      <c r="D30" s="287" t="s">
        <v>56</v>
      </c>
      <c r="E30" s="305">
        <v>30</v>
      </c>
      <c r="F30" s="287">
        <v>32</v>
      </c>
      <c r="G30" s="287">
        <v>33</v>
      </c>
      <c r="H30" s="287">
        <v>32</v>
      </c>
      <c r="I30" s="287">
        <v>32</v>
      </c>
      <c r="J30" s="287">
        <v>30</v>
      </c>
      <c r="K30" s="286">
        <v>30</v>
      </c>
      <c r="L30" s="286">
        <v>28</v>
      </c>
      <c r="M30" s="269">
        <v>25.666666666666668</v>
      </c>
      <c r="N30" s="269">
        <v>22.766666666666666</v>
      </c>
      <c r="O30" s="510">
        <v>20</v>
      </c>
      <c r="P30" s="515">
        <v>19</v>
      </c>
      <c r="Q30" s="322">
        <v>21</v>
      </c>
      <c r="R30" s="322">
        <v>21</v>
      </c>
      <c r="S30" s="322">
        <v>22</v>
      </c>
      <c r="T30" s="502">
        <v>21</v>
      </c>
      <c r="U30" s="459">
        <v>21</v>
      </c>
      <c r="V30" s="286" t="s">
        <v>361</v>
      </c>
      <c r="W30" s="286" t="s">
        <v>361</v>
      </c>
      <c r="X30" s="286" t="s">
        <v>361</v>
      </c>
      <c r="Y30" s="324" t="s">
        <v>361</v>
      </c>
      <c r="Z30" s="57"/>
      <c r="AA30" s="61">
        <f>AVERAGE(O30:S30)</f>
        <v>20.6</v>
      </c>
      <c r="AB30" s="481">
        <v>5</v>
      </c>
      <c r="AC30" s="51">
        <f>STDEVA(O30:S30)</f>
        <v>1.1401754250991378</v>
      </c>
      <c r="AD30" s="62">
        <f>AC30/AA30</f>
        <v>5.5348321606754257E-2</v>
      </c>
      <c r="AE30" s="229">
        <f>35/(1+1.533*AD30)</f>
        <v>32.262555195508092</v>
      </c>
      <c r="AF30" s="312" t="str">
        <f>IF(AA30&lt;AE30,"YES","NO")</f>
        <v>YES</v>
      </c>
      <c r="AG30" s="13" t="s">
        <v>244</v>
      </c>
      <c r="AH30" s="22"/>
    </row>
    <row r="31" spans="1:34" s="13" customFormat="1" ht="12" customHeight="1" x14ac:dyDescent="0.3">
      <c r="A31" s="42" t="s">
        <v>14</v>
      </c>
      <c r="B31" s="380" t="s">
        <v>182</v>
      </c>
      <c r="C31" s="36" t="s">
        <v>57</v>
      </c>
      <c r="D31" s="23" t="s">
        <v>58</v>
      </c>
      <c r="E31" s="26">
        <v>33</v>
      </c>
      <c r="F31" s="23">
        <v>32</v>
      </c>
      <c r="G31" s="23">
        <v>36</v>
      </c>
      <c r="H31" s="23">
        <v>36</v>
      </c>
      <c r="I31" s="23">
        <v>38</v>
      </c>
      <c r="J31" s="23">
        <v>34</v>
      </c>
      <c r="K31" s="23">
        <v>32</v>
      </c>
      <c r="L31" s="23">
        <v>31</v>
      </c>
      <c r="M31" s="316">
        <v>27</v>
      </c>
      <c r="N31" s="316">
        <v>22.9</v>
      </c>
      <c r="O31" s="270">
        <v>20</v>
      </c>
      <c r="P31" s="308">
        <v>19</v>
      </c>
      <c r="Q31" s="282">
        <v>19</v>
      </c>
      <c r="R31" s="282">
        <v>19</v>
      </c>
      <c r="S31" s="282">
        <v>20</v>
      </c>
      <c r="T31" s="413">
        <v>20</v>
      </c>
      <c r="U31" s="412">
        <v>20</v>
      </c>
      <c r="V31" s="286" t="s">
        <v>361</v>
      </c>
      <c r="W31" s="286" t="s">
        <v>361</v>
      </c>
      <c r="X31" s="286" t="s">
        <v>361</v>
      </c>
      <c r="Y31" s="324" t="s">
        <v>361</v>
      </c>
      <c r="Z31" s="57"/>
      <c r="AA31" s="61">
        <f>AVERAGE(O31:S31)</f>
        <v>19.399999999999999</v>
      </c>
      <c r="AB31" s="481">
        <v>5</v>
      </c>
      <c r="AC31" s="51">
        <f>STDEVA(O31:S31)</f>
        <v>0.54772255750516607</v>
      </c>
      <c r="AD31" s="62">
        <f>AC31/AA31</f>
        <v>2.8233121520884853E-2</v>
      </c>
      <c r="AE31" s="229">
        <f>35/(1+1.533*AD31)</f>
        <v>33.547996570168053</v>
      </c>
      <c r="AF31" s="312" t="str">
        <f>IF(AA31&lt;AE31,"YES","NO")</f>
        <v>YES</v>
      </c>
      <c r="AG31" s="13" t="s">
        <v>259</v>
      </c>
      <c r="AH31" s="22"/>
    </row>
    <row r="32" spans="1:34" s="13" customFormat="1" ht="12" customHeight="1" x14ac:dyDescent="0.3">
      <c r="A32" s="42" t="s">
        <v>14</v>
      </c>
      <c r="B32" s="380" t="s">
        <v>183</v>
      </c>
      <c r="C32" s="36" t="s">
        <v>57</v>
      </c>
      <c r="D32" s="23" t="s">
        <v>214</v>
      </c>
      <c r="E32" s="26" t="s">
        <v>127</v>
      </c>
      <c r="F32" s="23" t="s">
        <v>127</v>
      </c>
      <c r="G32" s="23" t="s">
        <v>127</v>
      </c>
      <c r="H32" s="23" t="s">
        <v>127</v>
      </c>
      <c r="I32" s="23" t="s">
        <v>127</v>
      </c>
      <c r="J32" s="23" t="s">
        <v>127</v>
      </c>
      <c r="K32" s="23" t="s">
        <v>127</v>
      </c>
      <c r="L32" s="23" t="s">
        <v>127</v>
      </c>
      <c r="M32" s="23" t="s">
        <v>127</v>
      </c>
      <c r="N32" s="23" t="s">
        <v>127</v>
      </c>
      <c r="O32" s="508" t="s">
        <v>127</v>
      </c>
      <c r="P32" s="513" t="s">
        <v>361</v>
      </c>
      <c r="Q32" s="23" t="s">
        <v>361</v>
      </c>
      <c r="R32" s="23" t="s">
        <v>361</v>
      </c>
      <c r="S32" s="23" t="s">
        <v>361</v>
      </c>
      <c r="T32" s="413">
        <v>18</v>
      </c>
      <c r="U32" s="412">
        <v>19</v>
      </c>
      <c r="V32" s="282">
        <v>19</v>
      </c>
      <c r="W32" s="282">
        <v>18</v>
      </c>
      <c r="X32" s="282">
        <v>19</v>
      </c>
      <c r="Y32" s="268">
        <v>19</v>
      </c>
      <c r="Z32" s="50"/>
      <c r="AA32" s="61">
        <f>AVERAGE(W32:Y32)</f>
        <v>18.666666666666668</v>
      </c>
      <c r="AB32" s="481">
        <v>3</v>
      </c>
      <c r="AC32" s="51">
        <f>STDEVA(W32:Y32)</f>
        <v>0.57735026918962584</v>
      </c>
      <c r="AD32" s="62">
        <f>AC32/AA32</f>
        <v>3.0929478706587098E-2</v>
      </c>
      <c r="AE32" s="229">
        <f>35/(1+1.886*AD32)</f>
        <v>33.070876656480863</v>
      </c>
      <c r="AF32" s="312" t="str">
        <f>IF(AA32&lt;AE32,"YES","NO")</f>
        <v>YES</v>
      </c>
      <c r="AH32" s="22"/>
    </row>
    <row r="33" spans="1:34" s="13" customFormat="1" ht="12" customHeight="1" x14ac:dyDescent="0.3">
      <c r="A33" s="42" t="s">
        <v>14</v>
      </c>
      <c r="B33" s="378" t="s">
        <v>184</v>
      </c>
      <c r="C33" s="36" t="s">
        <v>59</v>
      </c>
      <c r="D33" s="23" t="s">
        <v>60</v>
      </c>
      <c r="E33" s="26">
        <v>35</v>
      </c>
      <c r="F33" s="23">
        <v>35</v>
      </c>
      <c r="G33" s="23">
        <v>38</v>
      </c>
      <c r="H33" s="23">
        <v>35</v>
      </c>
      <c r="I33" s="23">
        <v>34</v>
      </c>
      <c r="J33" s="23">
        <v>31</v>
      </c>
      <c r="K33" s="23">
        <v>32</v>
      </c>
      <c r="L33" s="23">
        <v>29</v>
      </c>
      <c r="M33" s="316">
        <v>26</v>
      </c>
      <c r="N33" s="316">
        <v>23</v>
      </c>
      <c r="O33" s="270">
        <v>22</v>
      </c>
      <c r="P33" s="308">
        <v>21</v>
      </c>
      <c r="Q33" s="282">
        <v>21</v>
      </c>
      <c r="R33" s="282">
        <v>22</v>
      </c>
      <c r="S33" s="412">
        <v>24</v>
      </c>
      <c r="T33" s="413">
        <v>25</v>
      </c>
      <c r="U33" s="286" t="s">
        <v>361</v>
      </c>
      <c r="V33" s="286" t="s">
        <v>361</v>
      </c>
      <c r="W33" s="286" t="s">
        <v>361</v>
      </c>
      <c r="X33" s="286" t="s">
        <v>361</v>
      </c>
      <c r="Y33" s="324" t="s">
        <v>361</v>
      </c>
      <c r="Z33" s="57"/>
      <c r="AA33" s="61">
        <f>AVERAGE(N33:R33)</f>
        <v>21.8</v>
      </c>
      <c r="AB33" s="481">
        <v>5</v>
      </c>
      <c r="AC33" s="51">
        <f>STDEVA(O33:S33)</f>
        <v>1.2247448713915889</v>
      </c>
      <c r="AD33" s="62">
        <f>AC33/AA33</f>
        <v>5.6180957403283896E-2</v>
      </c>
      <c r="AE33" s="229">
        <f>35/(1+1.533*AD33)</f>
        <v>32.224639762494235</v>
      </c>
      <c r="AF33" s="312" t="str">
        <f>IF(AA33&lt;AE33,"YES","NO")</f>
        <v>YES</v>
      </c>
      <c r="AG33" s="13" t="s">
        <v>260</v>
      </c>
      <c r="AH33" s="22"/>
    </row>
    <row r="34" spans="1:34" s="13" customFormat="1" ht="12" customHeight="1" x14ac:dyDescent="0.3">
      <c r="A34" s="303" t="s">
        <v>14</v>
      </c>
      <c r="B34" s="388" t="s">
        <v>110</v>
      </c>
      <c r="C34" s="304" t="s">
        <v>59</v>
      </c>
      <c r="D34" s="287" t="s">
        <v>61</v>
      </c>
      <c r="E34" s="305">
        <v>30</v>
      </c>
      <c r="F34" s="287">
        <v>32</v>
      </c>
      <c r="G34" s="287">
        <v>34</v>
      </c>
      <c r="H34" s="287">
        <v>33</v>
      </c>
      <c r="I34" s="287">
        <v>33</v>
      </c>
      <c r="J34" s="287">
        <v>31</v>
      </c>
      <c r="K34" s="287">
        <v>31</v>
      </c>
      <c r="L34" s="287">
        <v>28</v>
      </c>
      <c r="M34" s="269">
        <v>26</v>
      </c>
      <c r="N34" s="269">
        <v>22.633333333333336</v>
      </c>
      <c r="O34" s="306">
        <v>23</v>
      </c>
      <c r="P34" s="309">
        <v>21</v>
      </c>
      <c r="Q34" s="290">
        <v>19</v>
      </c>
      <c r="R34" s="290">
        <v>17</v>
      </c>
      <c r="S34" s="290">
        <v>18</v>
      </c>
      <c r="T34" s="306">
        <v>17</v>
      </c>
      <c r="U34" s="290">
        <v>16</v>
      </c>
      <c r="V34" s="290">
        <v>14</v>
      </c>
      <c r="W34" s="290">
        <v>14</v>
      </c>
      <c r="X34" s="459">
        <v>15</v>
      </c>
      <c r="Y34" s="416">
        <v>17</v>
      </c>
      <c r="Z34" s="50"/>
      <c r="AA34" s="61">
        <f>AVERAGE(S34:W34)</f>
        <v>15.8</v>
      </c>
      <c r="AB34" s="481">
        <v>5</v>
      </c>
      <c r="AC34" s="51">
        <f>STDEVA(S34:W34)</f>
        <v>1.7888543819998286</v>
      </c>
      <c r="AD34" s="62">
        <f>AC34/AA34</f>
        <v>0.11321863177214105</v>
      </c>
      <c r="AE34" s="229">
        <f>35/(1+1.533*AD34)</f>
        <v>29.823678259943811</v>
      </c>
      <c r="AF34" s="312" t="str">
        <f>IF(AA34&lt;AE34,"YES","NO")</f>
        <v>YES</v>
      </c>
      <c r="AG34" s="13" t="s">
        <v>264</v>
      </c>
      <c r="AH34" s="22"/>
    </row>
    <row r="35" spans="1:34" s="13" customFormat="1" ht="12" customHeight="1" x14ac:dyDescent="0.3">
      <c r="A35" s="42" t="s">
        <v>14</v>
      </c>
      <c r="B35" s="380" t="s">
        <v>185</v>
      </c>
      <c r="C35" s="36" t="s">
        <v>62</v>
      </c>
      <c r="D35" s="23" t="s">
        <v>63</v>
      </c>
      <c r="E35" s="279">
        <v>37</v>
      </c>
      <c r="F35" s="280">
        <v>35</v>
      </c>
      <c r="G35" s="280">
        <v>37</v>
      </c>
      <c r="H35" s="280">
        <v>36</v>
      </c>
      <c r="I35" s="280">
        <v>37</v>
      </c>
      <c r="J35" s="280">
        <v>35</v>
      </c>
      <c r="K35" s="280">
        <v>37</v>
      </c>
      <c r="L35" s="280">
        <v>33</v>
      </c>
      <c r="M35" s="267">
        <v>30</v>
      </c>
      <c r="N35" s="267">
        <v>26.366666666666664</v>
      </c>
      <c r="O35" s="283">
        <v>25</v>
      </c>
      <c r="P35" s="308">
        <v>24</v>
      </c>
      <c r="Q35" s="282">
        <v>24</v>
      </c>
      <c r="R35" s="282">
        <v>24</v>
      </c>
      <c r="S35" s="282">
        <v>25</v>
      </c>
      <c r="T35" s="283">
        <v>22</v>
      </c>
      <c r="U35" s="282">
        <v>19</v>
      </c>
      <c r="V35" s="282">
        <v>18</v>
      </c>
      <c r="W35" s="282">
        <v>19</v>
      </c>
      <c r="X35" s="412">
        <v>18</v>
      </c>
      <c r="Y35" s="416">
        <v>18</v>
      </c>
      <c r="Z35" s="50"/>
      <c r="AA35" s="425">
        <f>AVERAGE(S35:W35)</f>
        <v>20.6</v>
      </c>
      <c r="AB35" s="485">
        <v>5</v>
      </c>
      <c r="AC35" s="426">
        <f>STDEVA(S35:W35)</f>
        <v>2.8809720581775786</v>
      </c>
      <c r="AD35" s="62">
        <f>AC35/AA35</f>
        <v>0.13985301253289215</v>
      </c>
      <c r="AE35" s="229">
        <f>35/(1+1.533*AD35)</f>
        <v>28.820943401789823</v>
      </c>
      <c r="AF35" s="312" t="str">
        <f>IF(AA35&lt;AE35,"YES","NO")</f>
        <v>YES</v>
      </c>
      <c r="AH35" s="22"/>
    </row>
    <row r="36" spans="1:34" s="13" customFormat="1" ht="12" customHeight="1" x14ac:dyDescent="0.3">
      <c r="A36" s="42" t="s">
        <v>14</v>
      </c>
      <c r="B36" s="380" t="s">
        <v>186</v>
      </c>
      <c r="C36" s="36" t="s">
        <v>64</v>
      </c>
      <c r="D36" s="23" t="s">
        <v>65</v>
      </c>
      <c r="E36" s="279">
        <v>40</v>
      </c>
      <c r="F36" s="280">
        <v>40</v>
      </c>
      <c r="G36" s="280">
        <v>41</v>
      </c>
      <c r="H36" s="280">
        <v>41</v>
      </c>
      <c r="I36" s="280">
        <v>41</v>
      </c>
      <c r="J36" s="280">
        <v>41</v>
      </c>
      <c r="K36" s="280">
        <v>39</v>
      </c>
      <c r="L36" s="280">
        <v>36</v>
      </c>
      <c r="M36" s="267">
        <v>32</v>
      </c>
      <c r="N36" s="267">
        <v>29.866666666666664</v>
      </c>
      <c r="O36" s="283">
        <v>30</v>
      </c>
      <c r="P36" s="308">
        <v>29</v>
      </c>
      <c r="Q36" s="282">
        <v>30</v>
      </c>
      <c r="R36" s="282">
        <v>27</v>
      </c>
      <c r="S36" s="282">
        <v>28</v>
      </c>
      <c r="T36" s="283">
        <v>24</v>
      </c>
      <c r="U36" s="282">
        <v>23</v>
      </c>
      <c r="V36" s="282">
        <v>21</v>
      </c>
      <c r="W36" s="282">
        <v>22</v>
      </c>
      <c r="X36" s="282">
        <v>22</v>
      </c>
      <c r="Y36" s="268">
        <v>22</v>
      </c>
      <c r="Z36" s="50"/>
      <c r="AA36" s="61">
        <f>AVERAGE(U36:Y36)</f>
        <v>22</v>
      </c>
      <c r="AB36" s="481">
        <v>5</v>
      </c>
      <c r="AC36" s="51">
        <f>STDEVA(U36:Y36)</f>
        <v>0.70710678118654757</v>
      </c>
      <c r="AD36" s="62">
        <f>AC36/AA36</f>
        <v>3.2141217326661253E-2</v>
      </c>
      <c r="AE36" s="229">
        <f>35/(1+1.533*AD36)</f>
        <v>33.356445024142062</v>
      </c>
      <c r="AF36" s="312" t="str">
        <f>IF(AA36&lt;AE36,"YES","NO")</f>
        <v>YES</v>
      </c>
      <c r="AH36" s="22"/>
    </row>
    <row r="37" spans="1:34" s="13" customFormat="1" ht="12" customHeight="1" x14ac:dyDescent="0.3">
      <c r="A37" s="42" t="s">
        <v>14</v>
      </c>
      <c r="B37" s="380" t="s">
        <v>187</v>
      </c>
      <c r="C37" s="36" t="s">
        <v>64</v>
      </c>
      <c r="D37" s="23" t="s">
        <v>66</v>
      </c>
      <c r="E37" s="26">
        <v>38</v>
      </c>
      <c r="F37" s="23">
        <v>33</v>
      </c>
      <c r="G37" s="23">
        <v>35</v>
      </c>
      <c r="H37" s="23">
        <v>35</v>
      </c>
      <c r="I37" s="23">
        <v>38</v>
      </c>
      <c r="J37" s="23">
        <v>37</v>
      </c>
      <c r="K37" s="23">
        <v>38</v>
      </c>
      <c r="L37" s="23">
        <v>35</v>
      </c>
      <c r="M37" s="316">
        <v>31</v>
      </c>
      <c r="N37" s="316">
        <v>27.266666666666669</v>
      </c>
      <c r="O37" s="270">
        <v>24</v>
      </c>
      <c r="P37" s="308">
        <v>24</v>
      </c>
      <c r="Q37" s="282">
        <v>23</v>
      </c>
      <c r="R37" s="282">
        <v>26</v>
      </c>
      <c r="S37" s="412">
        <v>27</v>
      </c>
      <c r="T37" s="424">
        <v>31</v>
      </c>
      <c r="U37" s="286" t="s">
        <v>361</v>
      </c>
      <c r="V37" s="286" t="s">
        <v>361</v>
      </c>
      <c r="W37" s="286" t="s">
        <v>361</v>
      </c>
      <c r="X37" s="286" t="s">
        <v>361</v>
      </c>
      <c r="Y37" s="324" t="s">
        <v>361</v>
      </c>
      <c r="Z37" s="57"/>
      <c r="AA37" s="61">
        <f>AVERAGE(N37:R37)</f>
        <v>24.853333333333332</v>
      </c>
      <c r="AB37" s="481">
        <v>5</v>
      </c>
      <c r="AC37" s="51">
        <f>STDEVA(U37:Y37)</f>
        <v>0</v>
      </c>
      <c r="AD37" s="62">
        <f>AC37/AA37</f>
        <v>0</v>
      </c>
      <c r="AE37" s="229">
        <f>35/(1+1.533*AD37)</f>
        <v>35</v>
      </c>
      <c r="AF37" s="312" t="str">
        <f>IF(AA37&lt;AE37,"YES","NO")</f>
        <v>YES</v>
      </c>
      <c r="AG37" s="13" t="s">
        <v>263</v>
      </c>
      <c r="AH37" s="22"/>
    </row>
    <row r="38" spans="1:34" s="13" customFormat="1" ht="12" customHeight="1" thickBot="1" x14ac:dyDescent="0.35">
      <c r="A38" s="146" t="s">
        <v>14</v>
      </c>
      <c r="B38" s="389" t="s">
        <v>188</v>
      </c>
      <c r="C38" s="111" t="s">
        <v>64</v>
      </c>
      <c r="D38" s="112" t="s">
        <v>67</v>
      </c>
      <c r="E38" s="292">
        <v>30</v>
      </c>
      <c r="F38" s="293">
        <v>36</v>
      </c>
      <c r="G38" s="293">
        <v>35</v>
      </c>
      <c r="H38" s="293">
        <v>36</v>
      </c>
      <c r="I38" s="293">
        <v>37</v>
      </c>
      <c r="J38" s="293">
        <v>37</v>
      </c>
      <c r="K38" s="293">
        <v>36</v>
      </c>
      <c r="L38" s="295">
        <v>34</v>
      </c>
      <c r="M38" s="299">
        <v>30</v>
      </c>
      <c r="N38" s="299">
        <v>26.3</v>
      </c>
      <c r="O38" s="296">
        <v>24</v>
      </c>
      <c r="P38" s="310">
        <v>24</v>
      </c>
      <c r="Q38" s="295">
        <v>23</v>
      </c>
      <c r="R38" s="295">
        <v>25</v>
      </c>
      <c r="S38" s="295">
        <v>25</v>
      </c>
      <c r="T38" s="296">
        <v>24</v>
      </c>
      <c r="U38" s="295">
        <v>20</v>
      </c>
      <c r="V38" s="295">
        <v>18</v>
      </c>
      <c r="W38" s="295">
        <v>19</v>
      </c>
      <c r="X38" s="415">
        <v>20</v>
      </c>
      <c r="Y38" s="418">
        <v>20</v>
      </c>
      <c r="Z38" s="50"/>
      <c r="AA38" s="238">
        <f>AVERAGE(S38:W38)</f>
        <v>21.2</v>
      </c>
      <c r="AB38" s="486">
        <v>5</v>
      </c>
      <c r="AC38" s="236">
        <f>STDEVA(S38:W38)</f>
        <v>3.1144823004794948</v>
      </c>
      <c r="AD38" s="354">
        <f>AC38/AA38</f>
        <v>0.14690954247544788</v>
      </c>
      <c r="AE38" s="234">
        <f>35/(1+1.533*AD38)</f>
        <v>28.566477158753802</v>
      </c>
      <c r="AF38" s="313" t="str">
        <f>IF(AA38&lt;AE38,"YES","NO")</f>
        <v>YES</v>
      </c>
      <c r="AH38" s="22"/>
    </row>
    <row r="39" spans="1:34" s="13" customFormat="1" ht="12" customHeight="1" x14ac:dyDescent="0.3">
      <c r="A39" s="149" t="s">
        <v>68</v>
      </c>
      <c r="B39" s="390" t="s">
        <v>314</v>
      </c>
      <c r="C39" s="81" t="s">
        <v>69</v>
      </c>
      <c r="D39" s="82" t="s">
        <v>70</v>
      </c>
      <c r="E39" s="186">
        <v>39</v>
      </c>
      <c r="F39" s="176" t="s">
        <v>127</v>
      </c>
      <c r="G39" s="176" t="s">
        <v>127</v>
      </c>
      <c r="H39" s="176" t="s">
        <v>127</v>
      </c>
      <c r="I39" s="176" t="s">
        <v>127</v>
      </c>
      <c r="J39" s="176" t="s">
        <v>127</v>
      </c>
      <c r="K39" s="176" t="s">
        <v>127</v>
      </c>
      <c r="L39" s="176" t="s">
        <v>127</v>
      </c>
      <c r="M39" s="177" t="s">
        <v>127</v>
      </c>
      <c r="N39" s="177" t="s">
        <v>127</v>
      </c>
      <c r="O39" s="178" t="s">
        <v>127</v>
      </c>
      <c r="P39" s="179" t="s">
        <v>361</v>
      </c>
      <c r="Q39" s="177" t="s">
        <v>361</v>
      </c>
      <c r="R39" s="177" t="s">
        <v>361</v>
      </c>
      <c r="S39" s="177" t="s">
        <v>361</v>
      </c>
      <c r="T39" s="178" t="s">
        <v>361</v>
      </c>
      <c r="U39" s="177" t="s">
        <v>361</v>
      </c>
      <c r="V39" s="177" t="s">
        <v>361</v>
      </c>
      <c r="W39" s="177" t="s">
        <v>361</v>
      </c>
      <c r="X39" s="177" t="s">
        <v>361</v>
      </c>
      <c r="Y39" s="325" t="s">
        <v>361</v>
      </c>
      <c r="Z39" s="57"/>
      <c r="AA39" s="355" t="s">
        <v>361</v>
      </c>
      <c r="AB39" s="487" t="s">
        <v>361</v>
      </c>
      <c r="AC39" s="356" t="s">
        <v>361</v>
      </c>
      <c r="AD39" s="357" t="s">
        <v>361</v>
      </c>
      <c r="AE39" s="366" t="s">
        <v>361</v>
      </c>
      <c r="AF39" s="312" t="s">
        <v>361</v>
      </c>
      <c r="AG39" s="13" t="s">
        <v>230</v>
      </c>
      <c r="AH39" s="22"/>
    </row>
    <row r="40" spans="1:34" s="13" customFormat="1" ht="12" customHeight="1" x14ac:dyDescent="0.3">
      <c r="A40" s="42" t="s">
        <v>68</v>
      </c>
      <c r="B40" s="378" t="s">
        <v>216</v>
      </c>
      <c r="C40" s="36" t="s">
        <v>69</v>
      </c>
      <c r="D40" s="23" t="s">
        <v>71</v>
      </c>
      <c r="E40" s="26">
        <v>41</v>
      </c>
      <c r="F40" s="23">
        <v>38</v>
      </c>
      <c r="G40" s="23">
        <v>40</v>
      </c>
      <c r="H40" s="23">
        <v>40</v>
      </c>
      <c r="I40" s="23">
        <v>40</v>
      </c>
      <c r="J40" s="23">
        <v>39</v>
      </c>
      <c r="K40" s="23">
        <v>38</v>
      </c>
      <c r="L40" s="12">
        <v>36</v>
      </c>
      <c r="M40" s="25">
        <v>32.5</v>
      </c>
      <c r="N40" s="27">
        <v>29.433333333333334</v>
      </c>
      <c r="O40" s="270">
        <v>28</v>
      </c>
      <c r="P40" s="420">
        <v>27</v>
      </c>
      <c r="Q40" s="412">
        <v>27</v>
      </c>
      <c r="R40" s="412">
        <v>26</v>
      </c>
      <c r="S40" s="154" t="s">
        <v>361</v>
      </c>
      <c r="T40" s="270" t="s">
        <v>361</v>
      </c>
      <c r="U40" s="154" t="s">
        <v>361</v>
      </c>
      <c r="V40" s="154" t="s">
        <v>361</v>
      </c>
      <c r="W40" s="154" t="s">
        <v>361</v>
      </c>
      <c r="X40" s="154" t="s">
        <v>361</v>
      </c>
      <c r="Y40" s="324" t="s">
        <v>361</v>
      </c>
      <c r="Z40" s="57"/>
      <c r="AA40" s="358" t="s">
        <v>361</v>
      </c>
      <c r="AB40" s="488" t="s">
        <v>361</v>
      </c>
      <c r="AC40" s="359" t="s">
        <v>361</v>
      </c>
      <c r="AD40" s="360" t="s">
        <v>361</v>
      </c>
      <c r="AE40" s="367" t="s">
        <v>361</v>
      </c>
      <c r="AF40" s="312" t="s">
        <v>361</v>
      </c>
      <c r="AG40" s="13" t="s">
        <v>337</v>
      </c>
      <c r="AH40" s="22"/>
    </row>
    <row r="41" spans="1:34" s="13" customFormat="1" ht="12" customHeight="1" x14ac:dyDescent="0.3">
      <c r="A41" s="42" t="s">
        <v>68</v>
      </c>
      <c r="B41" s="384" t="s">
        <v>301</v>
      </c>
      <c r="C41" s="36" t="s">
        <v>69</v>
      </c>
      <c r="D41" s="23" t="s">
        <v>72</v>
      </c>
      <c r="E41" s="26">
        <v>36</v>
      </c>
      <c r="F41" s="23">
        <v>36</v>
      </c>
      <c r="G41" s="23">
        <v>36</v>
      </c>
      <c r="H41" s="23">
        <v>35</v>
      </c>
      <c r="I41" s="23">
        <v>35</v>
      </c>
      <c r="J41" s="23">
        <v>34</v>
      </c>
      <c r="K41" s="23">
        <v>35</v>
      </c>
      <c r="L41" s="23">
        <v>34</v>
      </c>
      <c r="M41" s="25" t="s">
        <v>127</v>
      </c>
      <c r="N41" s="27" t="s">
        <v>127</v>
      </c>
      <c r="O41" s="54" t="s">
        <v>127</v>
      </c>
      <c r="P41" s="153" t="s">
        <v>361</v>
      </c>
      <c r="Q41" s="27" t="s">
        <v>361</v>
      </c>
      <c r="R41" s="27" t="s">
        <v>361</v>
      </c>
      <c r="S41" s="27" t="s">
        <v>361</v>
      </c>
      <c r="T41" s="54" t="s">
        <v>361</v>
      </c>
      <c r="U41" s="27" t="s">
        <v>361</v>
      </c>
      <c r="V41" s="27" t="s">
        <v>361</v>
      </c>
      <c r="W41" s="27" t="s">
        <v>361</v>
      </c>
      <c r="X41" s="27" t="s">
        <v>361</v>
      </c>
      <c r="Y41" s="326" t="s">
        <v>361</v>
      </c>
      <c r="Z41" s="57"/>
      <c r="AA41" s="358" t="s">
        <v>361</v>
      </c>
      <c r="AB41" s="488" t="s">
        <v>361</v>
      </c>
      <c r="AC41" s="359" t="s">
        <v>361</v>
      </c>
      <c r="AD41" s="360" t="s">
        <v>361</v>
      </c>
      <c r="AE41" s="367" t="s">
        <v>361</v>
      </c>
      <c r="AF41" s="312" t="s">
        <v>361</v>
      </c>
      <c r="AG41" s="13" t="s">
        <v>232</v>
      </c>
      <c r="AH41" s="22"/>
    </row>
    <row r="42" spans="1:34" s="13" customFormat="1" ht="12" customHeight="1" x14ac:dyDescent="0.3">
      <c r="A42" s="42" t="s">
        <v>68</v>
      </c>
      <c r="B42" s="380" t="s">
        <v>189</v>
      </c>
      <c r="C42" s="36" t="s">
        <v>69</v>
      </c>
      <c r="D42" s="23" t="s">
        <v>73</v>
      </c>
      <c r="E42" s="285">
        <v>38</v>
      </c>
      <c r="F42" s="282">
        <v>40</v>
      </c>
      <c r="G42" s="282">
        <v>40</v>
      </c>
      <c r="H42" s="282">
        <v>38</v>
      </c>
      <c r="I42" s="282">
        <v>37</v>
      </c>
      <c r="J42" s="282">
        <v>36</v>
      </c>
      <c r="K42" s="282">
        <v>36</v>
      </c>
      <c r="L42" s="282">
        <v>34</v>
      </c>
      <c r="M42" s="267">
        <v>32</v>
      </c>
      <c r="N42" s="267" t="s">
        <v>127</v>
      </c>
      <c r="O42" s="283" t="s">
        <v>127</v>
      </c>
      <c r="P42" s="420">
        <v>25</v>
      </c>
      <c r="Q42" s="412">
        <v>25</v>
      </c>
      <c r="R42" s="412">
        <v>22</v>
      </c>
      <c r="S42" s="282">
        <v>23</v>
      </c>
      <c r="T42" s="283">
        <v>19</v>
      </c>
      <c r="U42" s="282">
        <v>19</v>
      </c>
      <c r="V42" s="282">
        <v>17</v>
      </c>
      <c r="W42" s="282">
        <v>18</v>
      </c>
      <c r="X42" s="282">
        <v>20</v>
      </c>
      <c r="Y42" s="268">
        <v>21</v>
      </c>
      <c r="Z42" s="50"/>
      <c r="AA42" s="61">
        <f>AVERAGE(U42:Y42)</f>
        <v>19</v>
      </c>
      <c r="AB42" s="481">
        <v>5</v>
      </c>
      <c r="AC42" s="51">
        <f>STDEVA(U42:Y42)</f>
        <v>1.5811388300841898</v>
      </c>
      <c r="AD42" s="62">
        <f>AC42/AA42</f>
        <v>8.3217833162325783E-2</v>
      </c>
      <c r="AE42" s="229">
        <f>35/(1+1.533*AD42)</f>
        <v>31.040120610465777</v>
      </c>
      <c r="AF42" s="312" t="str">
        <f>IF(AA42&lt;AE42,"YES","NO")</f>
        <v>YES</v>
      </c>
      <c r="AH42" s="22"/>
    </row>
    <row r="43" spans="1:34" s="13" customFormat="1" ht="12" customHeight="1" x14ac:dyDescent="0.3">
      <c r="A43" s="42" t="s">
        <v>68</v>
      </c>
      <c r="B43" s="380" t="s">
        <v>190</v>
      </c>
      <c r="C43" s="36" t="s">
        <v>69</v>
      </c>
      <c r="D43" s="23" t="s">
        <v>74</v>
      </c>
      <c r="E43" s="285" t="s">
        <v>127</v>
      </c>
      <c r="F43" s="282" t="s">
        <v>127</v>
      </c>
      <c r="G43" s="282" t="s">
        <v>127</v>
      </c>
      <c r="H43" s="282" t="s">
        <v>127</v>
      </c>
      <c r="I43" s="282" t="s">
        <v>127</v>
      </c>
      <c r="J43" s="282" t="s">
        <v>127</v>
      </c>
      <c r="K43" s="282" t="s">
        <v>127</v>
      </c>
      <c r="L43" s="282">
        <v>30</v>
      </c>
      <c r="M43" s="267">
        <v>29.899999999999995</v>
      </c>
      <c r="N43" s="267">
        <v>27.333333333333332</v>
      </c>
      <c r="O43" s="283">
        <v>25</v>
      </c>
      <c r="P43" s="308">
        <v>24</v>
      </c>
      <c r="Q43" s="282">
        <v>24</v>
      </c>
      <c r="R43" s="282">
        <v>26</v>
      </c>
      <c r="S43" s="282">
        <v>26</v>
      </c>
      <c r="T43" s="283">
        <v>24</v>
      </c>
      <c r="U43" s="282">
        <v>21</v>
      </c>
      <c r="V43" s="282">
        <v>20</v>
      </c>
      <c r="W43" s="282">
        <v>20</v>
      </c>
      <c r="X43" s="412">
        <v>19</v>
      </c>
      <c r="Y43" s="416">
        <v>19</v>
      </c>
      <c r="Z43" s="50"/>
      <c r="AA43" s="61">
        <f>AVERAGE(S43:W43)</f>
        <v>22.2</v>
      </c>
      <c r="AB43" s="481">
        <v>5</v>
      </c>
      <c r="AC43" s="51">
        <f>STDEVA(S43:W43)</f>
        <v>2.6832815729997561</v>
      </c>
      <c r="AD43" s="62">
        <f>AC43/AA43</f>
        <v>0.12086853932431334</v>
      </c>
      <c r="AE43" s="229">
        <f>35/(1+1.533*AD43)</f>
        <v>29.528601920036163</v>
      </c>
      <c r="AF43" s="312" t="str">
        <f>IF(AA43&lt;AE43,"YES","NO")</f>
        <v>YES</v>
      </c>
      <c r="AH43" s="22"/>
    </row>
    <row r="44" spans="1:34" s="13" customFormat="1" ht="12" customHeight="1" x14ac:dyDescent="0.3">
      <c r="A44" s="42" t="s">
        <v>68</v>
      </c>
      <c r="B44" s="378" t="s">
        <v>302</v>
      </c>
      <c r="C44" s="36" t="s">
        <v>75</v>
      </c>
      <c r="D44" s="23" t="s">
        <v>76</v>
      </c>
      <c r="E44" s="26">
        <v>42</v>
      </c>
      <c r="F44" s="23">
        <v>42</v>
      </c>
      <c r="G44" s="12" t="s">
        <v>127</v>
      </c>
      <c r="H44" s="12" t="s">
        <v>127</v>
      </c>
      <c r="I44" s="12" t="s">
        <v>127</v>
      </c>
      <c r="J44" s="12" t="s">
        <v>127</v>
      </c>
      <c r="K44" s="12" t="s">
        <v>127</v>
      </c>
      <c r="L44" s="12" t="s">
        <v>127</v>
      </c>
      <c r="M44" s="27" t="s">
        <v>127</v>
      </c>
      <c r="N44" s="27" t="s">
        <v>127</v>
      </c>
      <c r="O44" s="54" t="s">
        <v>127</v>
      </c>
      <c r="P44" s="153" t="s">
        <v>361</v>
      </c>
      <c r="Q44" s="27" t="s">
        <v>361</v>
      </c>
      <c r="R44" s="27" t="s">
        <v>361</v>
      </c>
      <c r="S44" s="27" t="s">
        <v>361</v>
      </c>
      <c r="T44" s="54" t="s">
        <v>361</v>
      </c>
      <c r="U44" s="27" t="s">
        <v>361</v>
      </c>
      <c r="V44" s="27" t="s">
        <v>361</v>
      </c>
      <c r="W44" s="27" t="s">
        <v>361</v>
      </c>
      <c r="X44" s="27" t="s">
        <v>361</v>
      </c>
      <c r="Y44" s="324" t="s">
        <v>361</v>
      </c>
      <c r="Z44" s="57"/>
      <c r="AA44" s="358" t="s">
        <v>361</v>
      </c>
      <c r="AB44" s="488" t="s">
        <v>361</v>
      </c>
      <c r="AC44" s="359" t="s">
        <v>361</v>
      </c>
      <c r="AD44" s="360" t="s">
        <v>361</v>
      </c>
      <c r="AE44" s="367" t="s">
        <v>361</v>
      </c>
      <c r="AF44" s="312" t="s">
        <v>361</v>
      </c>
      <c r="AG44" s="13" t="s">
        <v>233</v>
      </c>
      <c r="AH44" s="22"/>
    </row>
    <row r="45" spans="1:34" s="13" customFormat="1" ht="12" customHeight="1" x14ac:dyDescent="0.3">
      <c r="A45" s="42" t="s">
        <v>68</v>
      </c>
      <c r="B45" s="378" t="s">
        <v>313</v>
      </c>
      <c r="C45" s="36" t="s">
        <v>75</v>
      </c>
      <c r="D45" s="23" t="s">
        <v>77</v>
      </c>
      <c r="E45" s="26">
        <v>39</v>
      </c>
      <c r="F45" s="23">
        <v>37</v>
      </c>
      <c r="G45" s="23">
        <v>32</v>
      </c>
      <c r="H45" s="23">
        <v>29</v>
      </c>
      <c r="I45" s="23">
        <v>26</v>
      </c>
      <c r="J45" s="12" t="s">
        <v>127</v>
      </c>
      <c r="K45" s="12" t="s">
        <v>127</v>
      </c>
      <c r="L45" s="12" t="s">
        <v>127</v>
      </c>
      <c r="M45" s="27" t="s">
        <v>127</v>
      </c>
      <c r="N45" s="27" t="s">
        <v>127</v>
      </c>
      <c r="O45" s="181" t="s">
        <v>127</v>
      </c>
      <c r="P45" s="182" t="s">
        <v>361</v>
      </c>
      <c r="Q45" s="180" t="s">
        <v>361</v>
      </c>
      <c r="R45" s="180" t="s">
        <v>361</v>
      </c>
      <c r="S45" s="180" t="s">
        <v>361</v>
      </c>
      <c r="T45" s="181" t="s">
        <v>361</v>
      </c>
      <c r="U45" s="180" t="s">
        <v>361</v>
      </c>
      <c r="V45" s="180" t="s">
        <v>361</v>
      </c>
      <c r="W45" s="180" t="s">
        <v>361</v>
      </c>
      <c r="X45" s="180" t="s">
        <v>361</v>
      </c>
      <c r="Y45" s="324" t="s">
        <v>361</v>
      </c>
      <c r="Z45" s="57"/>
      <c r="AA45" s="358" t="s">
        <v>361</v>
      </c>
      <c r="AB45" s="488" t="s">
        <v>361</v>
      </c>
      <c r="AC45" s="359" t="s">
        <v>361</v>
      </c>
      <c r="AD45" s="360" t="s">
        <v>361</v>
      </c>
      <c r="AE45" s="367" t="s">
        <v>361</v>
      </c>
      <c r="AF45" s="312" t="s">
        <v>361</v>
      </c>
      <c r="AG45" s="13" t="s">
        <v>231</v>
      </c>
      <c r="AH45" s="22"/>
    </row>
    <row r="46" spans="1:34" s="13" customFormat="1" ht="12" customHeight="1" x14ac:dyDescent="0.3">
      <c r="A46" s="42" t="s">
        <v>68</v>
      </c>
      <c r="B46" s="378" t="s">
        <v>315</v>
      </c>
      <c r="C46" s="36" t="s">
        <v>75</v>
      </c>
      <c r="D46" s="23" t="s">
        <v>78</v>
      </c>
      <c r="E46" s="26">
        <v>38</v>
      </c>
      <c r="F46" s="23">
        <v>36</v>
      </c>
      <c r="G46" s="23">
        <v>33</v>
      </c>
      <c r="H46" s="23">
        <v>33</v>
      </c>
      <c r="I46" s="23">
        <v>33</v>
      </c>
      <c r="J46" s="12" t="s">
        <v>127</v>
      </c>
      <c r="K46" s="12" t="s">
        <v>127</v>
      </c>
      <c r="L46" s="12" t="s">
        <v>127</v>
      </c>
      <c r="M46" s="27" t="s">
        <v>127</v>
      </c>
      <c r="N46" s="27" t="s">
        <v>127</v>
      </c>
      <c r="O46" s="54" t="s">
        <v>127</v>
      </c>
      <c r="P46" s="153" t="s">
        <v>361</v>
      </c>
      <c r="Q46" s="27" t="s">
        <v>361</v>
      </c>
      <c r="R46" s="27" t="s">
        <v>361</v>
      </c>
      <c r="S46" s="27" t="s">
        <v>361</v>
      </c>
      <c r="T46" s="54" t="s">
        <v>361</v>
      </c>
      <c r="U46" s="27" t="s">
        <v>361</v>
      </c>
      <c r="V46" s="27" t="s">
        <v>361</v>
      </c>
      <c r="W46" s="27" t="s">
        <v>361</v>
      </c>
      <c r="X46" s="27" t="s">
        <v>361</v>
      </c>
      <c r="Y46" s="324" t="s">
        <v>361</v>
      </c>
      <c r="Z46" s="57"/>
      <c r="AA46" s="358" t="s">
        <v>361</v>
      </c>
      <c r="AB46" s="488" t="s">
        <v>361</v>
      </c>
      <c r="AC46" s="359" t="s">
        <v>361</v>
      </c>
      <c r="AD46" s="360" t="s">
        <v>361</v>
      </c>
      <c r="AE46" s="367" t="s">
        <v>361</v>
      </c>
      <c r="AF46" s="312" t="s">
        <v>361</v>
      </c>
      <c r="AG46" s="13" t="s">
        <v>231</v>
      </c>
      <c r="AH46" s="22"/>
    </row>
    <row r="47" spans="1:34" s="13" customFormat="1" ht="12" customHeight="1" x14ac:dyDescent="0.3">
      <c r="A47" s="42" t="s">
        <v>68</v>
      </c>
      <c r="B47" s="380" t="s">
        <v>191</v>
      </c>
      <c r="C47" s="36" t="s">
        <v>75</v>
      </c>
      <c r="D47" s="23" t="s">
        <v>79</v>
      </c>
      <c r="E47" s="285">
        <v>35</v>
      </c>
      <c r="F47" s="282">
        <v>35</v>
      </c>
      <c r="G47" s="282">
        <v>37</v>
      </c>
      <c r="H47" s="280">
        <v>38</v>
      </c>
      <c r="I47" s="280">
        <v>38</v>
      </c>
      <c r="J47" s="280">
        <v>37</v>
      </c>
      <c r="K47" s="280">
        <v>36</v>
      </c>
      <c r="L47" s="280">
        <v>34</v>
      </c>
      <c r="M47" s="281">
        <v>29.966666666666669</v>
      </c>
      <c r="N47" s="281">
        <v>27.033333333333331</v>
      </c>
      <c r="O47" s="283">
        <v>25</v>
      </c>
      <c r="P47" s="308">
        <v>24</v>
      </c>
      <c r="Q47" s="282">
        <v>23</v>
      </c>
      <c r="R47" s="282">
        <v>22</v>
      </c>
      <c r="S47" s="282">
        <v>23</v>
      </c>
      <c r="T47" s="283">
        <v>21</v>
      </c>
      <c r="U47" s="282">
        <v>20</v>
      </c>
      <c r="V47" s="282">
        <v>17</v>
      </c>
      <c r="W47" s="282">
        <v>18</v>
      </c>
      <c r="X47" s="412">
        <v>19</v>
      </c>
      <c r="Y47" s="416">
        <v>20</v>
      </c>
      <c r="Z47" s="50"/>
      <c r="AA47" s="61">
        <f>AVERAGE(S47:W47)</f>
        <v>19.8</v>
      </c>
      <c r="AB47" s="481">
        <v>5</v>
      </c>
      <c r="AC47" s="51">
        <f>STDEVA(S47:W47)</f>
        <v>2.3874672772626622</v>
      </c>
      <c r="AD47" s="62">
        <f>AC47/AA47</f>
        <v>0.12057915541730617</v>
      </c>
      <c r="AE47" s="229">
        <f>35/(1+1.533*AD47)</f>
        <v>29.539657889554039</v>
      </c>
      <c r="AF47" s="312" t="str">
        <f>IF(AA47&lt;AE47,"YES","NO")</f>
        <v>YES</v>
      </c>
      <c r="AH47" s="22"/>
    </row>
    <row r="48" spans="1:34" s="13" customFormat="1" ht="12" customHeight="1" x14ac:dyDescent="0.3">
      <c r="A48" s="42" t="s">
        <v>68</v>
      </c>
      <c r="B48" s="378" t="s">
        <v>303</v>
      </c>
      <c r="C48" s="36" t="s">
        <v>80</v>
      </c>
      <c r="D48" s="23" t="s">
        <v>81</v>
      </c>
      <c r="E48" s="26">
        <v>34</v>
      </c>
      <c r="F48" s="12" t="s">
        <v>127</v>
      </c>
      <c r="G48" s="12" t="s">
        <v>127</v>
      </c>
      <c r="H48" s="12" t="s">
        <v>127</v>
      </c>
      <c r="I48" s="12" t="s">
        <v>127</v>
      </c>
      <c r="J48" s="12" t="s">
        <v>127</v>
      </c>
      <c r="K48" s="12" t="s">
        <v>127</v>
      </c>
      <c r="L48" s="12" t="s">
        <v>127</v>
      </c>
      <c r="M48" s="27" t="s">
        <v>127</v>
      </c>
      <c r="N48" s="27" t="s">
        <v>127</v>
      </c>
      <c r="O48" s="54" t="s">
        <v>127</v>
      </c>
      <c r="P48" s="153" t="s">
        <v>361</v>
      </c>
      <c r="Q48" s="27" t="s">
        <v>361</v>
      </c>
      <c r="R48" s="27" t="s">
        <v>361</v>
      </c>
      <c r="S48" s="27" t="s">
        <v>361</v>
      </c>
      <c r="T48" s="54" t="s">
        <v>361</v>
      </c>
      <c r="U48" s="27" t="s">
        <v>361</v>
      </c>
      <c r="V48" s="27" t="s">
        <v>361</v>
      </c>
      <c r="W48" s="27" t="s">
        <v>361</v>
      </c>
      <c r="X48" s="27" t="s">
        <v>361</v>
      </c>
      <c r="Y48" s="324" t="s">
        <v>361</v>
      </c>
      <c r="Z48" s="57"/>
      <c r="AA48" s="358" t="s">
        <v>361</v>
      </c>
      <c r="AB48" s="488" t="s">
        <v>361</v>
      </c>
      <c r="AC48" s="359" t="s">
        <v>361</v>
      </c>
      <c r="AD48" s="360" t="s">
        <v>361</v>
      </c>
      <c r="AE48" s="367" t="s">
        <v>361</v>
      </c>
      <c r="AF48" s="312" t="s">
        <v>361</v>
      </c>
      <c r="AG48" s="13" t="s">
        <v>230</v>
      </c>
      <c r="AH48" s="22"/>
    </row>
    <row r="49" spans="1:34" s="13" customFormat="1" ht="12" customHeight="1" x14ac:dyDescent="0.3">
      <c r="A49" s="42" t="s">
        <v>68</v>
      </c>
      <c r="B49" s="378" t="s">
        <v>217</v>
      </c>
      <c r="C49" s="36" t="s">
        <v>80</v>
      </c>
      <c r="D49" s="23" t="s">
        <v>82</v>
      </c>
      <c r="E49" s="26">
        <v>32</v>
      </c>
      <c r="F49" s="23">
        <v>32</v>
      </c>
      <c r="G49" s="12">
        <v>34</v>
      </c>
      <c r="H49" s="12">
        <v>34</v>
      </c>
      <c r="I49" s="12">
        <v>35</v>
      </c>
      <c r="J49" s="12">
        <v>33</v>
      </c>
      <c r="K49" s="12">
        <v>32</v>
      </c>
      <c r="L49" s="12">
        <v>30</v>
      </c>
      <c r="M49" s="27">
        <v>27.833333333333332</v>
      </c>
      <c r="N49" s="27">
        <v>25.066666666666666</v>
      </c>
      <c r="O49" s="183">
        <v>23</v>
      </c>
      <c r="P49" s="420">
        <v>22</v>
      </c>
      <c r="Q49" s="412">
        <v>23</v>
      </c>
      <c r="R49" s="27" t="s">
        <v>361</v>
      </c>
      <c r="S49" s="27" t="s">
        <v>361</v>
      </c>
      <c r="T49" s="54" t="s">
        <v>361</v>
      </c>
      <c r="U49" s="27" t="s">
        <v>361</v>
      </c>
      <c r="V49" s="27" t="s">
        <v>361</v>
      </c>
      <c r="W49" s="27" t="s">
        <v>361</v>
      </c>
      <c r="X49" s="27" t="s">
        <v>361</v>
      </c>
      <c r="Y49" s="324" t="s">
        <v>361</v>
      </c>
      <c r="Z49" s="57"/>
      <c r="AA49" s="358" t="s">
        <v>361</v>
      </c>
      <c r="AB49" s="488" t="s">
        <v>361</v>
      </c>
      <c r="AC49" s="359" t="s">
        <v>361</v>
      </c>
      <c r="AD49" s="360" t="s">
        <v>361</v>
      </c>
      <c r="AE49" s="367" t="s">
        <v>361</v>
      </c>
      <c r="AF49" s="312" t="s">
        <v>361</v>
      </c>
      <c r="AG49" s="13" t="s">
        <v>235</v>
      </c>
      <c r="AH49" s="22"/>
    </row>
    <row r="50" spans="1:34" s="13" customFormat="1" ht="12" customHeight="1" x14ac:dyDescent="0.3">
      <c r="A50" s="42" t="s">
        <v>68</v>
      </c>
      <c r="B50" s="378" t="s">
        <v>304</v>
      </c>
      <c r="C50" s="36" t="s">
        <v>80</v>
      </c>
      <c r="D50" s="23" t="s">
        <v>83</v>
      </c>
      <c r="E50" s="26">
        <v>39</v>
      </c>
      <c r="F50" s="23">
        <v>38</v>
      </c>
      <c r="G50" s="12" t="s">
        <v>127</v>
      </c>
      <c r="H50" s="12" t="s">
        <v>127</v>
      </c>
      <c r="I50" s="12" t="s">
        <v>127</v>
      </c>
      <c r="J50" s="12" t="s">
        <v>127</v>
      </c>
      <c r="K50" s="12" t="s">
        <v>127</v>
      </c>
      <c r="L50" s="12" t="s">
        <v>127</v>
      </c>
      <c r="M50" s="27" t="s">
        <v>127</v>
      </c>
      <c r="N50" s="27" t="s">
        <v>127</v>
      </c>
      <c r="O50" s="54" t="s">
        <v>127</v>
      </c>
      <c r="P50" s="153" t="s">
        <v>361</v>
      </c>
      <c r="Q50" s="27" t="s">
        <v>361</v>
      </c>
      <c r="R50" s="27" t="s">
        <v>361</v>
      </c>
      <c r="S50" s="27" t="s">
        <v>361</v>
      </c>
      <c r="T50" s="54" t="s">
        <v>361</v>
      </c>
      <c r="U50" s="27" t="s">
        <v>361</v>
      </c>
      <c r="V50" s="27" t="s">
        <v>361</v>
      </c>
      <c r="W50" s="27" t="s">
        <v>361</v>
      </c>
      <c r="X50" s="27" t="s">
        <v>361</v>
      </c>
      <c r="Y50" s="324" t="s">
        <v>361</v>
      </c>
      <c r="Z50" s="57"/>
      <c r="AA50" s="358" t="s">
        <v>361</v>
      </c>
      <c r="AB50" s="488" t="s">
        <v>361</v>
      </c>
      <c r="AC50" s="359" t="s">
        <v>361</v>
      </c>
      <c r="AD50" s="360" t="s">
        <v>361</v>
      </c>
      <c r="AE50" s="367" t="s">
        <v>361</v>
      </c>
      <c r="AF50" s="312" t="s">
        <v>361</v>
      </c>
      <c r="AG50" s="13" t="s">
        <v>233</v>
      </c>
      <c r="AH50" s="22"/>
    </row>
    <row r="51" spans="1:34" s="13" customFormat="1" ht="12" customHeight="1" x14ac:dyDescent="0.3">
      <c r="A51" s="42" t="s">
        <v>68</v>
      </c>
      <c r="B51" s="378" t="s">
        <v>305</v>
      </c>
      <c r="C51" s="36" t="s">
        <v>80</v>
      </c>
      <c r="D51" s="23" t="s">
        <v>84</v>
      </c>
      <c r="E51" s="26">
        <v>32</v>
      </c>
      <c r="F51" s="23">
        <v>32</v>
      </c>
      <c r="G51" s="23">
        <v>30</v>
      </c>
      <c r="H51" s="23">
        <v>29</v>
      </c>
      <c r="I51" s="23">
        <v>26</v>
      </c>
      <c r="J51" s="12" t="s">
        <v>127</v>
      </c>
      <c r="K51" s="12" t="s">
        <v>127</v>
      </c>
      <c r="L51" s="12" t="s">
        <v>127</v>
      </c>
      <c r="M51" s="27" t="s">
        <v>127</v>
      </c>
      <c r="N51" s="27" t="s">
        <v>127</v>
      </c>
      <c r="O51" s="54" t="s">
        <v>127</v>
      </c>
      <c r="P51" s="153" t="s">
        <v>361</v>
      </c>
      <c r="Q51" s="27" t="s">
        <v>361</v>
      </c>
      <c r="R51" s="27" t="s">
        <v>361</v>
      </c>
      <c r="S51" s="27" t="s">
        <v>361</v>
      </c>
      <c r="T51" s="54" t="s">
        <v>361</v>
      </c>
      <c r="U51" s="27" t="s">
        <v>361</v>
      </c>
      <c r="V51" s="27" t="s">
        <v>361</v>
      </c>
      <c r="W51" s="27" t="s">
        <v>361</v>
      </c>
      <c r="X51" s="27" t="s">
        <v>361</v>
      </c>
      <c r="Y51" s="324" t="s">
        <v>361</v>
      </c>
      <c r="Z51" s="57"/>
      <c r="AA51" s="358" t="s">
        <v>361</v>
      </c>
      <c r="AB51" s="488" t="s">
        <v>361</v>
      </c>
      <c r="AC51" s="359" t="s">
        <v>361</v>
      </c>
      <c r="AD51" s="360" t="s">
        <v>361</v>
      </c>
      <c r="AE51" s="367" t="s">
        <v>361</v>
      </c>
      <c r="AF51" s="312" t="s">
        <v>361</v>
      </c>
      <c r="AG51" s="13" t="s">
        <v>231</v>
      </c>
      <c r="AH51" s="22"/>
    </row>
    <row r="52" spans="1:34" s="13" customFormat="1" ht="12" customHeight="1" x14ac:dyDescent="0.3">
      <c r="A52" s="42" t="s">
        <v>68</v>
      </c>
      <c r="B52" s="378" t="s">
        <v>306</v>
      </c>
      <c r="C52" s="36" t="s">
        <v>80</v>
      </c>
      <c r="D52" s="23" t="s">
        <v>85</v>
      </c>
      <c r="E52" s="26">
        <v>33</v>
      </c>
      <c r="F52" s="23">
        <v>34</v>
      </c>
      <c r="G52" s="23">
        <v>31</v>
      </c>
      <c r="H52" s="12">
        <v>30</v>
      </c>
      <c r="I52" s="12">
        <v>26</v>
      </c>
      <c r="J52" s="12" t="s">
        <v>127</v>
      </c>
      <c r="K52" s="12" t="s">
        <v>127</v>
      </c>
      <c r="L52" s="12" t="s">
        <v>127</v>
      </c>
      <c r="M52" s="27" t="s">
        <v>127</v>
      </c>
      <c r="N52" s="27" t="s">
        <v>127</v>
      </c>
      <c r="O52" s="54" t="s">
        <v>127</v>
      </c>
      <c r="P52" s="153" t="s">
        <v>361</v>
      </c>
      <c r="Q52" s="27" t="s">
        <v>361</v>
      </c>
      <c r="R52" s="27" t="s">
        <v>361</v>
      </c>
      <c r="S52" s="27" t="s">
        <v>361</v>
      </c>
      <c r="T52" s="54" t="s">
        <v>361</v>
      </c>
      <c r="U52" s="27" t="s">
        <v>361</v>
      </c>
      <c r="V52" s="27" t="s">
        <v>361</v>
      </c>
      <c r="W52" s="27" t="s">
        <v>361</v>
      </c>
      <c r="X52" s="27" t="s">
        <v>361</v>
      </c>
      <c r="Y52" s="324" t="s">
        <v>361</v>
      </c>
      <c r="Z52" s="57"/>
      <c r="AA52" s="358" t="s">
        <v>361</v>
      </c>
      <c r="AB52" s="488" t="s">
        <v>361</v>
      </c>
      <c r="AC52" s="359" t="s">
        <v>361</v>
      </c>
      <c r="AD52" s="360" t="s">
        <v>361</v>
      </c>
      <c r="AE52" s="367" t="s">
        <v>361</v>
      </c>
      <c r="AF52" s="312" t="s">
        <v>361</v>
      </c>
      <c r="AG52" s="13" t="s">
        <v>231</v>
      </c>
      <c r="AH52" s="22"/>
    </row>
    <row r="53" spans="1:34" s="13" customFormat="1" ht="12" customHeight="1" x14ac:dyDescent="0.3">
      <c r="A53" s="42" t="s">
        <v>68</v>
      </c>
      <c r="B53" s="378" t="s">
        <v>307</v>
      </c>
      <c r="C53" s="36" t="s">
        <v>68</v>
      </c>
      <c r="D53" s="23" t="s">
        <v>86</v>
      </c>
      <c r="E53" s="26">
        <v>41</v>
      </c>
      <c r="F53" s="23">
        <v>43</v>
      </c>
      <c r="G53" s="23">
        <v>44</v>
      </c>
      <c r="H53" s="12" t="s">
        <v>127</v>
      </c>
      <c r="I53" s="12" t="s">
        <v>127</v>
      </c>
      <c r="J53" s="12" t="s">
        <v>127</v>
      </c>
      <c r="K53" s="12" t="s">
        <v>127</v>
      </c>
      <c r="L53" s="12" t="s">
        <v>127</v>
      </c>
      <c r="M53" s="27" t="s">
        <v>127</v>
      </c>
      <c r="N53" s="27" t="s">
        <v>127</v>
      </c>
      <c r="O53" s="54" t="s">
        <v>127</v>
      </c>
      <c r="P53" s="153" t="s">
        <v>361</v>
      </c>
      <c r="Q53" s="27" t="s">
        <v>361</v>
      </c>
      <c r="R53" s="27" t="s">
        <v>361</v>
      </c>
      <c r="S53" s="27" t="s">
        <v>361</v>
      </c>
      <c r="T53" s="54" t="s">
        <v>361</v>
      </c>
      <c r="U53" s="27" t="s">
        <v>361</v>
      </c>
      <c r="V53" s="27" t="s">
        <v>361</v>
      </c>
      <c r="W53" s="27" t="s">
        <v>361</v>
      </c>
      <c r="X53" s="27" t="s">
        <v>361</v>
      </c>
      <c r="Y53" s="324" t="s">
        <v>361</v>
      </c>
      <c r="Z53" s="57"/>
      <c r="AA53" s="358" t="s">
        <v>361</v>
      </c>
      <c r="AB53" s="488" t="s">
        <v>361</v>
      </c>
      <c r="AC53" s="359" t="s">
        <v>361</v>
      </c>
      <c r="AD53" s="360" t="s">
        <v>361</v>
      </c>
      <c r="AE53" s="367" t="s">
        <v>361</v>
      </c>
      <c r="AF53" s="312" t="s">
        <v>361</v>
      </c>
      <c r="AG53" s="13" t="s">
        <v>236</v>
      </c>
      <c r="AH53" s="22"/>
    </row>
    <row r="54" spans="1:34" s="13" customFormat="1" ht="12" customHeight="1" x14ac:dyDescent="0.3">
      <c r="A54" s="42" t="s">
        <v>68</v>
      </c>
      <c r="B54" s="378" t="s">
        <v>308</v>
      </c>
      <c r="C54" s="36" t="s">
        <v>68</v>
      </c>
      <c r="D54" s="23" t="s">
        <v>87</v>
      </c>
      <c r="E54" s="26">
        <v>43</v>
      </c>
      <c r="F54" s="23">
        <v>40</v>
      </c>
      <c r="G54" s="23">
        <v>39</v>
      </c>
      <c r="H54" s="23">
        <v>39</v>
      </c>
      <c r="I54" s="23">
        <v>39</v>
      </c>
      <c r="J54" s="23">
        <v>41</v>
      </c>
      <c r="K54" s="23">
        <v>39</v>
      </c>
      <c r="L54" s="12">
        <v>37</v>
      </c>
      <c r="M54" s="27" t="s">
        <v>127</v>
      </c>
      <c r="N54" s="27" t="s">
        <v>127</v>
      </c>
      <c r="O54" s="54" t="s">
        <v>127</v>
      </c>
      <c r="P54" s="153" t="s">
        <v>361</v>
      </c>
      <c r="Q54" s="27" t="s">
        <v>361</v>
      </c>
      <c r="R54" s="27" t="s">
        <v>361</v>
      </c>
      <c r="S54" s="27" t="s">
        <v>361</v>
      </c>
      <c r="T54" s="54" t="s">
        <v>361</v>
      </c>
      <c r="U54" s="27" t="s">
        <v>361</v>
      </c>
      <c r="V54" s="27" t="s">
        <v>361</v>
      </c>
      <c r="W54" s="27" t="s">
        <v>361</v>
      </c>
      <c r="X54" s="27" t="s">
        <v>361</v>
      </c>
      <c r="Y54" s="324" t="s">
        <v>361</v>
      </c>
      <c r="Z54" s="57"/>
      <c r="AA54" s="358" t="s">
        <v>361</v>
      </c>
      <c r="AB54" s="488" t="s">
        <v>361</v>
      </c>
      <c r="AC54" s="359" t="s">
        <v>361</v>
      </c>
      <c r="AD54" s="360" t="s">
        <v>361</v>
      </c>
      <c r="AE54" s="367" t="s">
        <v>361</v>
      </c>
      <c r="AF54" s="312" t="s">
        <v>361</v>
      </c>
      <c r="AG54" s="13" t="s">
        <v>237</v>
      </c>
      <c r="AH54" s="22"/>
    </row>
    <row r="55" spans="1:34" s="13" customFormat="1" ht="12" customHeight="1" x14ac:dyDescent="0.3">
      <c r="A55" s="42" t="s">
        <v>68</v>
      </c>
      <c r="B55" s="378" t="s">
        <v>309</v>
      </c>
      <c r="C55" s="36" t="s">
        <v>68</v>
      </c>
      <c r="D55" s="23" t="s">
        <v>88</v>
      </c>
      <c r="E55" s="26">
        <v>43</v>
      </c>
      <c r="F55" s="23">
        <v>41</v>
      </c>
      <c r="G55" s="23">
        <v>42</v>
      </c>
      <c r="H55" s="23">
        <v>41</v>
      </c>
      <c r="I55" s="23">
        <v>42</v>
      </c>
      <c r="J55" s="23">
        <v>38</v>
      </c>
      <c r="K55" s="23">
        <v>37</v>
      </c>
      <c r="L55" s="23">
        <v>35</v>
      </c>
      <c r="M55" s="27" t="s">
        <v>127</v>
      </c>
      <c r="N55" s="27" t="s">
        <v>127</v>
      </c>
      <c r="O55" s="54" t="s">
        <v>127</v>
      </c>
      <c r="P55" s="153" t="s">
        <v>361</v>
      </c>
      <c r="Q55" s="27" t="s">
        <v>361</v>
      </c>
      <c r="R55" s="27" t="s">
        <v>361</v>
      </c>
      <c r="S55" s="27" t="s">
        <v>361</v>
      </c>
      <c r="T55" s="54" t="s">
        <v>361</v>
      </c>
      <c r="U55" s="27" t="s">
        <v>361</v>
      </c>
      <c r="V55" s="27" t="s">
        <v>361</v>
      </c>
      <c r="W55" s="27" t="s">
        <v>361</v>
      </c>
      <c r="X55" s="27" t="s">
        <v>361</v>
      </c>
      <c r="Y55" s="324" t="s">
        <v>361</v>
      </c>
      <c r="Z55" s="57"/>
      <c r="AA55" s="358" t="s">
        <v>361</v>
      </c>
      <c r="AB55" s="488" t="s">
        <v>361</v>
      </c>
      <c r="AC55" s="359" t="s">
        <v>361</v>
      </c>
      <c r="AD55" s="360" t="s">
        <v>361</v>
      </c>
      <c r="AE55" s="367" t="s">
        <v>361</v>
      </c>
      <c r="AF55" s="312" t="s">
        <v>361</v>
      </c>
      <c r="AG55" s="13" t="s">
        <v>238</v>
      </c>
      <c r="AH55" s="22"/>
    </row>
    <row r="56" spans="1:34" s="13" customFormat="1" ht="12" customHeight="1" x14ac:dyDescent="0.3">
      <c r="A56" s="42" t="s">
        <v>68</v>
      </c>
      <c r="B56" s="380" t="s">
        <v>192</v>
      </c>
      <c r="C56" s="36" t="s">
        <v>68</v>
      </c>
      <c r="D56" s="23" t="s">
        <v>89</v>
      </c>
      <c r="E56" s="279">
        <v>38</v>
      </c>
      <c r="F56" s="280">
        <v>38</v>
      </c>
      <c r="G56" s="280">
        <v>39</v>
      </c>
      <c r="H56" s="280">
        <v>40</v>
      </c>
      <c r="I56" s="280">
        <v>40</v>
      </c>
      <c r="J56" s="280">
        <v>37</v>
      </c>
      <c r="K56" s="280">
        <v>36</v>
      </c>
      <c r="L56" s="282">
        <v>35</v>
      </c>
      <c r="M56" s="281">
        <v>31.799999999999997</v>
      </c>
      <c r="N56" s="267">
        <v>28.766666666666666</v>
      </c>
      <c r="O56" s="283">
        <v>26</v>
      </c>
      <c r="P56" s="308">
        <v>24</v>
      </c>
      <c r="Q56" s="282">
        <v>22</v>
      </c>
      <c r="R56" s="282">
        <v>22</v>
      </c>
      <c r="S56" s="282">
        <v>24</v>
      </c>
      <c r="T56" s="283">
        <v>23</v>
      </c>
      <c r="U56" s="282">
        <v>20</v>
      </c>
      <c r="V56" s="282">
        <v>18</v>
      </c>
      <c r="W56" s="282">
        <v>18</v>
      </c>
      <c r="X56" s="412">
        <v>18</v>
      </c>
      <c r="Y56" s="416">
        <v>19</v>
      </c>
      <c r="Z56" s="50"/>
      <c r="AA56" s="61">
        <f>AVERAGE(S56:W56)</f>
        <v>20.6</v>
      </c>
      <c r="AB56" s="481">
        <v>5</v>
      </c>
      <c r="AC56" s="51">
        <f>STDEVA(S56:W56)</f>
        <v>2.7928480087537801</v>
      </c>
      <c r="AD56" s="62">
        <f>AC56/AA56</f>
        <v>0.13557514605600873</v>
      </c>
      <c r="AE56" s="229">
        <f>35/(1+1.533*AD56)</f>
        <v>28.97742719008561</v>
      </c>
      <c r="AF56" s="312" t="str">
        <f>IF(AA56&lt;AE56,"YES","NO")</f>
        <v>YES</v>
      </c>
      <c r="AH56" s="22"/>
    </row>
    <row r="57" spans="1:34" s="13" customFormat="1" ht="12" customHeight="1" x14ac:dyDescent="0.3">
      <c r="A57" s="42" t="s">
        <v>68</v>
      </c>
      <c r="B57" s="380" t="s">
        <v>193</v>
      </c>
      <c r="C57" s="36" t="s">
        <v>68</v>
      </c>
      <c r="D57" s="23" t="s">
        <v>90</v>
      </c>
      <c r="E57" s="285">
        <v>38</v>
      </c>
      <c r="F57" s="282">
        <v>38</v>
      </c>
      <c r="G57" s="282">
        <v>42</v>
      </c>
      <c r="H57" s="282">
        <v>42</v>
      </c>
      <c r="I57" s="282">
        <v>42</v>
      </c>
      <c r="J57" s="282">
        <v>38</v>
      </c>
      <c r="K57" s="282">
        <v>38</v>
      </c>
      <c r="L57" s="282">
        <v>34</v>
      </c>
      <c r="M57" s="267">
        <v>30.833333333333332</v>
      </c>
      <c r="N57" s="267">
        <v>26.7</v>
      </c>
      <c r="O57" s="283" t="s">
        <v>127</v>
      </c>
      <c r="P57" s="308">
        <v>26</v>
      </c>
      <c r="Q57" s="282">
        <v>26</v>
      </c>
      <c r="R57" s="282">
        <v>26</v>
      </c>
      <c r="S57" s="282">
        <v>26</v>
      </c>
      <c r="T57" s="283">
        <v>24</v>
      </c>
      <c r="U57" s="282">
        <v>23</v>
      </c>
      <c r="V57" s="282">
        <v>23</v>
      </c>
      <c r="W57" s="412">
        <v>23</v>
      </c>
      <c r="X57" s="412">
        <v>23</v>
      </c>
      <c r="Y57" s="416">
        <v>20</v>
      </c>
      <c r="Z57" s="50"/>
      <c r="AA57" s="61">
        <f>AVERAGE(R57:V57)</f>
        <v>24.4</v>
      </c>
      <c r="AB57" s="481">
        <v>5</v>
      </c>
      <c r="AC57" s="51">
        <f>STDEVA(R57:V57)</f>
        <v>1.51657508881031</v>
      </c>
      <c r="AD57" s="62">
        <f>AC57/AA57</f>
        <v>6.2154716754520903E-2</v>
      </c>
      <c r="AE57" s="229">
        <f>35/(1+1.533*AD57)</f>
        <v>31.955206301009177</v>
      </c>
      <c r="AF57" s="312" t="str">
        <f>IF(AA57&lt;AE57,"YES","NO")</f>
        <v>YES</v>
      </c>
      <c r="AH57" s="22"/>
    </row>
    <row r="58" spans="1:34" s="13" customFormat="1" ht="12" customHeight="1" x14ac:dyDescent="0.3">
      <c r="A58" s="42" t="s">
        <v>68</v>
      </c>
      <c r="B58" s="380" t="s">
        <v>194</v>
      </c>
      <c r="C58" s="36" t="s">
        <v>68</v>
      </c>
      <c r="D58" s="23" t="s">
        <v>91</v>
      </c>
      <c r="E58" s="285" t="s">
        <v>127</v>
      </c>
      <c r="F58" s="282" t="s">
        <v>127</v>
      </c>
      <c r="G58" s="282" t="s">
        <v>127</v>
      </c>
      <c r="H58" s="282" t="s">
        <v>127</v>
      </c>
      <c r="I58" s="282" t="s">
        <v>127</v>
      </c>
      <c r="J58" s="282" t="s">
        <v>127</v>
      </c>
      <c r="K58" s="280">
        <v>37</v>
      </c>
      <c r="L58" s="280">
        <v>34</v>
      </c>
      <c r="M58" s="281">
        <v>33</v>
      </c>
      <c r="N58" s="281">
        <v>29.266666666666666</v>
      </c>
      <c r="O58" s="283">
        <v>28</v>
      </c>
      <c r="P58" s="308">
        <v>26</v>
      </c>
      <c r="Q58" s="282">
        <v>25</v>
      </c>
      <c r="R58" s="282">
        <v>23</v>
      </c>
      <c r="S58" s="282">
        <v>24</v>
      </c>
      <c r="T58" s="283">
        <v>22</v>
      </c>
      <c r="U58" s="282">
        <v>21</v>
      </c>
      <c r="V58" s="282">
        <v>19</v>
      </c>
      <c r="W58" s="282">
        <v>20</v>
      </c>
      <c r="X58" s="412">
        <v>19</v>
      </c>
      <c r="Y58" s="416">
        <v>18</v>
      </c>
      <c r="Z58" s="50"/>
      <c r="AA58" s="61">
        <f>AVERAGE(S58:W58)</f>
        <v>21.2</v>
      </c>
      <c r="AB58" s="481">
        <v>5</v>
      </c>
      <c r="AC58" s="51">
        <f>STDEVA(S58:W58)</f>
        <v>1.9235384061671346</v>
      </c>
      <c r="AD58" s="62">
        <f>AC58/AA58</f>
        <v>9.0732943687128989E-2</v>
      </c>
      <c r="AE58" s="229">
        <f>35/(1+1.533*AD58)</f>
        <v>30.726184325755412</v>
      </c>
      <c r="AF58" s="312" t="str">
        <f>IF(AA58&lt;AE58,"YES","NO")</f>
        <v>YES</v>
      </c>
      <c r="AG58" s="13" t="s">
        <v>239</v>
      </c>
      <c r="AH58" s="22"/>
    </row>
    <row r="59" spans="1:34" s="13" customFormat="1" ht="12" customHeight="1" x14ac:dyDescent="0.3">
      <c r="A59" s="42" t="s">
        <v>68</v>
      </c>
      <c r="B59" s="384" t="s">
        <v>218</v>
      </c>
      <c r="C59" s="36" t="s">
        <v>92</v>
      </c>
      <c r="D59" s="23" t="s">
        <v>93</v>
      </c>
      <c r="E59" s="26">
        <v>29</v>
      </c>
      <c r="F59" s="23">
        <v>30</v>
      </c>
      <c r="G59" s="23">
        <v>30</v>
      </c>
      <c r="H59" s="23">
        <v>30</v>
      </c>
      <c r="I59" s="12">
        <v>29</v>
      </c>
      <c r="J59" s="12">
        <v>28</v>
      </c>
      <c r="K59" s="12">
        <v>29</v>
      </c>
      <c r="L59" s="12">
        <v>28</v>
      </c>
      <c r="M59" s="27">
        <v>25.666666666666668</v>
      </c>
      <c r="N59" s="27">
        <v>24.366666666666664</v>
      </c>
      <c r="O59" s="511">
        <v>23</v>
      </c>
      <c r="P59" s="516">
        <v>23</v>
      </c>
      <c r="Q59" s="327">
        <v>20</v>
      </c>
      <c r="R59" s="327">
        <v>20</v>
      </c>
      <c r="S59" s="327">
        <v>20</v>
      </c>
      <c r="T59" s="328">
        <v>17</v>
      </c>
      <c r="U59" s="329">
        <v>16</v>
      </c>
      <c r="V59" s="329">
        <v>14</v>
      </c>
      <c r="W59" s="329">
        <v>15</v>
      </c>
      <c r="X59" s="467">
        <v>17</v>
      </c>
      <c r="Y59" s="466">
        <v>18</v>
      </c>
      <c r="Z59" s="58"/>
      <c r="AA59" s="61">
        <f>AVERAGE(S59:W59)</f>
        <v>16.399999999999999</v>
      </c>
      <c r="AB59" s="481">
        <v>5</v>
      </c>
      <c r="AC59" s="51">
        <f>STDEVA(S59:W59)</f>
        <v>2.3021728866442701</v>
      </c>
      <c r="AD59" s="62">
        <f>AC59/AA59</f>
        <v>0.14037639552708966</v>
      </c>
      <c r="AE59" s="229">
        <f>35/(1+1.533*AD59)</f>
        <v>28.801914082155673</v>
      </c>
      <c r="AF59" s="312" t="str">
        <f>IF(AA59&lt;AE59,"YES","NO")</f>
        <v>YES</v>
      </c>
      <c r="AG59" s="406" t="s">
        <v>334</v>
      </c>
      <c r="AH59" s="22"/>
    </row>
    <row r="60" spans="1:34" s="13" customFormat="1" ht="12" customHeight="1" x14ac:dyDescent="0.3">
      <c r="A60" s="42" t="s">
        <v>68</v>
      </c>
      <c r="B60" s="378" t="s">
        <v>316</v>
      </c>
      <c r="C60" s="36" t="s">
        <v>94</v>
      </c>
      <c r="D60" s="23" t="s">
        <v>95</v>
      </c>
      <c r="E60" s="26">
        <v>35</v>
      </c>
      <c r="F60" s="23">
        <v>35</v>
      </c>
      <c r="G60" s="23">
        <v>35</v>
      </c>
      <c r="H60" s="23">
        <v>34</v>
      </c>
      <c r="I60" s="12" t="s">
        <v>127</v>
      </c>
      <c r="J60" s="12" t="s">
        <v>127</v>
      </c>
      <c r="K60" s="12" t="s">
        <v>127</v>
      </c>
      <c r="L60" s="12" t="s">
        <v>127</v>
      </c>
      <c r="M60" s="27" t="s">
        <v>127</v>
      </c>
      <c r="N60" s="27" t="s">
        <v>127</v>
      </c>
      <c r="O60" s="54" t="s">
        <v>127</v>
      </c>
      <c r="P60" s="153" t="s">
        <v>361</v>
      </c>
      <c r="Q60" s="27" t="s">
        <v>361</v>
      </c>
      <c r="R60" s="27" t="s">
        <v>361</v>
      </c>
      <c r="S60" s="27" t="s">
        <v>361</v>
      </c>
      <c r="T60" s="54" t="s">
        <v>361</v>
      </c>
      <c r="U60" s="27" t="s">
        <v>361</v>
      </c>
      <c r="V60" s="27" t="s">
        <v>361</v>
      </c>
      <c r="W60" s="27" t="s">
        <v>361</v>
      </c>
      <c r="X60" s="27" t="s">
        <v>361</v>
      </c>
      <c r="Y60" s="324" t="s">
        <v>361</v>
      </c>
      <c r="Z60" s="57"/>
      <c r="AA60" s="477" t="s">
        <v>361</v>
      </c>
      <c r="AB60" s="484" t="s">
        <v>361</v>
      </c>
      <c r="AC60" s="323" t="s">
        <v>361</v>
      </c>
      <c r="AD60" s="323" t="s">
        <v>361</v>
      </c>
      <c r="AE60" s="365" t="s">
        <v>361</v>
      </c>
      <c r="AF60" s="312" t="s">
        <v>361</v>
      </c>
      <c r="AG60" s="13" t="s">
        <v>231</v>
      </c>
      <c r="AH60" s="22"/>
    </row>
    <row r="61" spans="1:34" s="13" customFormat="1" ht="12" customHeight="1" x14ac:dyDescent="0.3">
      <c r="A61" s="42" t="s">
        <v>68</v>
      </c>
      <c r="B61" s="380" t="s">
        <v>317</v>
      </c>
      <c r="C61" s="36" t="s">
        <v>94</v>
      </c>
      <c r="D61" s="23" t="s">
        <v>96</v>
      </c>
      <c r="E61" s="26">
        <v>36</v>
      </c>
      <c r="F61" s="23">
        <v>35</v>
      </c>
      <c r="G61" s="12">
        <v>35</v>
      </c>
      <c r="H61" s="12">
        <v>34</v>
      </c>
      <c r="I61" s="12">
        <v>33</v>
      </c>
      <c r="J61" s="12" t="s">
        <v>127</v>
      </c>
      <c r="K61" s="12" t="s">
        <v>127</v>
      </c>
      <c r="L61" s="12" t="s">
        <v>127</v>
      </c>
      <c r="M61" s="27" t="s">
        <v>127</v>
      </c>
      <c r="N61" s="27" t="s">
        <v>127</v>
      </c>
      <c r="O61" s="54" t="s">
        <v>127</v>
      </c>
      <c r="P61" s="153" t="s">
        <v>361</v>
      </c>
      <c r="Q61" s="27" t="s">
        <v>361</v>
      </c>
      <c r="R61" s="27" t="s">
        <v>361</v>
      </c>
      <c r="S61" s="27" t="s">
        <v>361</v>
      </c>
      <c r="T61" s="54" t="s">
        <v>361</v>
      </c>
      <c r="U61" s="27" t="s">
        <v>361</v>
      </c>
      <c r="V61" s="27" t="s">
        <v>361</v>
      </c>
      <c r="W61" s="27" t="s">
        <v>361</v>
      </c>
      <c r="X61" s="27" t="s">
        <v>361</v>
      </c>
      <c r="Y61" s="324" t="s">
        <v>361</v>
      </c>
      <c r="Z61" s="57"/>
      <c r="AA61" s="477" t="s">
        <v>361</v>
      </c>
      <c r="AB61" s="484" t="s">
        <v>361</v>
      </c>
      <c r="AC61" s="323" t="s">
        <v>361</v>
      </c>
      <c r="AD61" s="323" t="s">
        <v>361</v>
      </c>
      <c r="AE61" s="365" t="s">
        <v>361</v>
      </c>
      <c r="AF61" s="312" t="s">
        <v>361</v>
      </c>
      <c r="AG61" s="13" t="s">
        <v>231</v>
      </c>
      <c r="AH61" s="22"/>
    </row>
    <row r="62" spans="1:34" s="13" customFormat="1" ht="12" customHeight="1" x14ac:dyDescent="0.3">
      <c r="A62" s="42" t="s">
        <v>68</v>
      </c>
      <c r="B62" s="378" t="s">
        <v>310</v>
      </c>
      <c r="C62" s="36" t="s">
        <v>94</v>
      </c>
      <c r="D62" s="23" t="s">
        <v>97</v>
      </c>
      <c r="E62" s="26">
        <v>31</v>
      </c>
      <c r="F62" s="23">
        <v>33</v>
      </c>
      <c r="G62" s="12" t="s">
        <v>127</v>
      </c>
      <c r="H62" s="12" t="s">
        <v>127</v>
      </c>
      <c r="I62" s="12" t="s">
        <v>127</v>
      </c>
      <c r="J62" s="12" t="s">
        <v>127</v>
      </c>
      <c r="K62" s="12" t="s">
        <v>127</v>
      </c>
      <c r="L62" s="12" t="s">
        <v>127</v>
      </c>
      <c r="M62" s="27" t="s">
        <v>127</v>
      </c>
      <c r="N62" s="27" t="s">
        <v>127</v>
      </c>
      <c r="O62" s="54" t="s">
        <v>127</v>
      </c>
      <c r="P62" s="153" t="s">
        <v>361</v>
      </c>
      <c r="Q62" s="27" t="s">
        <v>361</v>
      </c>
      <c r="R62" s="27" t="s">
        <v>361</v>
      </c>
      <c r="S62" s="27" t="s">
        <v>361</v>
      </c>
      <c r="T62" s="54" t="s">
        <v>361</v>
      </c>
      <c r="U62" s="27" t="s">
        <v>361</v>
      </c>
      <c r="V62" s="27" t="s">
        <v>361</v>
      </c>
      <c r="W62" s="27" t="s">
        <v>361</v>
      </c>
      <c r="X62" s="27" t="s">
        <v>361</v>
      </c>
      <c r="Y62" s="324" t="s">
        <v>361</v>
      </c>
      <c r="Z62" s="57"/>
      <c r="AA62" s="477" t="s">
        <v>361</v>
      </c>
      <c r="AB62" s="484" t="s">
        <v>361</v>
      </c>
      <c r="AC62" s="323" t="s">
        <v>361</v>
      </c>
      <c r="AD62" s="323" t="s">
        <v>361</v>
      </c>
      <c r="AE62" s="365" t="s">
        <v>361</v>
      </c>
      <c r="AF62" s="312" t="s">
        <v>361</v>
      </c>
      <c r="AG62" s="13" t="s">
        <v>233</v>
      </c>
      <c r="AH62" s="22"/>
    </row>
    <row r="63" spans="1:34" s="13" customFormat="1" ht="12" customHeight="1" x14ac:dyDescent="0.3">
      <c r="A63" s="42" t="s">
        <v>68</v>
      </c>
      <c r="B63" s="380" t="s">
        <v>195</v>
      </c>
      <c r="C63" s="36" t="s">
        <v>94</v>
      </c>
      <c r="D63" s="23" t="s">
        <v>98</v>
      </c>
      <c r="E63" s="279">
        <v>36</v>
      </c>
      <c r="F63" s="280">
        <v>37</v>
      </c>
      <c r="G63" s="280">
        <v>38</v>
      </c>
      <c r="H63" s="280">
        <v>37</v>
      </c>
      <c r="I63" s="280">
        <v>36</v>
      </c>
      <c r="J63" s="280">
        <v>34</v>
      </c>
      <c r="K63" s="280">
        <v>33</v>
      </c>
      <c r="L63" s="282">
        <v>32</v>
      </c>
      <c r="M63" s="281">
        <v>29.599999999999998</v>
      </c>
      <c r="N63" s="281">
        <v>27.5</v>
      </c>
      <c r="O63" s="283">
        <v>26</v>
      </c>
      <c r="P63" s="308">
        <v>24</v>
      </c>
      <c r="Q63" s="282">
        <v>23</v>
      </c>
      <c r="R63" s="282">
        <v>22</v>
      </c>
      <c r="S63" s="282">
        <v>22</v>
      </c>
      <c r="T63" s="283">
        <v>19</v>
      </c>
      <c r="U63" s="282">
        <v>19</v>
      </c>
      <c r="V63" s="282">
        <v>18</v>
      </c>
      <c r="W63" s="282">
        <v>18</v>
      </c>
      <c r="X63" s="282">
        <v>18</v>
      </c>
      <c r="Y63" s="268">
        <v>18</v>
      </c>
      <c r="Z63" s="50"/>
      <c r="AA63" s="61">
        <f>AVERAGE(U63:Y63)</f>
        <v>18.2</v>
      </c>
      <c r="AB63" s="481">
        <v>5</v>
      </c>
      <c r="AC63" s="51">
        <f>STDEVA(U63:Y63)</f>
        <v>0.44721359549995793</v>
      </c>
      <c r="AD63" s="62">
        <f>AC63/AA63</f>
        <v>2.4572175576920766E-2</v>
      </c>
      <c r="AE63" s="229">
        <f>35/(1+1.533*AD63)</f>
        <v>33.729440798418331</v>
      </c>
      <c r="AF63" s="312" t="str">
        <f>IF(AA63&lt;AE63,"YES","NO")</f>
        <v>YES</v>
      </c>
      <c r="AH63" s="22"/>
    </row>
    <row r="64" spans="1:34" s="13" customFormat="1" ht="12" customHeight="1" x14ac:dyDescent="0.3">
      <c r="A64" s="42" t="s">
        <v>68</v>
      </c>
      <c r="B64" s="380" t="s">
        <v>196</v>
      </c>
      <c r="C64" s="36" t="s">
        <v>94</v>
      </c>
      <c r="D64" s="23" t="s">
        <v>267</v>
      </c>
      <c r="E64" s="47" t="s">
        <v>127</v>
      </c>
      <c r="F64" s="27" t="s">
        <v>127</v>
      </c>
      <c r="G64" s="27" t="s">
        <v>127</v>
      </c>
      <c r="H64" s="27" t="s">
        <v>127</v>
      </c>
      <c r="I64" s="27" t="s">
        <v>127</v>
      </c>
      <c r="J64" s="27" t="s">
        <v>127</v>
      </c>
      <c r="K64" s="27" t="s">
        <v>127</v>
      </c>
      <c r="L64" s="27" t="s">
        <v>127</v>
      </c>
      <c r="M64" s="27" t="s">
        <v>127</v>
      </c>
      <c r="N64" s="27" t="s">
        <v>127</v>
      </c>
      <c r="O64" s="54" t="s">
        <v>127</v>
      </c>
      <c r="P64" s="153" t="s">
        <v>361</v>
      </c>
      <c r="Q64" s="27" t="s">
        <v>361</v>
      </c>
      <c r="R64" s="27" t="s">
        <v>361</v>
      </c>
      <c r="S64" s="27" t="s">
        <v>361</v>
      </c>
      <c r="T64" s="54" t="s">
        <v>361</v>
      </c>
      <c r="U64" s="412">
        <v>16</v>
      </c>
      <c r="V64" s="412">
        <v>18</v>
      </c>
      <c r="W64" s="412">
        <v>18</v>
      </c>
      <c r="X64" s="412">
        <v>18</v>
      </c>
      <c r="Y64" s="416">
        <v>19</v>
      </c>
      <c r="Z64" s="50"/>
      <c r="AA64" s="61" t="s">
        <v>361</v>
      </c>
      <c r="AB64" s="481" t="s">
        <v>361</v>
      </c>
      <c r="AC64" s="51" t="s">
        <v>361</v>
      </c>
      <c r="AD64" s="62" t="s">
        <v>361</v>
      </c>
      <c r="AE64" s="229" t="s">
        <v>361</v>
      </c>
      <c r="AF64" s="312" t="s">
        <v>361</v>
      </c>
      <c r="AG64" s="13" t="s">
        <v>276</v>
      </c>
      <c r="AH64" s="22"/>
    </row>
    <row r="65" spans="1:34" s="13" customFormat="1" ht="12" customHeight="1" x14ac:dyDescent="0.3">
      <c r="A65" s="42" t="s">
        <v>68</v>
      </c>
      <c r="B65" s="380" t="s">
        <v>197</v>
      </c>
      <c r="C65" s="36" t="s">
        <v>99</v>
      </c>
      <c r="D65" s="23" t="s">
        <v>100</v>
      </c>
      <c r="E65" s="279">
        <v>29</v>
      </c>
      <c r="F65" s="280">
        <v>37</v>
      </c>
      <c r="G65" s="280">
        <v>39</v>
      </c>
      <c r="H65" s="280">
        <v>39</v>
      </c>
      <c r="I65" s="280">
        <v>37</v>
      </c>
      <c r="J65" s="280">
        <v>34</v>
      </c>
      <c r="K65" s="280">
        <v>34</v>
      </c>
      <c r="L65" s="280">
        <v>33</v>
      </c>
      <c r="M65" s="281">
        <v>28.7</v>
      </c>
      <c r="N65" s="281">
        <v>26.266666666666666</v>
      </c>
      <c r="O65" s="283">
        <v>24</v>
      </c>
      <c r="P65" s="308">
        <v>24</v>
      </c>
      <c r="Q65" s="282">
        <v>21</v>
      </c>
      <c r="R65" s="412">
        <v>19</v>
      </c>
      <c r="S65" s="412">
        <v>20</v>
      </c>
      <c r="T65" s="413">
        <v>19</v>
      </c>
      <c r="U65" s="282">
        <v>19</v>
      </c>
      <c r="V65" s="282">
        <v>18</v>
      </c>
      <c r="W65" s="282">
        <v>19</v>
      </c>
      <c r="X65" s="412">
        <v>21</v>
      </c>
      <c r="Y65" s="416">
        <v>23</v>
      </c>
      <c r="Z65" s="50"/>
      <c r="AA65" s="61">
        <f>AVERAGE(U65:W65)</f>
        <v>18.666666666666668</v>
      </c>
      <c r="AB65" s="481">
        <v>3</v>
      </c>
      <c r="AC65" s="51">
        <f>STDEVA(U65:W65)</f>
        <v>0.57735026918962584</v>
      </c>
      <c r="AD65" s="62">
        <f>AC65/AA65</f>
        <v>3.0929478706587098E-2</v>
      </c>
      <c r="AE65" s="229">
        <f>35/(1+1.886*AD65)</f>
        <v>33.070876656480863</v>
      </c>
      <c r="AF65" s="312" t="str">
        <f>IF(AA65&lt;AE65,"YES","NO")</f>
        <v>YES</v>
      </c>
      <c r="AH65" s="22"/>
    </row>
    <row r="66" spans="1:34" s="13" customFormat="1" ht="12" customHeight="1" x14ac:dyDescent="0.3">
      <c r="A66" s="42" t="s">
        <v>68</v>
      </c>
      <c r="B66" s="378" t="s">
        <v>311</v>
      </c>
      <c r="C66" s="36" t="s">
        <v>99</v>
      </c>
      <c r="D66" s="23" t="s">
        <v>101</v>
      </c>
      <c r="E66" s="26">
        <v>32</v>
      </c>
      <c r="F66" s="23">
        <v>31</v>
      </c>
      <c r="G66" s="23">
        <v>31</v>
      </c>
      <c r="H66" s="23">
        <v>31</v>
      </c>
      <c r="I66" s="23">
        <v>33</v>
      </c>
      <c r="J66" s="23">
        <v>33</v>
      </c>
      <c r="K66" s="23">
        <v>31</v>
      </c>
      <c r="L66" s="23">
        <v>30</v>
      </c>
      <c r="M66" s="25">
        <v>26.5</v>
      </c>
      <c r="N66" s="25">
        <v>24.066666666666666</v>
      </c>
      <c r="O66" s="270">
        <v>23</v>
      </c>
      <c r="P66" s="420">
        <v>23</v>
      </c>
      <c r="Q66" s="412">
        <v>24</v>
      </c>
      <c r="R66" s="154" t="s">
        <v>361</v>
      </c>
      <c r="S66" s="154" t="s">
        <v>361</v>
      </c>
      <c r="T66" s="270" t="s">
        <v>361</v>
      </c>
      <c r="U66" s="154" t="s">
        <v>361</v>
      </c>
      <c r="V66" s="154" t="s">
        <v>361</v>
      </c>
      <c r="W66" s="154" t="s">
        <v>361</v>
      </c>
      <c r="X66" s="154" t="s">
        <v>361</v>
      </c>
      <c r="Y66" s="324" t="s">
        <v>361</v>
      </c>
      <c r="Z66" s="57"/>
      <c r="AA66" s="477" t="s">
        <v>361</v>
      </c>
      <c r="AB66" s="484" t="s">
        <v>361</v>
      </c>
      <c r="AC66" s="323" t="s">
        <v>361</v>
      </c>
      <c r="AD66" s="323" t="s">
        <v>361</v>
      </c>
      <c r="AE66" s="365" t="s">
        <v>361</v>
      </c>
      <c r="AF66" s="312" t="s">
        <v>361</v>
      </c>
      <c r="AG66" s="13" t="s">
        <v>235</v>
      </c>
      <c r="AH66" s="22"/>
    </row>
    <row r="67" spans="1:34" s="13" customFormat="1" ht="12" customHeight="1" x14ac:dyDescent="0.3">
      <c r="A67" s="42" t="s">
        <v>68</v>
      </c>
      <c r="B67" s="378" t="s">
        <v>312</v>
      </c>
      <c r="C67" s="36" t="s">
        <v>102</v>
      </c>
      <c r="D67" s="23" t="s">
        <v>103</v>
      </c>
      <c r="E67" s="28">
        <v>33</v>
      </c>
      <c r="F67" s="12">
        <v>34</v>
      </c>
      <c r="G67" s="12">
        <v>36</v>
      </c>
      <c r="H67" s="12">
        <v>35</v>
      </c>
      <c r="I67" s="12">
        <v>35</v>
      </c>
      <c r="J67" s="23">
        <v>33</v>
      </c>
      <c r="K67" s="12">
        <v>34</v>
      </c>
      <c r="L67" s="12" t="s">
        <v>127</v>
      </c>
      <c r="M67" s="12" t="s">
        <v>127</v>
      </c>
      <c r="N67" s="12" t="s">
        <v>127</v>
      </c>
      <c r="O67" s="183" t="s">
        <v>127</v>
      </c>
      <c r="P67" s="184" t="s">
        <v>361</v>
      </c>
      <c r="Q67" s="12" t="s">
        <v>361</v>
      </c>
      <c r="R67" s="12" t="s">
        <v>361</v>
      </c>
      <c r="S67" s="12" t="s">
        <v>361</v>
      </c>
      <c r="T67" s="183" t="s">
        <v>361</v>
      </c>
      <c r="U67" s="12" t="s">
        <v>361</v>
      </c>
      <c r="V67" s="12" t="s">
        <v>361</v>
      </c>
      <c r="W67" s="12" t="s">
        <v>361</v>
      </c>
      <c r="X67" s="12" t="s">
        <v>361</v>
      </c>
      <c r="Y67" s="324" t="s">
        <v>361</v>
      </c>
      <c r="Z67" s="57"/>
      <c r="AA67" s="477" t="s">
        <v>361</v>
      </c>
      <c r="AB67" s="484" t="s">
        <v>361</v>
      </c>
      <c r="AC67" s="323" t="s">
        <v>361</v>
      </c>
      <c r="AD67" s="323" t="s">
        <v>361</v>
      </c>
      <c r="AE67" s="365" t="s">
        <v>361</v>
      </c>
      <c r="AF67" s="312" t="s">
        <v>361</v>
      </c>
      <c r="AG67" s="13" t="s">
        <v>240</v>
      </c>
      <c r="AH67" s="22"/>
    </row>
    <row r="68" spans="1:34" s="13" customFormat="1" ht="12" customHeight="1" x14ac:dyDescent="0.3">
      <c r="A68" s="42" t="s">
        <v>68</v>
      </c>
      <c r="B68" s="380" t="s">
        <v>198</v>
      </c>
      <c r="C68" s="36" t="s">
        <v>102</v>
      </c>
      <c r="D68" s="23" t="s">
        <v>104</v>
      </c>
      <c r="E68" s="285" t="s">
        <v>127</v>
      </c>
      <c r="F68" s="282" t="s">
        <v>127</v>
      </c>
      <c r="G68" s="282" t="s">
        <v>127</v>
      </c>
      <c r="H68" s="282" t="s">
        <v>127</v>
      </c>
      <c r="I68" s="282" t="s">
        <v>127</v>
      </c>
      <c r="J68" s="280">
        <v>32</v>
      </c>
      <c r="K68" s="280">
        <v>30</v>
      </c>
      <c r="L68" s="280">
        <v>29</v>
      </c>
      <c r="M68" s="281">
        <v>25.733333333333334</v>
      </c>
      <c r="N68" s="281">
        <v>24.833333333333332</v>
      </c>
      <c r="O68" s="283">
        <v>23</v>
      </c>
      <c r="P68" s="308">
        <v>22</v>
      </c>
      <c r="Q68" s="282">
        <v>21</v>
      </c>
      <c r="R68" s="282">
        <v>20</v>
      </c>
      <c r="S68" s="282">
        <v>21</v>
      </c>
      <c r="T68" s="283">
        <v>19</v>
      </c>
      <c r="U68" s="282">
        <v>17</v>
      </c>
      <c r="V68" s="282">
        <v>15</v>
      </c>
      <c r="W68" s="282">
        <v>16</v>
      </c>
      <c r="X68" s="412">
        <v>18</v>
      </c>
      <c r="Y68" s="416">
        <v>19</v>
      </c>
      <c r="Z68" s="50"/>
      <c r="AA68" s="61">
        <f>AVERAGE(S68:W68)</f>
        <v>17.600000000000001</v>
      </c>
      <c r="AB68" s="481">
        <v>5</v>
      </c>
      <c r="AC68" s="51">
        <f>STDEVA(S68:W68)</f>
        <v>2.4083189157584615</v>
      </c>
      <c r="AD68" s="62">
        <f>AC68/AA68</f>
        <v>0.13683630203173075</v>
      </c>
      <c r="AE68" s="229">
        <f>35/(1+1.533*AD68)</f>
        <v>28.931117918355838</v>
      </c>
      <c r="AF68" s="312" t="str">
        <f>IF(AA68&lt;AE68,"YES","NO")</f>
        <v>YES</v>
      </c>
      <c r="AH68" s="22"/>
    </row>
    <row r="69" spans="1:34" s="13" customFormat="1" ht="12" customHeight="1" thickBot="1" x14ac:dyDescent="0.35">
      <c r="A69" s="146" t="s">
        <v>68</v>
      </c>
      <c r="B69" s="379" t="s">
        <v>219</v>
      </c>
      <c r="C69" s="111" t="s">
        <v>105</v>
      </c>
      <c r="D69" s="112" t="s">
        <v>106</v>
      </c>
      <c r="E69" s="171">
        <v>34</v>
      </c>
      <c r="F69" s="112">
        <v>34</v>
      </c>
      <c r="G69" s="112">
        <v>34</v>
      </c>
      <c r="H69" s="112">
        <v>34</v>
      </c>
      <c r="I69" s="112">
        <v>34</v>
      </c>
      <c r="J69" s="112">
        <v>34</v>
      </c>
      <c r="K69" s="112">
        <v>33</v>
      </c>
      <c r="L69" s="112">
        <v>32</v>
      </c>
      <c r="M69" s="173">
        <v>29.333333333333332</v>
      </c>
      <c r="N69" s="173">
        <v>28.033333333333331</v>
      </c>
      <c r="O69" s="271">
        <v>25</v>
      </c>
      <c r="P69" s="422">
        <v>25</v>
      </c>
      <c r="Q69" s="415">
        <v>23</v>
      </c>
      <c r="R69" s="330" t="s">
        <v>361</v>
      </c>
      <c r="S69" s="330" t="s">
        <v>361</v>
      </c>
      <c r="T69" s="271" t="s">
        <v>361</v>
      </c>
      <c r="U69" s="330" t="s">
        <v>361</v>
      </c>
      <c r="V69" s="330" t="s">
        <v>361</v>
      </c>
      <c r="W69" s="330" t="s">
        <v>361</v>
      </c>
      <c r="X69" s="330" t="s">
        <v>361</v>
      </c>
      <c r="Y69" s="331" t="s">
        <v>361</v>
      </c>
      <c r="Z69" s="57"/>
      <c r="AA69" s="478" t="s">
        <v>361</v>
      </c>
      <c r="AB69" s="489" t="s">
        <v>361</v>
      </c>
      <c r="AC69" s="361" t="s">
        <v>361</v>
      </c>
      <c r="AD69" s="361" t="s">
        <v>361</v>
      </c>
      <c r="AE69" s="368" t="s">
        <v>361</v>
      </c>
      <c r="AF69" s="313" t="s">
        <v>361</v>
      </c>
      <c r="AG69" s="13" t="s">
        <v>235</v>
      </c>
      <c r="AH69" s="22"/>
    </row>
    <row r="70" spans="1:34" ht="12" customHeight="1" thickBot="1" x14ac:dyDescent="0.3">
      <c r="A70" s="408" t="s">
        <v>130</v>
      </c>
      <c r="B70" s="332"/>
      <c r="C70" s="200"/>
      <c r="D70" s="201"/>
      <c r="E70" s="202">
        <f t="shared" ref="E70:X70" si="0">MAX(E6:E69)</f>
        <v>43</v>
      </c>
      <c r="F70" s="202">
        <f t="shared" si="0"/>
        <v>43</v>
      </c>
      <c r="G70" s="202">
        <f t="shared" si="0"/>
        <v>47</v>
      </c>
      <c r="H70" s="202">
        <f t="shared" si="0"/>
        <v>42</v>
      </c>
      <c r="I70" s="202">
        <f t="shared" si="0"/>
        <v>44</v>
      </c>
      <c r="J70" s="202">
        <f t="shared" si="0"/>
        <v>43</v>
      </c>
      <c r="K70" s="202">
        <f t="shared" si="0"/>
        <v>44</v>
      </c>
      <c r="L70" s="202">
        <f t="shared" si="0"/>
        <v>38</v>
      </c>
      <c r="M70" s="202">
        <f t="shared" si="0"/>
        <v>33</v>
      </c>
      <c r="N70" s="202">
        <f t="shared" si="0"/>
        <v>29.866666666666664</v>
      </c>
      <c r="O70" s="202">
        <f t="shared" si="0"/>
        <v>30</v>
      </c>
      <c r="P70" s="202">
        <f t="shared" si="0"/>
        <v>29</v>
      </c>
      <c r="Q70" s="202">
        <f t="shared" si="0"/>
        <v>30</v>
      </c>
      <c r="R70" s="202">
        <f t="shared" si="0"/>
        <v>27</v>
      </c>
      <c r="S70" s="202">
        <f t="shared" si="0"/>
        <v>28</v>
      </c>
      <c r="T70" s="202">
        <f t="shared" si="0"/>
        <v>31</v>
      </c>
      <c r="U70" s="202">
        <f t="shared" si="0"/>
        <v>29</v>
      </c>
      <c r="V70" s="202">
        <f t="shared" si="0"/>
        <v>23</v>
      </c>
      <c r="W70" s="202">
        <f t="shared" si="0"/>
        <v>23</v>
      </c>
      <c r="X70" s="202">
        <f t="shared" si="0"/>
        <v>25</v>
      </c>
      <c r="Y70" s="203">
        <f>MAX(Y6:Y69)</f>
        <v>24</v>
      </c>
      <c r="Z70" s="53"/>
      <c r="AA70" s="221"/>
      <c r="AB70" s="221"/>
      <c r="AC70" s="221"/>
      <c r="AD70" s="221"/>
      <c r="AE70" s="221"/>
    </row>
    <row r="71" spans="1:34" ht="12" customHeight="1" x14ac:dyDescent="0.2">
      <c r="A71" s="187" t="s">
        <v>128</v>
      </c>
      <c r="B71" s="391"/>
      <c r="C71" s="188"/>
      <c r="D71" s="189"/>
      <c r="E71" s="190">
        <f t="shared" ref="E71:Y71" si="1">MEDIAN(E6:E69)</f>
        <v>36</v>
      </c>
      <c r="F71" s="190">
        <f t="shared" si="1"/>
        <v>36</v>
      </c>
      <c r="G71" s="190">
        <f t="shared" si="1"/>
        <v>37</v>
      </c>
      <c r="H71" s="190">
        <f t="shared" si="1"/>
        <v>36</v>
      </c>
      <c r="I71" s="190">
        <f t="shared" si="1"/>
        <v>37</v>
      </c>
      <c r="J71" s="190">
        <f t="shared" si="1"/>
        <v>34</v>
      </c>
      <c r="K71" s="190">
        <f t="shared" si="1"/>
        <v>35</v>
      </c>
      <c r="L71" s="190">
        <f t="shared" si="1"/>
        <v>33</v>
      </c>
      <c r="M71" s="190">
        <f t="shared" si="1"/>
        <v>29.966666666666669</v>
      </c>
      <c r="N71" s="190">
        <f t="shared" si="1"/>
        <v>27.033333333333331</v>
      </c>
      <c r="O71" s="190">
        <f t="shared" si="1"/>
        <v>25</v>
      </c>
      <c r="P71" s="190">
        <f t="shared" si="1"/>
        <v>24</v>
      </c>
      <c r="Q71" s="190">
        <f t="shared" si="1"/>
        <v>23</v>
      </c>
      <c r="R71" s="190">
        <f t="shared" si="1"/>
        <v>23</v>
      </c>
      <c r="S71" s="190">
        <f t="shared" si="1"/>
        <v>24</v>
      </c>
      <c r="T71" s="190">
        <f t="shared" si="1"/>
        <v>22</v>
      </c>
      <c r="U71" s="190">
        <f t="shared" si="1"/>
        <v>20</v>
      </c>
      <c r="V71" s="190">
        <f t="shared" si="1"/>
        <v>18</v>
      </c>
      <c r="W71" s="190">
        <f t="shared" si="1"/>
        <v>19</v>
      </c>
      <c r="X71" s="190">
        <f t="shared" si="1"/>
        <v>19</v>
      </c>
      <c r="Y71" s="191">
        <f t="shared" si="1"/>
        <v>19</v>
      </c>
      <c r="Z71" s="53"/>
      <c r="AA71" s="222"/>
      <c r="AB71" s="222"/>
      <c r="AC71" s="222"/>
      <c r="AD71" s="222"/>
      <c r="AE71" s="222"/>
    </row>
    <row r="72" spans="1:34" ht="12" customHeight="1" x14ac:dyDescent="0.2">
      <c r="A72" s="195" t="s">
        <v>129</v>
      </c>
      <c r="B72" s="334"/>
      <c r="C72" s="196"/>
      <c r="D72" s="197"/>
      <c r="E72" s="198">
        <f t="shared" ref="E72:Y72" si="2">MIN(E6:E69)</f>
        <v>29</v>
      </c>
      <c r="F72" s="198">
        <f t="shared" si="2"/>
        <v>30</v>
      </c>
      <c r="G72" s="198">
        <f t="shared" si="2"/>
        <v>30</v>
      </c>
      <c r="H72" s="198">
        <f t="shared" si="2"/>
        <v>29</v>
      </c>
      <c r="I72" s="198">
        <f t="shared" si="2"/>
        <v>26</v>
      </c>
      <c r="J72" s="198">
        <f t="shared" si="2"/>
        <v>28</v>
      </c>
      <c r="K72" s="198">
        <f t="shared" si="2"/>
        <v>29</v>
      </c>
      <c r="L72" s="198">
        <f t="shared" si="2"/>
        <v>28</v>
      </c>
      <c r="M72" s="198">
        <f t="shared" si="2"/>
        <v>25.666666666666668</v>
      </c>
      <c r="N72" s="198">
        <f t="shared" si="2"/>
        <v>22.633333333333336</v>
      </c>
      <c r="O72" s="198">
        <f t="shared" si="2"/>
        <v>20</v>
      </c>
      <c r="P72" s="198">
        <f t="shared" si="2"/>
        <v>19</v>
      </c>
      <c r="Q72" s="198">
        <f t="shared" si="2"/>
        <v>19</v>
      </c>
      <c r="R72" s="198">
        <f t="shared" si="2"/>
        <v>17</v>
      </c>
      <c r="S72" s="198">
        <f t="shared" si="2"/>
        <v>18</v>
      </c>
      <c r="T72" s="198">
        <f t="shared" si="2"/>
        <v>17</v>
      </c>
      <c r="U72" s="198">
        <f t="shared" si="2"/>
        <v>16</v>
      </c>
      <c r="V72" s="198">
        <f t="shared" si="2"/>
        <v>14</v>
      </c>
      <c r="W72" s="198">
        <f t="shared" si="2"/>
        <v>14</v>
      </c>
      <c r="X72" s="198">
        <f t="shared" si="2"/>
        <v>15</v>
      </c>
      <c r="Y72" s="199">
        <f t="shared" si="2"/>
        <v>17</v>
      </c>
      <c r="Z72" s="53"/>
      <c r="AA72" s="222"/>
      <c r="AB72" s="222"/>
      <c r="AC72" s="222"/>
      <c r="AD72" s="222"/>
      <c r="AE72" s="222"/>
    </row>
    <row r="73" spans="1:34" ht="12" customHeight="1" x14ac:dyDescent="0.2">
      <c r="AA73" s="222"/>
      <c r="AB73" s="222"/>
      <c r="AC73" s="222"/>
      <c r="AD73" s="222"/>
      <c r="AE73" s="222"/>
    </row>
    <row r="74" spans="1:34" ht="12" customHeight="1" x14ac:dyDescent="0.25">
      <c r="A74" s="52" t="s">
        <v>323</v>
      </c>
      <c r="AA74" s="222"/>
      <c r="AB74" s="222"/>
      <c r="AC74" s="222"/>
      <c r="AD74" s="222"/>
      <c r="AE74" s="222"/>
    </row>
    <row r="75" spans="1:34" ht="12" customHeight="1" x14ac:dyDescent="0.2">
      <c r="A75" s="557" t="s">
        <v>351</v>
      </c>
      <c r="B75" s="74"/>
      <c r="AA75" s="222"/>
      <c r="AB75" s="222"/>
      <c r="AC75" s="222"/>
      <c r="AD75" s="222"/>
      <c r="AE75" s="222"/>
    </row>
    <row r="76" spans="1:34" ht="12" customHeight="1" x14ac:dyDescent="0.2">
      <c r="A76" s="590" t="s">
        <v>360</v>
      </c>
      <c r="B76" s="590"/>
      <c r="AA76" s="222"/>
      <c r="AB76" s="222"/>
      <c r="AC76" s="222"/>
      <c r="AD76" s="222"/>
      <c r="AE76" s="222"/>
    </row>
    <row r="77" spans="1:34" ht="12" customHeight="1" x14ac:dyDescent="0.2">
      <c r="A77" s="590"/>
      <c r="B77" s="590"/>
      <c r="AA77" s="222"/>
      <c r="AB77" s="222"/>
      <c r="AC77" s="222"/>
      <c r="AD77" s="222"/>
      <c r="AE77" s="222"/>
    </row>
    <row r="78" spans="1:34" ht="12" customHeight="1" x14ac:dyDescent="0.2">
      <c r="A78" s="559" t="s">
        <v>344</v>
      </c>
      <c r="AA78" s="222"/>
      <c r="AB78" s="222"/>
      <c r="AC78" s="222"/>
      <c r="AD78" s="222"/>
      <c r="AE78" s="222"/>
    </row>
    <row r="79" spans="1:34" ht="12" customHeight="1" x14ac:dyDescent="0.2">
      <c r="A79" s="556" t="s">
        <v>352</v>
      </c>
      <c r="AA79" s="222"/>
      <c r="AB79" s="222"/>
      <c r="AC79" s="222"/>
      <c r="AD79" s="222"/>
      <c r="AE79" s="222"/>
    </row>
    <row r="80" spans="1:34" ht="12" customHeight="1" x14ac:dyDescent="0.2">
      <c r="A80" s="575" t="s">
        <v>366</v>
      </c>
      <c r="B80" s="575"/>
    </row>
    <row r="81" spans="1:31" ht="12" customHeight="1" x14ac:dyDescent="0.2">
      <c r="A81" s="575"/>
      <c r="B81" s="575"/>
    </row>
    <row r="82" spans="1:31" ht="12" customHeight="1" x14ac:dyDescent="0.2">
      <c r="A82" s="575"/>
      <c r="B82" s="575"/>
    </row>
    <row r="83" spans="1:31" ht="12" customHeight="1" x14ac:dyDescent="0.2">
      <c r="A83" s="591" t="s">
        <v>349</v>
      </c>
      <c r="B83" s="591"/>
      <c r="AA83" s="7"/>
      <c r="AB83" s="7"/>
      <c r="AC83" s="7"/>
      <c r="AD83" s="7"/>
      <c r="AE83" s="7"/>
    </row>
    <row r="84" spans="1:31" ht="12" customHeight="1" x14ac:dyDescent="0.2">
      <c r="A84" s="591"/>
      <c r="B84" s="591"/>
      <c r="AA84" s="7"/>
      <c r="AB84" s="7"/>
      <c r="AC84" s="7"/>
      <c r="AD84" s="7"/>
      <c r="AE84" s="7"/>
    </row>
    <row r="85" spans="1:31" ht="12" customHeight="1" x14ac:dyDescent="0.25">
      <c r="A85" s="559" t="s">
        <v>343</v>
      </c>
      <c r="B85" s="490"/>
      <c r="D85" s="375"/>
    </row>
    <row r="86" spans="1:31" ht="12" customHeight="1" x14ac:dyDescent="0.25">
      <c r="A86" s="52" t="s">
        <v>333</v>
      </c>
      <c r="AA86" s="7"/>
      <c r="AB86" s="7"/>
      <c r="AC86" s="7"/>
      <c r="AD86" s="7"/>
      <c r="AE86" s="7"/>
    </row>
    <row r="87" spans="1:31" ht="12" customHeight="1" x14ac:dyDescent="0.2">
      <c r="A87" s="568" t="s">
        <v>350</v>
      </c>
      <c r="B87" s="569"/>
    </row>
    <row r="88" spans="1:31" ht="12" customHeight="1" x14ac:dyDescent="0.25">
      <c r="A88" s="475" t="s">
        <v>353</v>
      </c>
    </row>
    <row r="89" spans="1:31" ht="12" customHeight="1" x14ac:dyDescent="0.2">
      <c r="A89" s="560" t="s">
        <v>348</v>
      </c>
      <c r="B89" s="558"/>
      <c r="AA89" s="7"/>
      <c r="AB89" s="7"/>
      <c r="AC89" s="7"/>
      <c r="AD89" s="7"/>
      <c r="AE89" s="7"/>
    </row>
    <row r="90" spans="1:31" ht="12" customHeight="1" x14ac:dyDescent="0.2">
      <c r="A90" s="561" t="s">
        <v>344</v>
      </c>
      <c r="B90" s="558"/>
      <c r="AA90" s="7"/>
      <c r="AB90" s="7"/>
      <c r="AC90" s="7"/>
      <c r="AD90" s="7"/>
      <c r="AE90" s="7"/>
    </row>
    <row r="91" spans="1:31" ht="12" customHeight="1" x14ac:dyDescent="0.25">
      <c r="A91" s="475" t="s">
        <v>354</v>
      </c>
      <c r="AA91" s="7"/>
      <c r="AB91" s="7"/>
      <c r="AC91" s="7"/>
      <c r="AD91" s="7"/>
      <c r="AE91" s="7"/>
    </row>
    <row r="92" spans="1:31" ht="12" customHeight="1" x14ac:dyDescent="0.2">
      <c r="A92" s="565" t="s">
        <v>362</v>
      </c>
      <c r="B92" s="7"/>
      <c r="AA92" s="7"/>
      <c r="AB92" s="7"/>
      <c r="AC92" s="7"/>
      <c r="AD92" s="7"/>
      <c r="AE92" s="7"/>
    </row>
    <row r="93" spans="1:31" ht="12" customHeight="1" x14ac:dyDescent="0.2">
      <c r="A93" s="575" t="s">
        <v>366</v>
      </c>
      <c r="B93" s="575"/>
      <c r="AA93" s="7"/>
      <c r="AB93" s="7"/>
      <c r="AC93" s="7"/>
      <c r="AD93" s="7"/>
      <c r="AE93" s="7"/>
    </row>
    <row r="94" spans="1:31" ht="12" customHeight="1" x14ac:dyDescent="0.2">
      <c r="A94" s="575"/>
      <c r="B94" s="575"/>
      <c r="AA94" s="7"/>
      <c r="AB94" s="7"/>
      <c r="AC94" s="7"/>
      <c r="AD94" s="7"/>
      <c r="AE94" s="7"/>
    </row>
    <row r="95" spans="1:31" ht="12" customHeight="1" x14ac:dyDescent="0.2">
      <c r="A95" s="575"/>
      <c r="B95" s="575"/>
      <c r="AA95" s="7"/>
      <c r="AB95" s="7"/>
      <c r="AC95" s="7"/>
      <c r="AD95" s="7"/>
      <c r="AE95" s="7"/>
    </row>
    <row r="96" spans="1:31" ht="12" customHeight="1" x14ac:dyDescent="0.25">
      <c r="A96" s="475" t="s">
        <v>355</v>
      </c>
      <c r="AA96" s="7"/>
      <c r="AB96" s="7"/>
      <c r="AC96" s="7"/>
      <c r="AD96" s="7"/>
      <c r="AE96" s="7"/>
    </row>
    <row r="97" spans="1:31" ht="12" customHeight="1" x14ac:dyDescent="0.25">
      <c r="A97" s="475" t="s">
        <v>356</v>
      </c>
      <c r="C97" s="401"/>
      <c r="AA97" s="7"/>
      <c r="AB97" s="7"/>
      <c r="AC97" s="7"/>
      <c r="AD97" s="7"/>
      <c r="AE97" s="7"/>
    </row>
    <row r="98" spans="1:31" ht="12" customHeight="1" x14ac:dyDescent="0.25">
      <c r="A98" s="475" t="s">
        <v>357</v>
      </c>
      <c r="C98" s="402"/>
      <c r="AA98" s="7"/>
      <c r="AB98" s="7"/>
      <c r="AC98" s="7"/>
      <c r="AD98" s="7"/>
      <c r="AE98" s="7"/>
    </row>
    <row r="99" spans="1:31" ht="12" customHeight="1" x14ac:dyDescent="0.2">
      <c r="A99" s="574" t="s">
        <v>358</v>
      </c>
      <c r="B99" s="574"/>
      <c r="C99" s="8"/>
      <c r="AA99" s="7"/>
      <c r="AB99" s="7"/>
      <c r="AC99" s="7"/>
      <c r="AD99" s="7"/>
      <c r="AE99" s="7"/>
    </row>
    <row r="100" spans="1:31" ht="12" customHeight="1" x14ac:dyDescent="0.2">
      <c r="A100" s="574"/>
      <c r="B100" s="574"/>
      <c r="C100" s="8"/>
      <c r="AA100" s="7"/>
      <c r="AB100" s="7"/>
      <c r="AC100" s="7"/>
      <c r="AD100" s="7"/>
      <c r="AE100" s="7"/>
    </row>
    <row r="101" spans="1:31" ht="12" customHeight="1" x14ac:dyDescent="0.2">
      <c r="A101" s="574"/>
      <c r="B101" s="574"/>
      <c r="C101" s="8"/>
    </row>
    <row r="102" spans="1:31" ht="12" customHeight="1" x14ac:dyDescent="0.25">
      <c r="A102" s="475" t="s">
        <v>359</v>
      </c>
      <c r="C102" s="8"/>
      <c r="D102" s="374"/>
    </row>
    <row r="103" spans="1:31" ht="12" customHeight="1" x14ac:dyDescent="0.2">
      <c r="A103" s="475"/>
      <c r="C103" s="8"/>
    </row>
    <row r="104" spans="1:31" ht="12" customHeight="1" x14ac:dyDescent="0.2">
      <c r="A104" s="470" t="s">
        <v>339</v>
      </c>
      <c r="B104" s="471"/>
      <c r="C104" s="8"/>
    </row>
    <row r="105" spans="1:31" ht="12" customHeight="1" x14ac:dyDescent="0.2">
      <c r="A105" s="566" t="s">
        <v>340</v>
      </c>
      <c r="B105" s="567"/>
      <c r="C105" s="8"/>
    </row>
    <row r="106" spans="1:31" ht="12" customHeight="1" x14ac:dyDescent="0.2"/>
    <row r="107" spans="1:31" ht="12" customHeight="1" x14ac:dyDescent="0.2"/>
    <row r="108" spans="1:31" ht="12" customHeight="1" x14ac:dyDescent="0.2"/>
    <row r="109" spans="1:31" ht="12" customHeight="1" x14ac:dyDescent="0.2"/>
    <row r="110" spans="1:31" ht="12" customHeight="1" x14ac:dyDescent="0.2"/>
    <row r="111" spans="1:31" ht="12" customHeight="1" x14ac:dyDescent="0.2"/>
    <row r="112" spans="1:31" ht="12" customHeight="1" x14ac:dyDescent="0.2"/>
    <row r="113" ht="12" customHeight="1" x14ac:dyDescent="0.2"/>
  </sheetData>
  <sortState xmlns:xlrd2="http://schemas.microsoft.com/office/spreadsheetml/2017/richdata2" ref="A6:Y69">
    <sortCondition ref="A6:A69"/>
    <sortCondition ref="C6:C69"/>
    <sortCondition ref="D6:D69"/>
  </sortState>
  <mergeCells count="11">
    <mergeCell ref="A99:B101"/>
    <mergeCell ref="A80:B82"/>
    <mergeCell ref="AA4:AF4"/>
    <mergeCell ref="A4:A5"/>
    <mergeCell ref="C4:C5"/>
    <mergeCell ref="D4:D5"/>
    <mergeCell ref="B4:B5"/>
    <mergeCell ref="E4:Y4"/>
    <mergeCell ref="A76:B77"/>
    <mergeCell ref="A83:B84"/>
    <mergeCell ref="A93:B95"/>
  </mergeCells>
  <conditionalFormatting sqref="E6:Y69">
    <cfRule type="cellIs" dxfId="7" priority="1" operator="between">
      <formula>36</formula>
      <formula>65</formula>
    </cfRule>
    <cfRule type="cellIs" dxfId="6" priority="2" operator="between">
      <formula>65</formula>
      <formula>100</formula>
    </cfRule>
  </conditionalFormatting>
  <hyperlinks>
    <hyperlink ref="A78" r:id="rId1" xr:uid="{4DBAEA5E-EF2D-4AAE-8BB3-39EDEFCB22CE}"/>
    <hyperlink ref="A85" r:id="rId2" location="Meta" xr:uid="{E3B1918B-0470-4135-B34E-0F7D25968BD7}"/>
    <hyperlink ref="A90" r:id="rId3" xr:uid="{C495E99A-080B-48B3-9B81-CB0B4DB43203}"/>
  </hyperlinks>
  <pageMargins left="0.7" right="0.7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AH80"/>
  <sheetViews>
    <sheetView zoomScaleNormal="100" zoomScaleSheetLayoutView="100" workbookViewId="0">
      <pane xSplit="1" ySplit="5" topLeftCell="B48" activePane="bottomRight" state="frozen"/>
      <selection pane="topRight" activeCell="B1" sqref="B1"/>
      <selection pane="bottomLeft" activeCell="A6" sqref="A6"/>
      <selection pane="bottomRight" activeCell="A60" sqref="A60:B62"/>
    </sheetView>
  </sheetViews>
  <sheetFormatPr defaultColWidth="9.109375" defaultRowHeight="14.4" x14ac:dyDescent="0.2"/>
  <cols>
    <col min="1" max="1" width="12.44140625" style="8" customWidth="1"/>
    <col min="2" max="2" width="46.88671875" style="8" customWidth="1"/>
    <col min="3" max="3" width="12.33203125" style="8" customWidth="1"/>
    <col min="4" max="4" width="11.5546875" style="22" customWidth="1"/>
    <col min="5" max="12" width="5.5546875" style="7" customWidth="1"/>
    <col min="13" max="15" width="5.5546875" style="9" customWidth="1"/>
    <col min="16" max="24" width="5.5546875" style="7" customWidth="1"/>
    <col min="25" max="25" width="5.5546875" style="29" customWidth="1"/>
    <col min="26" max="26" width="5.5546875" style="7" customWidth="1"/>
    <col min="27" max="28" width="8.44140625" style="7" customWidth="1"/>
    <col min="29" max="29" width="9.88671875" style="7" customWidth="1"/>
    <col min="30" max="30" width="11.109375" style="7" customWidth="1"/>
    <col min="31" max="31" width="16.44140625" style="7" customWidth="1"/>
    <col min="32" max="32" width="14.33203125" style="9" customWidth="1"/>
    <col min="33" max="33" width="38" style="7" bestFit="1" customWidth="1"/>
    <col min="34" max="16384" width="9.109375" style="7"/>
  </cols>
  <sheetData>
    <row r="1" spans="1:33" ht="15" customHeight="1" x14ac:dyDescent="0.3">
      <c r="A1" s="69" t="s">
        <v>335</v>
      </c>
      <c r="B1" s="376"/>
      <c r="C1" s="71"/>
      <c r="D1" s="49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</row>
    <row r="2" spans="1:33" ht="15" customHeight="1" x14ac:dyDescent="0.2">
      <c r="A2" s="69" t="s">
        <v>326</v>
      </c>
      <c r="B2" s="376"/>
      <c r="C2" s="71"/>
      <c r="D2" s="6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</row>
    <row r="3" spans="1:33" ht="12" customHeight="1" thickBot="1" x14ac:dyDescent="0.25">
      <c r="A3" s="407" t="s">
        <v>365</v>
      </c>
      <c r="B3" s="376"/>
      <c r="C3" s="74"/>
      <c r="D3" s="6"/>
    </row>
    <row r="4" spans="1:33" ht="12" customHeight="1" thickBot="1" x14ac:dyDescent="0.25">
      <c r="A4" s="579" t="s">
        <v>0</v>
      </c>
      <c r="B4" s="593" t="s">
        <v>220</v>
      </c>
      <c r="C4" s="581" t="s">
        <v>1</v>
      </c>
      <c r="D4" s="583" t="s">
        <v>13</v>
      </c>
      <c r="E4" s="587" t="s">
        <v>126</v>
      </c>
      <c r="F4" s="588"/>
      <c r="G4" s="588"/>
      <c r="H4" s="588"/>
      <c r="I4" s="588"/>
      <c r="J4" s="588"/>
      <c r="K4" s="588"/>
      <c r="L4" s="588"/>
      <c r="M4" s="588"/>
      <c r="N4" s="588"/>
      <c r="O4" s="588"/>
      <c r="P4" s="588"/>
      <c r="Q4" s="588"/>
      <c r="R4" s="588"/>
      <c r="S4" s="588"/>
      <c r="T4" s="588"/>
      <c r="U4" s="588"/>
      <c r="V4" s="588"/>
      <c r="W4" s="588"/>
      <c r="X4" s="588"/>
      <c r="Y4" s="589"/>
      <c r="Z4" s="13"/>
      <c r="AA4" s="576" t="s">
        <v>273</v>
      </c>
      <c r="AB4" s="577"/>
      <c r="AC4" s="577"/>
      <c r="AD4" s="577"/>
      <c r="AE4" s="577"/>
      <c r="AF4" s="592"/>
    </row>
    <row r="5" spans="1:33" ht="36.6" thickBot="1" x14ac:dyDescent="0.25">
      <c r="A5" s="580"/>
      <c r="B5" s="594"/>
      <c r="C5" s="582"/>
      <c r="D5" s="584"/>
      <c r="E5" s="66" t="s">
        <v>3</v>
      </c>
      <c r="F5" s="67" t="s">
        <v>4</v>
      </c>
      <c r="G5" s="67" t="s">
        <v>5</v>
      </c>
      <c r="H5" s="67" t="s">
        <v>6</v>
      </c>
      <c r="I5" s="67" t="s">
        <v>7</v>
      </c>
      <c r="J5" s="67" t="s">
        <v>8</v>
      </c>
      <c r="K5" s="67" t="s">
        <v>9</v>
      </c>
      <c r="L5" s="67" t="s">
        <v>10</v>
      </c>
      <c r="M5" s="67" t="s">
        <v>11</v>
      </c>
      <c r="N5" s="67" t="s">
        <v>12</v>
      </c>
      <c r="O5" s="68" t="s">
        <v>132</v>
      </c>
      <c r="P5" s="563" t="s">
        <v>144</v>
      </c>
      <c r="Q5" s="67" t="s">
        <v>145</v>
      </c>
      <c r="R5" s="67" t="s">
        <v>146</v>
      </c>
      <c r="S5" s="67" t="s">
        <v>147</v>
      </c>
      <c r="T5" s="68" t="s">
        <v>148</v>
      </c>
      <c r="U5" s="67" t="s">
        <v>149</v>
      </c>
      <c r="V5" s="67" t="s">
        <v>150</v>
      </c>
      <c r="W5" s="67" t="s">
        <v>151</v>
      </c>
      <c r="X5" s="68" t="s">
        <v>152</v>
      </c>
      <c r="Y5" s="30" t="s">
        <v>266</v>
      </c>
      <c r="Z5" s="13"/>
      <c r="AA5" s="609" t="s">
        <v>347</v>
      </c>
      <c r="AB5" s="610" t="s">
        <v>346</v>
      </c>
      <c r="AC5" s="226" t="s">
        <v>274</v>
      </c>
      <c r="AD5" s="611" t="s">
        <v>322</v>
      </c>
      <c r="AE5" s="232" t="s">
        <v>275</v>
      </c>
      <c r="AF5" s="404" t="s">
        <v>363</v>
      </c>
      <c r="AG5" s="242" t="s">
        <v>131</v>
      </c>
    </row>
    <row r="6" spans="1:33" s="13" customFormat="1" ht="12" customHeight="1" x14ac:dyDescent="0.3">
      <c r="A6" s="209" t="s">
        <v>34</v>
      </c>
      <c r="B6" s="377" t="s">
        <v>161</v>
      </c>
      <c r="C6" s="210" t="s">
        <v>35</v>
      </c>
      <c r="D6" s="82" t="s">
        <v>36</v>
      </c>
      <c r="E6" s="273">
        <v>37</v>
      </c>
      <c r="F6" s="274">
        <v>39</v>
      </c>
      <c r="G6" s="274">
        <v>39</v>
      </c>
      <c r="H6" s="274">
        <v>36</v>
      </c>
      <c r="I6" s="274">
        <v>34</v>
      </c>
      <c r="J6" s="274">
        <v>33</v>
      </c>
      <c r="K6" s="274">
        <v>33</v>
      </c>
      <c r="L6" s="274">
        <v>32</v>
      </c>
      <c r="M6" s="275">
        <v>28.533333333333331</v>
      </c>
      <c r="N6" s="276">
        <v>26</v>
      </c>
      <c r="O6" s="278">
        <v>23</v>
      </c>
      <c r="P6" s="307">
        <v>23</v>
      </c>
      <c r="Q6" s="277">
        <v>23</v>
      </c>
      <c r="R6" s="277">
        <v>23</v>
      </c>
      <c r="S6" s="277">
        <v>24</v>
      </c>
      <c r="T6" s="423">
        <v>22</v>
      </c>
      <c r="U6" s="414">
        <v>21</v>
      </c>
      <c r="V6" s="414">
        <v>18</v>
      </c>
      <c r="W6" s="277">
        <v>19</v>
      </c>
      <c r="X6" s="423">
        <v>19</v>
      </c>
      <c r="Y6" s="417">
        <v>18</v>
      </c>
      <c r="AA6" s="59">
        <f>AVERAGE(O6:S6)</f>
        <v>23.2</v>
      </c>
      <c r="AB6" s="479">
        <v>5</v>
      </c>
      <c r="AC6" s="60">
        <f>STDEVA(O6:S6)</f>
        <v>0.44721359549995793</v>
      </c>
      <c r="AD6" s="63">
        <f t="shared" ref="AD6" si="0">AC6/AA6</f>
        <v>1.9276448081894739E-2</v>
      </c>
      <c r="AE6" s="231">
        <f>35/(1+1.533*AD6)</f>
        <v>33.995408651085611</v>
      </c>
      <c r="AF6" s="403" t="str">
        <f t="shared" ref="AF6" si="1">IF(AA6&lt;AE6,"YES","ND")</f>
        <v>YES</v>
      </c>
    </row>
    <row r="7" spans="1:33" ht="12" customHeight="1" x14ac:dyDescent="0.2">
      <c r="A7" s="34" t="s">
        <v>34</v>
      </c>
      <c r="B7" s="378" t="s">
        <v>162</v>
      </c>
      <c r="C7" s="24" t="s">
        <v>35</v>
      </c>
      <c r="D7" s="23" t="s">
        <v>37</v>
      </c>
      <c r="E7" s="279">
        <v>35</v>
      </c>
      <c r="F7" s="280">
        <v>38</v>
      </c>
      <c r="G7" s="280">
        <v>38</v>
      </c>
      <c r="H7" s="280">
        <v>36</v>
      </c>
      <c r="I7" s="280">
        <v>35</v>
      </c>
      <c r="J7" s="280">
        <v>32</v>
      </c>
      <c r="K7" s="280">
        <v>32</v>
      </c>
      <c r="L7" s="280">
        <v>29</v>
      </c>
      <c r="M7" s="281">
        <v>26.1</v>
      </c>
      <c r="N7" s="281">
        <v>25</v>
      </c>
      <c r="O7" s="283">
        <v>23</v>
      </c>
      <c r="P7" s="308">
        <v>23</v>
      </c>
      <c r="Q7" s="282">
        <v>21</v>
      </c>
      <c r="R7" s="282">
        <v>21</v>
      </c>
      <c r="S7" s="282">
        <v>21</v>
      </c>
      <c r="T7" s="413">
        <v>19</v>
      </c>
      <c r="U7" s="412">
        <v>18</v>
      </c>
      <c r="V7" s="412">
        <v>16</v>
      </c>
      <c r="W7" s="282">
        <v>18</v>
      </c>
      <c r="X7" s="413">
        <v>16</v>
      </c>
      <c r="Y7" s="416">
        <v>19</v>
      </c>
      <c r="AA7" s="61">
        <f>AVERAGE(O7:S7)</f>
        <v>21.8</v>
      </c>
      <c r="AB7" s="481">
        <v>5</v>
      </c>
      <c r="AC7" s="51">
        <f>STDEVA(O7:S7)</f>
        <v>1.0954451150103324</v>
      </c>
      <c r="AD7" s="64">
        <f t="shared" ref="AD7" si="2">AC7/AA7</f>
        <v>5.0249775917905151E-2</v>
      </c>
      <c r="AE7" s="229">
        <f>35/(1+1.533*AD7)</f>
        <v>32.496685838799955</v>
      </c>
      <c r="AF7" s="312" t="str">
        <f t="shared" ref="AF7" si="3">IF(AA7&lt;AE7,"YES","ND")</f>
        <v>YES</v>
      </c>
      <c r="AG7" s="13"/>
    </row>
    <row r="8" spans="1:33" ht="12" customHeight="1" x14ac:dyDescent="0.2">
      <c r="A8" s="34" t="s">
        <v>34</v>
      </c>
      <c r="B8" s="378" t="s">
        <v>163</v>
      </c>
      <c r="C8" s="24" t="s">
        <v>35</v>
      </c>
      <c r="D8" s="154">
        <v>100031008</v>
      </c>
      <c r="E8" s="26" t="s">
        <v>127</v>
      </c>
      <c r="F8" s="23" t="s">
        <v>127</v>
      </c>
      <c r="G8" s="23" t="s">
        <v>127</v>
      </c>
      <c r="H8" s="23" t="s">
        <v>127</v>
      </c>
      <c r="I8" s="23" t="s">
        <v>127</v>
      </c>
      <c r="J8" s="23" t="s">
        <v>127</v>
      </c>
      <c r="K8" s="23" t="s">
        <v>127</v>
      </c>
      <c r="L8" s="23" t="s">
        <v>127</v>
      </c>
      <c r="M8" s="23" t="s">
        <v>127</v>
      </c>
      <c r="N8" s="23" t="s">
        <v>127</v>
      </c>
      <c r="O8" s="508" t="s">
        <v>127</v>
      </c>
      <c r="P8" s="513" t="s">
        <v>361</v>
      </c>
      <c r="Q8" s="411">
        <v>21</v>
      </c>
      <c r="R8" s="411">
        <v>27</v>
      </c>
      <c r="S8" s="411">
        <v>24</v>
      </c>
      <c r="T8" s="424">
        <v>23</v>
      </c>
      <c r="U8" s="411">
        <v>18</v>
      </c>
      <c r="V8" s="411">
        <v>16</v>
      </c>
      <c r="W8" s="154">
        <v>17</v>
      </c>
      <c r="X8" s="424">
        <v>16</v>
      </c>
      <c r="Y8" s="416">
        <v>19</v>
      </c>
      <c r="AA8" s="61" t="s">
        <v>361</v>
      </c>
      <c r="AB8" s="481" t="s">
        <v>361</v>
      </c>
      <c r="AC8" s="51" t="s">
        <v>361</v>
      </c>
      <c r="AD8" s="64" t="s">
        <v>361</v>
      </c>
      <c r="AE8" s="229" t="s">
        <v>361</v>
      </c>
      <c r="AF8" s="312" t="s">
        <v>361</v>
      </c>
      <c r="AG8" s="13" t="s">
        <v>269</v>
      </c>
    </row>
    <row r="9" spans="1:33" ht="12" customHeight="1" x14ac:dyDescent="0.2">
      <c r="A9" s="34" t="s">
        <v>34</v>
      </c>
      <c r="B9" s="378" t="s">
        <v>290</v>
      </c>
      <c r="C9" s="24" t="s">
        <v>35</v>
      </c>
      <c r="D9" s="23" t="s">
        <v>38</v>
      </c>
      <c r="E9" s="26">
        <v>39</v>
      </c>
      <c r="F9" s="23" t="s">
        <v>127</v>
      </c>
      <c r="G9" s="23" t="s">
        <v>127</v>
      </c>
      <c r="H9" s="23" t="s">
        <v>127</v>
      </c>
      <c r="I9" s="23" t="s">
        <v>127</v>
      </c>
      <c r="J9" s="23" t="s">
        <v>127</v>
      </c>
      <c r="K9" s="23" t="s">
        <v>127</v>
      </c>
      <c r="L9" s="23" t="s">
        <v>127</v>
      </c>
      <c r="M9" s="25" t="s">
        <v>127</v>
      </c>
      <c r="N9" s="25" t="s">
        <v>127</v>
      </c>
      <c r="O9" s="148" t="s">
        <v>127</v>
      </c>
      <c r="P9" s="147" t="s">
        <v>361</v>
      </c>
      <c r="Q9" s="25" t="s">
        <v>361</v>
      </c>
      <c r="R9" s="25" t="s">
        <v>361</v>
      </c>
      <c r="S9" s="25" t="s">
        <v>361</v>
      </c>
      <c r="T9" s="148" t="s">
        <v>361</v>
      </c>
      <c r="U9" s="25" t="s">
        <v>361</v>
      </c>
      <c r="V9" s="25" t="s">
        <v>361</v>
      </c>
      <c r="W9" s="25" t="s">
        <v>361</v>
      </c>
      <c r="X9" s="148" t="s">
        <v>361</v>
      </c>
      <c r="Y9" s="211" t="s">
        <v>361</v>
      </c>
      <c r="AA9" s="240" t="s">
        <v>361</v>
      </c>
      <c r="AB9" s="492" t="s">
        <v>361</v>
      </c>
      <c r="AC9" s="25" t="s">
        <v>361</v>
      </c>
      <c r="AD9" s="239" t="s">
        <v>361</v>
      </c>
      <c r="AE9" s="237" t="s">
        <v>361</v>
      </c>
      <c r="AF9" s="312" t="str">
        <f t="shared" ref="AF9:AF14" si="4">IF(AA9&lt;AE9,"YES","ND")</f>
        <v>ND</v>
      </c>
      <c r="AG9" s="13" t="s">
        <v>230</v>
      </c>
    </row>
    <row r="10" spans="1:33" ht="12" customHeight="1" x14ac:dyDescent="0.2">
      <c r="A10" s="34" t="s">
        <v>34</v>
      </c>
      <c r="B10" s="373" t="s">
        <v>291</v>
      </c>
      <c r="C10" s="24" t="s">
        <v>35</v>
      </c>
      <c r="D10" s="23" t="s">
        <v>39</v>
      </c>
      <c r="E10" s="279">
        <v>38</v>
      </c>
      <c r="F10" s="280">
        <v>41</v>
      </c>
      <c r="G10" s="280">
        <v>40</v>
      </c>
      <c r="H10" s="280">
        <v>36</v>
      </c>
      <c r="I10" s="280">
        <v>34</v>
      </c>
      <c r="J10" s="280">
        <v>32</v>
      </c>
      <c r="K10" s="280">
        <v>32</v>
      </c>
      <c r="L10" s="280">
        <v>30</v>
      </c>
      <c r="M10" s="281">
        <v>27.666666666666668</v>
      </c>
      <c r="N10" s="281">
        <v>26</v>
      </c>
      <c r="O10" s="283">
        <v>24</v>
      </c>
      <c r="P10" s="308">
        <v>23</v>
      </c>
      <c r="Q10" s="282">
        <v>24</v>
      </c>
      <c r="R10" s="282">
        <v>24</v>
      </c>
      <c r="S10" s="282">
        <v>26</v>
      </c>
      <c r="T10" s="283">
        <v>23</v>
      </c>
      <c r="U10" s="412">
        <v>22</v>
      </c>
      <c r="V10" s="412">
        <v>18</v>
      </c>
      <c r="W10" s="412">
        <v>19</v>
      </c>
      <c r="X10" s="413">
        <v>17</v>
      </c>
      <c r="Y10" s="416">
        <v>18</v>
      </c>
      <c r="AA10" s="61">
        <f>AVERAGE(P10:T10)</f>
        <v>24</v>
      </c>
      <c r="AB10" s="481">
        <v>5</v>
      </c>
      <c r="AC10" s="51">
        <f>STDEVA(P10:T10)</f>
        <v>1.2247448713915889</v>
      </c>
      <c r="AD10" s="64">
        <f t="shared" ref="AD10:AD33" si="5">AC10/AA10</f>
        <v>5.103103630798287E-2</v>
      </c>
      <c r="AE10" s="229">
        <f>35/(1+1.533*AD10)</f>
        <v>32.460589314293713</v>
      </c>
      <c r="AF10" s="312" t="str">
        <f t="shared" si="4"/>
        <v>YES</v>
      </c>
      <c r="AG10" s="13"/>
    </row>
    <row r="11" spans="1:33" ht="12" customHeight="1" thickBot="1" x14ac:dyDescent="0.25">
      <c r="A11" s="212" t="s">
        <v>34</v>
      </c>
      <c r="B11" s="379" t="s">
        <v>289</v>
      </c>
      <c r="C11" s="213" t="s">
        <v>35</v>
      </c>
      <c r="D11" s="112" t="s">
        <v>40</v>
      </c>
      <c r="E11" s="292">
        <v>40</v>
      </c>
      <c r="F11" s="293">
        <v>43</v>
      </c>
      <c r="G11" s="293">
        <v>43</v>
      </c>
      <c r="H11" s="293">
        <v>39</v>
      </c>
      <c r="I11" s="293">
        <v>37</v>
      </c>
      <c r="J11" s="293">
        <v>37</v>
      </c>
      <c r="K11" s="293">
        <v>37</v>
      </c>
      <c r="L11" s="293">
        <v>36</v>
      </c>
      <c r="M11" s="294">
        <v>32.266666666666673</v>
      </c>
      <c r="N11" s="294">
        <v>30</v>
      </c>
      <c r="O11" s="296">
        <v>27</v>
      </c>
      <c r="P11" s="310">
        <v>26</v>
      </c>
      <c r="Q11" s="295">
        <v>25</v>
      </c>
      <c r="R11" s="295">
        <v>25</v>
      </c>
      <c r="S11" s="295">
        <v>25</v>
      </c>
      <c r="T11" s="491">
        <v>23</v>
      </c>
      <c r="U11" s="415">
        <v>21</v>
      </c>
      <c r="V11" s="415">
        <v>19</v>
      </c>
      <c r="W11" s="295">
        <v>20</v>
      </c>
      <c r="X11" s="296">
        <v>19</v>
      </c>
      <c r="Y11" s="418">
        <v>21</v>
      </c>
      <c r="AA11" s="238">
        <f>AVERAGE(O11:S11)</f>
        <v>25.6</v>
      </c>
      <c r="AB11" s="486">
        <v>5</v>
      </c>
      <c r="AC11" s="236">
        <f>STDEVA(O11:S11)</f>
        <v>0.89442719099991586</v>
      </c>
      <c r="AD11" s="570">
        <f t="shared" si="5"/>
        <v>3.4938562148434209E-2</v>
      </c>
      <c r="AE11" s="234">
        <f>35/(1+1.533*AD11)</f>
        <v>33.220673620347355</v>
      </c>
      <c r="AF11" s="313" t="str">
        <f t="shared" si="4"/>
        <v>YES</v>
      </c>
      <c r="AG11" s="13"/>
    </row>
    <row r="12" spans="1:33" ht="12" customHeight="1" x14ac:dyDescent="0.2">
      <c r="A12" s="335" t="s">
        <v>14</v>
      </c>
      <c r="B12" s="377" t="s">
        <v>153</v>
      </c>
      <c r="C12" s="336" t="s">
        <v>41</v>
      </c>
      <c r="D12" s="337">
        <v>340070002</v>
      </c>
      <c r="E12" s="273" t="s">
        <v>127</v>
      </c>
      <c r="F12" s="274" t="s">
        <v>127</v>
      </c>
      <c r="G12" s="274" t="s">
        <v>127</v>
      </c>
      <c r="H12" s="274" t="s">
        <v>127</v>
      </c>
      <c r="I12" s="274" t="s">
        <v>127</v>
      </c>
      <c r="J12" s="274" t="s">
        <v>127</v>
      </c>
      <c r="K12" s="274" t="s">
        <v>127</v>
      </c>
      <c r="L12" s="274" t="s">
        <v>127</v>
      </c>
      <c r="M12" s="274" t="s">
        <v>127</v>
      </c>
      <c r="N12" s="274" t="s">
        <v>127</v>
      </c>
      <c r="O12" s="518" t="s">
        <v>127</v>
      </c>
      <c r="P12" s="421">
        <v>22</v>
      </c>
      <c r="Q12" s="414">
        <v>25</v>
      </c>
      <c r="R12" s="414">
        <v>24</v>
      </c>
      <c r="S12" s="277">
        <v>26</v>
      </c>
      <c r="T12" s="278">
        <v>24</v>
      </c>
      <c r="U12" s="277">
        <v>25</v>
      </c>
      <c r="V12" s="277">
        <v>24</v>
      </c>
      <c r="W12" s="277">
        <v>25</v>
      </c>
      <c r="X12" s="278">
        <v>22</v>
      </c>
      <c r="Y12" s="288">
        <v>23</v>
      </c>
      <c r="AA12" s="425">
        <f>AVERAGE(U12:Y12)</f>
        <v>23.8</v>
      </c>
      <c r="AB12" s="485">
        <v>5</v>
      </c>
      <c r="AC12" s="426">
        <f>STDEVA(U12:Y12)</f>
        <v>1.3038404810405297</v>
      </c>
      <c r="AD12" s="612">
        <f t="shared" si="5"/>
        <v>5.4783213489097884E-2</v>
      </c>
      <c r="AE12" s="613">
        <f>35/(1+1.533*AD12)</f>
        <v>32.288339185488809</v>
      </c>
      <c r="AF12" s="369" t="str">
        <f t="shared" si="4"/>
        <v>YES</v>
      </c>
      <c r="AG12" s="13"/>
    </row>
    <row r="13" spans="1:33" ht="12" customHeight="1" x14ac:dyDescent="0.2">
      <c r="A13" s="34" t="s">
        <v>14</v>
      </c>
      <c r="B13" s="378" t="s">
        <v>288</v>
      </c>
      <c r="C13" s="24" t="s">
        <v>41</v>
      </c>
      <c r="D13" s="23" t="s">
        <v>42</v>
      </c>
      <c r="E13" s="26">
        <v>37</v>
      </c>
      <c r="F13" s="23">
        <v>37</v>
      </c>
      <c r="G13" s="23">
        <v>40</v>
      </c>
      <c r="H13" s="23">
        <v>38</v>
      </c>
      <c r="I13" s="23">
        <v>39</v>
      </c>
      <c r="J13" s="23">
        <v>36</v>
      </c>
      <c r="K13" s="23">
        <v>35</v>
      </c>
      <c r="L13" s="23">
        <v>35</v>
      </c>
      <c r="M13" s="25" t="s">
        <v>127</v>
      </c>
      <c r="N13" s="25" t="s">
        <v>127</v>
      </c>
      <c r="O13" s="148" t="s">
        <v>127</v>
      </c>
      <c r="P13" s="147" t="s">
        <v>361</v>
      </c>
      <c r="Q13" s="25" t="s">
        <v>361</v>
      </c>
      <c r="R13" s="25" t="s">
        <v>361</v>
      </c>
      <c r="S13" s="25" t="s">
        <v>361</v>
      </c>
      <c r="T13" s="148" t="s">
        <v>361</v>
      </c>
      <c r="U13" s="25" t="s">
        <v>361</v>
      </c>
      <c r="V13" s="25" t="s">
        <v>361</v>
      </c>
      <c r="W13" s="25" t="s">
        <v>361</v>
      </c>
      <c r="X13" s="148" t="s">
        <v>361</v>
      </c>
      <c r="Y13" s="211" t="s">
        <v>361</v>
      </c>
      <c r="AA13" s="429" t="s">
        <v>361</v>
      </c>
      <c r="AB13" s="493" t="s">
        <v>361</v>
      </c>
      <c r="AC13" s="152" t="s">
        <v>361</v>
      </c>
      <c r="AD13" s="239" t="s">
        <v>361</v>
      </c>
      <c r="AE13" s="237" t="s">
        <v>361</v>
      </c>
      <c r="AF13" s="312" t="str">
        <f t="shared" si="4"/>
        <v>ND</v>
      </c>
      <c r="AG13" s="13" t="s">
        <v>255</v>
      </c>
    </row>
    <row r="14" spans="1:33" ht="12" customHeight="1" x14ac:dyDescent="0.2">
      <c r="A14" s="34" t="s">
        <v>14</v>
      </c>
      <c r="B14" s="380" t="s">
        <v>154</v>
      </c>
      <c r="C14" s="24" t="s">
        <v>41</v>
      </c>
      <c r="D14" s="23" t="s">
        <v>43</v>
      </c>
      <c r="E14" s="279">
        <v>36</v>
      </c>
      <c r="F14" s="280">
        <v>37</v>
      </c>
      <c r="G14" s="280">
        <v>40</v>
      </c>
      <c r="H14" s="280">
        <v>39</v>
      </c>
      <c r="I14" s="280">
        <v>39</v>
      </c>
      <c r="J14" s="280">
        <v>37</v>
      </c>
      <c r="K14" s="280">
        <v>37</v>
      </c>
      <c r="L14" s="280">
        <v>34</v>
      </c>
      <c r="M14" s="281">
        <v>29.366666666666664</v>
      </c>
      <c r="N14" s="267">
        <v>25</v>
      </c>
      <c r="O14" s="283">
        <v>24</v>
      </c>
      <c r="P14" s="308">
        <v>23</v>
      </c>
      <c r="Q14" s="282">
        <v>21</v>
      </c>
      <c r="R14" s="282">
        <v>21</v>
      </c>
      <c r="S14" s="282">
        <v>22</v>
      </c>
      <c r="T14" s="283">
        <v>21</v>
      </c>
      <c r="U14" s="282">
        <v>19</v>
      </c>
      <c r="V14" s="282">
        <v>17</v>
      </c>
      <c r="W14" s="282">
        <v>19</v>
      </c>
      <c r="X14" s="413">
        <v>18</v>
      </c>
      <c r="Y14" s="416">
        <v>21</v>
      </c>
      <c r="AA14" s="61">
        <f>AVERAGE(S14:W14)</f>
        <v>19.600000000000001</v>
      </c>
      <c r="AB14" s="481">
        <v>5</v>
      </c>
      <c r="AC14" s="51">
        <f>STDEVA(S14:W14)</f>
        <v>1.9493588689617929</v>
      </c>
      <c r="AD14" s="64">
        <f t="shared" si="5"/>
        <v>9.9457085151111874E-2</v>
      </c>
      <c r="AE14" s="229">
        <f>35/(1+1.533*AD14)</f>
        <v>30.369614393215748</v>
      </c>
      <c r="AF14" s="312" t="str">
        <f t="shared" si="4"/>
        <v>YES</v>
      </c>
      <c r="AG14" s="13"/>
    </row>
    <row r="15" spans="1:33" ht="12" customHeight="1" x14ac:dyDescent="0.2">
      <c r="A15" s="298" t="s">
        <v>14</v>
      </c>
      <c r="B15" s="380" t="s">
        <v>166</v>
      </c>
      <c r="C15" s="272" t="s">
        <v>48</v>
      </c>
      <c r="D15" s="154">
        <v>340150002</v>
      </c>
      <c r="E15" s="284" t="s">
        <v>127</v>
      </c>
      <c r="F15" s="154" t="s">
        <v>127</v>
      </c>
      <c r="G15" s="154" t="s">
        <v>127</v>
      </c>
      <c r="H15" s="154" t="s">
        <v>127</v>
      </c>
      <c r="I15" s="154" t="s">
        <v>127</v>
      </c>
      <c r="J15" s="154" t="s">
        <v>127</v>
      </c>
      <c r="K15" s="154" t="s">
        <v>127</v>
      </c>
      <c r="L15" s="154" t="s">
        <v>127</v>
      </c>
      <c r="M15" s="154" t="s">
        <v>127</v>
      </c>
      <c r="N15" s="154" t="s">
        <v>127</v>
      </c>
      <c r="O15" s="270" t="s">
        <v>127</v>
      </c>
      <c r="P15" s="311" t="s">
        <v>361</v>
      </c>
      <c r="Q15" s="154" t="s">
        <v>361</v>
      </c>
      <c r="R15" s="154" t="s">
        <v>361</v>
      </c>
      <c r="S15" s="154" t="s">
        <v>361</v>
      </c>
      <c r="T15" s="270" t="s">
        <v>361</v>
      </c>
      <c r="U15" s="411">
        <v>22</v>
      </c>
      <c r="V15" s="411">
        <v>19</v>
      </c>
      <c r="W15" s="411">
        <v>20</v>
      </c>
      <c r="X15" s="424">
        <v>17</v>
      </c>
      <c r="Y15" s="416">
        <v>18</v>
      </c>
      <c r="Z15" s="9"/>
      <c r="AA15" s="61" t="s">
        <v>361</v>
      </c>
      <c r="AB15" s="481" t="s">
        <v>361</v>
      </c>
      <c r="AC15" s="51" t="s">
        <v>361</v>
      </c>
      <c r="AD15" s="64" t="s">
        <v>361</v>
      </c>
      <c r="AE15" s="229" t="s">
        <v>361</v>
      </c>
      <c r="AF15" s="312" t="s">
        <v>361</v>
      </c>
      <c r="AG15" s="13" t="s">
        <v>272</v>
      </c>
    </row>
    <row r="16" spans="1:33" ht="12" customHeight="1" x14ac:dyDescent="0.2">
      <c r="A16" s="34" t="s">
        <v>14</v>
      </c>
      <c r="B16" s="380" t="s">
        <v>155</v>
      </c>
      <c r="C16" s="24" t="s">
        <v>48</v>
      </c>
      <c r="D16" s="23" t="s">
        <v>49</v>
      </c>
      <c r="E16" s="285" t="s">
        <v>127</v>
      </c>
      <c r="F16" s="282" t="s">
        <v>127</v>
      </c>
      <c r="G16" s="282" t="s">
        <v>127</v>
      </c>
      <c r="H16" s="282" t="s">
        <v>127</v>
      </c>
      <c r="I16" s="282" t="s">
        <v>127</v>
      </c>
      <c r="J16" s="282" t="s">
        <v>127</v>
      </c>
      <c r="K16" s="282">
        <v>31</v>
      </c>
      <c r="L16" s="282">
        <v>28</v>
      </c>
      <c r="M16" s="267">
        <v>26</v>
      </c>
      <c r="N16" s="267">
        <v>22</v>
      </c>
      <c r="O16" s="283">
        <v>22</v>
      </c>
      <c r="P16" s="308">
        <v>22</v>
      </c>
      <c r="Q16" s="282">
        <v>23</v>
      </c>
      <c r="R16" s="282">
        <v>23</v>
      </c>
      <c r="S16" s="282">
        <v>24</v>
      </c>
      <c r="T16" s="283">
        <v>21</v>
      </c>
      <c r="U16" s="412">
        <v>18</v>
      </c>
      <c r="V16" s="412">
        <v>16</v>
      </c>
      <c r="W16" s="412">
        <v>17</v>
      </c>
      <c r="X16" s="283" t="s">
        <v>361</v>
      </c>
      <c r="Y16" s="291" t="s">
        <v>361</v>
      </c>
      <c r="Z16" s="9"/>
      <c r="AA16" s="61">
        <f>AVERAGE(P16:T16)</f>
        <v>22.6</v>
      </c>
      <c r="AB16" s="481">
        <v>5</v>
      </c>
      <c r="AC16" s="51">
        <f>STDEVA(P16:T16)</f>
        <v>1.1401754250991378</v>
      </c>
      <c r="AD16" s="64">
        <f>AC16/AA16</f>
        <v>5.0450240048634416E-2</v>
      </c>
      <c r="AE16" s="229">
        <f>35/(1+1.533*AD16)</f>
        <v>32.487416152672438</v>
      </c>
      <c r="AF16" s="312" t="str">
        <f>IF(AA16&lt;AE16,"YES","ND")</f>
        <v>YES</v>
      </c>
      <c r="AG16" s="13" t="s">
        <v>256</v>
      </c>
    </row>
    <row r="17" spans="1:33" ht="12" customHeight="1" thickBot="1" x14ac:dyDescent="0.25">
      <c r="A17" s="212" t="s">
        <v>14</v>
      </c>
      <c r="B17" s="379" t="s">
        <v>155</v>
      </c>
      <c r="C17" s="213" t="s">
        <v>48</v>
      </c>
      <c r="D17" s="112" t="s">
        <v>50</v>
      </c>
      <c r="E17" s="171">
        <v>33</v>
      </c>
      <c r="F17" s="112">
        <v>37</v>
      </c>
      <c r="G17" s="112">
        <v>37</v>
      </c>
      <c r="H17" s="112">
        <v>33</v>
      </c>
      <c r="I17" s="112">
        <v>32</v>
      </c>
      <c r="J17" s="112" t="s">
        <v>127</v>
      </c>
      <c r="K17" s="172" t="s">
        <v>127</v>
      </c>
      <c r="L17" s="172" t="s">
        <v>127</v>
      </c>
      <c r="M17" s="214" t="s">
        <v>127</v>
      </c>
      <c r="N17" s="214" t="s">
        <v>127</v>
      </c>
      <c r="O17" s="215" t="s">
        <v>127</v>
      </c>
      <c r="P17" s="216" t="s">
        <v>361</v>
      </c>
      <c r="Q17" s="214" t="s">
        <v>361</v>
      </c>
      <c r="R17" s="214" t="s">
        <v>361</v>
      </c>
      <c r="S17" s="214" t="s">
        <v>361</v>
      </c>
      <c r="T17" s="215" t="s">
        <v>361</v>
      </c>
      <c r="U17" s="214" t="s">
        <v>361</v>
      </c>
      <c r="V17" s="214" t="s">
        <v>361</v>
      </c>
      <c r="W17" s="214" t="s">
        <v>361</v>
      </c>
      <c r="X17" s="215" t="s">
        <v>361</v>
      </c>
      <c r="Y17" s="217" t="s">
        <v>361</v>
      </c>
      <c r="AA17" s="235" t="s">
        <v>361</v>
      </c>
      <c r="AB17" s="494" t="s">
        <v>361</v>
      </c>
      <c r="AC17" s="214" t="s">
        <v>361</v>
      </c>
      <c r="AD17" s="233" t="s">
        <v>361</v>
      </c>
      <c r="AE17" s="344" t="s">
        <v>361</v>
      </c>
      <c r="AF17" s="313" t="str">
        <f t="shared" ref="AF17:AF22" si="6">IF(AA17&lt;AE17,"YES","ND")</f>
        <v>ND</v>
      </c>
      <c r="AG17" s="13" t="s">
        <v>257</v>
      </c>
    </row>
    <row r="18" spans="1:33" ht="12" customHeight="1" x14ac:dyDescent="0.2">
      <c r="A18" s="218" t="s">
        <v>107</v>
      </c>
      <c r="B18" s="381" t="s">
        <v>287</v>
      </c>
      <c r="C18" s="219" t="s">
        <v>108</v>
      </c>
      <c r="D18" s="119" t="s">
        <v>109</v>
      </c>
      <c r="E18" s="338">
        <v>37</v>
      </c>
      <c r="F18" s="339">
        <v>39</v>
      </c>
      <c r="G18" s="339">
        <v>40</v>
      </c>
      <c r="H18" s="339">
        <v>37</v>
      </c>
      <c r="I18" s="339">
        <v>35</v>
      </c>
      <c r="J18" s="339">
        <v>33</v>
      </c>
      <c r="K18" s="339">
        <v>35</v>
      </c>
      <c r="L18" s="340">
        <v>33</v>
      </c>
      <c r="M18" s="341">
        <v>30.6</v>
      </c>
      <c r="N18" s="341">
        <v>28</v>
      </c>
      <c r="O18" s="519">
        <v>28</v>
      </c>
      <c r="P18" s="523">
        <v>29</v>
      </c>
      <c r="Q18" s="340">
        <v>30</v>
      </c>
      <c r="R18" s="340">
        <v>29</v>
      </c>
      <c r="S18" s="340">
        <v>28</v>
      </c>
      <c r="T18" s="496">
        <v>27</v>
      </c>
      <c r="U18" s="524">
        <v>27</v>
      </c>
      <c r="V18" s="342" t="s">
        <v>361</v>
      </c>
      <c r="W18" s="342" t="s">
        <v>361</v>
      </c>
      <c r="X18" s="343" t="s">
        <v>361</v>
      </c>
      <c r="Y18" s="326" t="s">
        <v>361</v>
      </c>
      <c r="AA18" s="61">
        <f>AVERAGE(O18:S18)</f>
        <v>28.8</v>
      </c>
      <c r="AB18" s="481">
        <v>5</v>
      </c>
      <c r="AC18" s="51">
        <f>STDEVA(O18:S18)</f>
        <v>0.83666002653407556</v>
      </c>
      <c r="AD18" s="64">
        <f t="shared" ref="AD18" si="7">AC18/AA18</f>
        <v>2.9050695365766512E-2</v>
      </c>
      <c r="AE18" s="229">
        <f>35/(1+1.533*AD18)</f>
        <v>33.507742216720551</v>
      </c>
      <c r="AF18" s="312" t="str">
        <f t="shared" si="6"/>
        <v>YES</v>
      </c>
      <c r="AG18" s="13" t="s">
        <v>244</v>
      </c>
    </row>
    <row r="19" spans="1:33" ht="12" customHeight="1" x14ac:dyDescent="0.2">
      <c r="A19" s="34" t="s">
        <v>107</v>
      </c>
      <c r="B19" s="373" t="s">
        <v>268</v>
      </c>
      <c r="C19" s="24" t="s">
        <v>110</v>
      </c>
      <c r="D19" s="23" t="s">
        <v>111</v>
      </c>
      <c r="E19" s="279" t="s">
        <v>127</v>
      </c>
      <c r="F19" s="280">
        <v>34</v>
      </c>
      <c r="G19" s="280">
        <v>36</v>
      </c>
      <c r="H19" s="282">
        <v>35</v>
      </c>
      <c r="I19" s="282">
        <v>35</v>
      </c>
      <c r="J19" s="282">
        <v>35</v>
      </c>
      <c r="K19" s="282">
        <v>37</v>
      </c>
      <c r="L19" s="282">
        <v>36</v>
      </c>
      <c r="M19" s="281">
        <v>33.6</v>
      </c>
      <c r="N19" s="281">
        <v>33</v>
      </c>
      <c r="O19" s="520">
        <v>33</v>
      </c>
      <c r="P19" s="308">
        <v>31</v>
      </c>
      <c r="Q19" s="282">
        <v>28</v>
      </c>
      <c r="R19" s="282">
        <v>26</v>
      </c>
      <c r="S19" s="282">
        <v>26</v>
      </c>
      <c r="T19" s="283">
        <v>24</v>
      </c>
      <c r="U19" s="282">
        <v>24</v>
      </c>
      <c r="V19" s="282">
        <v>23</v>
      </c>
      <c r="W19" s="282">
        <v>24</v>
      </c>
      <c r="X19" s="283">
        <v>22</v>
      </c>
      <c r="Y19" s="268">
        <v>23</v>
      </c>
      <c r="AA19" s="61">
        <f>AVERAGE(U19:Y19)</f>
        <v>23.2</v>
      </c>
      <c r="AB19" s="481">
        <v>5</v>
      </c>
      <c r="AC19" s="51">
        <f>STDEVA(U19:Y19)</f>
        <v>0.83666002653407556</v>
      </c>
      <c r="AD19" s="64">
        <f>AC19/AA19</f>
        <v>3.6062932178192911E-2</v>
      </c>
      <c r="AE19" s="229">
        <f>35/(1+1.533*AD19)</f>
        <v>33.166412307006169</v>
      </c>
      <c r="AF19" s="312" t="str">
        <f t="shared" si="6"/>
        <v>YES</v>
      </c>
      <c r="AG19" s="13"/>
    </row>
    <row r="20" spans="1:33" ht="12" customHeight="1" x14ac:dyDescent="0.2">
      <c r="A20" s="34" t="s">
        <v>107</v>
      </c>
      <c r="B20" s="378" t="s">
        <v>285</v>
      </c>
      <c r="C20" s="24" t="s">
        <v>34</v>
      </c>
      <c r="D20" s="23" t="s">
        <v>112</v>
      </c>
      <c r="E20" s="279">
        <v>37</v>
      </c>
      <c r="F20" s="280">
        <v>39</v>
      </c>
      <c r="G20" s="280">
        <v>39</v>
      </c>
      <c r="H20" s="280">
        <v>36</v>
      </c>
      <c r="I20" s="280">
        <v>35</v>
      </c>
      <c r="J20" s="280">
        <v>35</v>
      </c>
      <c r="K20" s="282">
        <v>36</v>
      </c>
      <c r="L20" s="280">
        <v>33</v>
      </c>
      <c r="M20" s="281">
        <v>30.166666666666668</v>
      </c>
      <c r="N20" s="281">
        <v>30</v>
      </c>
      <c r="O20" s="521">
        <v>30</v>
      </c>
      <c r="P20" s="445">
        <v>31</v>
      </c>
      <c r="Q20" s="459">
        <v>30</v>
      </c>
      <c r="R20" s="459">
        <v>29</v>
      </c>
      <c r="S20" s="282">
        <v>28</v>
      </c>
      <c r="T20" s="283">
        <v>26</v>
      </c>
      <c r="U20" s="282">
        <v>24</v>
      </c>
      <c r="V20" s="282">
        <v>24</v>
      </c>
      <c r="W20" s="282">
        <v>27</v>
      </c>
      <c r="X20" s="283">
        <v>28</v>
      </c>
      <c r="Y20" s="268">
        <v>26</v>
      </c>
      <c r="AA20" s="61">
        <f>AVERAGE(U20:Y20)</f>
        <v>25.8</v>
      </c>
      <c r="AB20" s="481">
        <v>5</v>
      </c>
      <c r="AC20" s="51">
        <f>STDEVA(U20:Y20)</f>
        <v>1.7888543819998317</v>
      </c>
      <c r="AD20" s="64">
        <f t="shared" si="5"/>
        <v>6.9335441162784173E-2</v>
      </c>
      <c r="AE20" s="229">
        <f>35/(1+1.533*AD20)</f>
        <v>31.637238920162979</v>
      </c>
      <c r="AF20" s="312" t="str">
        <f t="shared" si="6"/>
        <v>YES</v>
      </c>
      <c r="AG20" s="13"/>
    </row>
    <row r="21" spans="1:33" ht="12" customHeight="1" x14ac:dyDescent="0.2">
      <c r="A21" s="34" t="s">
        <v>107</v>
      </c>
      <c r="B21" s="378" t="s">
        <v>225</v>
      </c>
      <c r="C21" s="24" t="s">
        <v>34</v>
      </c>
      <c r="D21" s="23" t="s">
        <v>226</v>
      </c>
      <c r="E21" s="26" t="s">
        <v>127</v>
      </c>
      <c r="F21" s="23" t="s">
        <v>127</v>
      </c>
      <c r="G21" s="23" t="s">
        <v>127</v>
      </c>
      <c r="H21" s="23" t="s">
        <v>127</v>
      </c>
      <c r="I21" s="23" t="s">
        <v>127</v>
      </c>
      <c r="J21" s="23" t="s">
        <v>127</v>
      </c>
      <c r="K21" s="23" t="s">
        <v>127</v>
      </c>
      <c r="L21" s="23" t="s">
        <v>127</v>
      </c>
      <c r="M21" s="23" t="s">
        <v>127</v>
      </c>
      <c r="N21" s="23" t="s">
        <v>127</v>
      </c>
      <c r="O21" s="508" t="s">
        <v>127</v>
      </c>
      <c r="P21" s="513" t="s">
        <v>361</v>
      </c>
      <c r="Q21" s="23" t="s">
        <v>361</v>
      </c>
      <c r="R21" s="23" t="s">
        <v>361</v>
      </c>
      <c r="S21" s="411">
        <v>29</v>
      </c>
      <c r="T21" s="424">
        <v>25</v>
      </c>
      <c r="U21" s="154">
        <v>23</v>
      </c>
      <c r="V21" s="154">
        <v>21</v>
      </c>
      <c r="W21" s="154">
        <v>21</v>
      </c>
      <c r="X21" s="270">
        <v>21</v>
      </c>
      <c r="Y21" s="268">
        <v>22</v>
      </c>
      <c r="AA21" s="61">
        <f>AVERAGE(U21:Y21)</f>
        <v>21.6</v>
      </c>
      <c r="AB21" s="481">
        <v>5</v>
      </c>
      <c r="AC21" s="51">
        <f>STDEVA(U21:Y21)</f>
        <v>0.89442719099991586</v>
      </c>
      <c r="AD21" s="64">
        <f t="shared" si="5"/>
        <v>4.1408666249996104E-2</v>
      </c>
      <c r="AE21" s="229">
        <f>35/(1+1.533*AD21)</f>
        <v>32.910837004167654</v>
      </c>
      <c r="AF21" s="312" t="str">
        <f t="shared" si="6"/>
        <v>YES</v>
      </c>
      <c r="AG21" s="13"/>
    </row>
    <row r="22" spans="1:33" ht="12" customHeight="1" x14ac:dyDescent="0.2">
      <c r="A22" s="34" t="s">
        <v>107</v>
      </c>
      <c r="B22" s="373" t="s">
        <v>286</v>
      </c>
      <c r="C22" s="24" t="s">
        <v>113</v>
      </c>
      <c r="D22" s="23" t="s">
        <v>114</v>
      </c>
      <c r="E22" s="279">
        <v>37</v>
      </c>
      <c r="F22" s="280">
        <v>39</v>
      </c>
      <c r="G22" s="280">
        <v>41</v>
      </c>
      <c r="H22" s="280">
        <v>35</v>
      </c>
      <c r="I22" s="280">
        <v>33</v>
      </c>
      <c r="J22" s="280">
        <v>32</v>
      </c>
      <c r="K22" s="280">
        <v>33</v>
      </c>
      <c r="L22" s="280">
        <v>30</v>
      </c>
      <c r="M22" s="281">
        <v>27.133333333333336</v>
      </c>
      <c r="N22" s="281">
        <v>26</v>
      </c>
      <c r="O22" s="521">
        <v>27</v>
      </c>
      <c r="P22" s="308">
        <v>25</v>
      </c>
      <c r="Q22" s="282">
        <v>26</v>
      </c>
      <c r="R22" s="282">
        <v>25</v>
      </c>
      <c r="S22" s="282">
        <v>25</v>
      </c>
      <c r="T22" s="413">
        <v>24</v>
      </c>
      <c r="U22" s="412">
        <v>23</v>
      </c>
      <c r="V22" s="412">
        <v>20</v>
      </c>
      <c r="W22" s="282">
        <v>20</v>
      </c>
      <c r="X22" s="283">
        <v>19</v>
      </c>
      <c r="Y22" s="268">
        <v>21</v>
      </c>
      <c r="AA22" s="61">
        <f>AVERAGE(W22:Y22)</f>
        <v>20</v>
      </c>
      <c r="AB22" s="481">
        <v>3</v>
      </c>
      <c r="AC22" s="51">
        <f>STDEVA(W22:Y22)</f>
        <v>1</v>
      </c>
      <c r="AD22" s="64">
        <f>AC22/AA22</f>
        <v>0.05</v>
      </c>
      <c r="AE22" s="229">
        <f>35/(1+1.886*AD22)</f>
        <v>31.983916659051445</v>
      </c>
      <c r="AF22" s="312" t="str">
        <f t="shared" si="6"/>
        <v>YES</v>
      </c>
      <c r="AG22" s="13"/>
    </row>
    <row r="23" spans="1:33" ht="12" customHeight="1" x14ac:dyDescent="0.2">
      <c r="A23" s="34" t="s">
        <v>107</v>
      </c>
      <c r="B23" s="378" t="s">
        <v>156</v>
      </c>
      <c r="C23" s="24" t="s">
        <v>115</v>
      </c>
      <c r="D23" s="23" t="s">
        <v>116</v>
      </c>
      <c r="E23" s="279">
        <v>40</v>
      </c>
      <c r="F23" s="280">
        <v>41</v>
      </c>
      <c r="G23" s="280">
        <v>40</v>
      </c>
      <c r="H23" s="280">
        <v>38</v>
      </c>
      <c r="I23" s="280">
        <v>37</v>
      </c>
      <c r="J23" s="280">
        <v>36</v>
      </c>
      <c r="K23" s="282">
        <v>37</v>
      </c>
      <c r="L23" s="282">
        <v>36</v>
      </c>
      <c r="M23" s="281">
        <v>32</v>
      </c>
      <c r="N23" s="281">
        <v>29</v>
      </c>
      <c r="O23" s="521">
        <v>26</v>
      </c>
      <c r="P23" s="308">
        <v>30</v>
      </c>
      <c r="Q23" s="282">
        <v>27</v>
      </c>
      <c r="R23" s="412">
        <v>27</v>
      </c>
      <c r="S23" s="412">
        <v>29</v>
      </c>
      <c r="T23" s="413">
        <v>23</v>
      </c>
      <c r="U23" s="282">
        <v>24</v>
      </c>
      <c r="V23" s="282">
        <v>22</v>
      </c>
      <c r="W23" s="412">
        <v>21</v>
      </c>
      <c r="X23" s="413">
        <v>21</v>
      </c>
      <c r="Y23" s="416">
        <v>20</v>
      </c>
      <c r="AA23" s="61" t="s">
        <v>361</v>
      </c>
      <c r="AB23" s="481" t="s">
        <v>361</v>
      </c>
      <c r="AC23" s="51" t="s">
        <v>361</v>
      </c>
      <c r="AD23" s="64" t="s">
        <v>361</v>
      </c>
      <c r="AE23" s="229" t="s">
        <v>361</v>
      </c>
      <c r="AF23" s="312" t="s">
        <v>361</v>
      </c>
      <c r="AG23" s="13"/>
    </row>
    <row r="24" spans="1:33" ht="12" customHeight="1" x14ac:dyDescent="0.2">
      <c r="A24" s="34" t="s">
        <v>107</v>
      </c>
      <c r="B24" s="378" t="s">
        <v>249</v>
      </c>
      <c r="C24" s="24" t="s">
        <v>115</v>
      </c>
      <c r="D24" s="23" t="s">
        <v>117</v>
      </c>
      <c r="E24" s="26" t="s">
        <v>127</v>
      </c>
      <c r="F24" s="23">
        <v>30</v>
      </c>
      <c r="G24" s="23">
        <v>35</v>
      </c>
      <c r="H24" s="23">
        <v>28</v>
      </c>
      <c r="I24" s="23">
        <v>27</v>
      </c>
      <c r="J24" s="23" t="s">
        <v>127</v>
      </c>
      <c r="K24" s="12" t="s">
        <v>127</v>
      </c>
      <c r="L24" s="12" t="s">
        <v>127</v>
      </c>
      <c r="M24" s="27" t="s">
        <v>127</v>
      </c>
      <c r="N24" s="27" t="s">
        <v>127</v>
      </c>
      <c r="O24" s="54" t="s">
        <v>127</v>
      </c>
      <c r="P24" s="153" t="s">
        <v>361</v>
      </c>
      <c r="Q24" s="27" t="s">
        <v>361</v>
      </c>
      <c r="R24" s="27" t="s">
        <v>361</v>
      </c>
      <c r="S24" s="27" t="s">
        <v>361</v>
      </c>
      <c r="T24" s="54" t="s">
        <v>361</v>
      </c>
      <c r="U24" s="27" t="s">
        <v>361</v>
      </c>
      <c r="V24" s="27" t="s">
        <v>361</v>
      </c>
      <c r="W24" s="27" t="s">
        <v>361</v>
      </c>
      <c r="X24" s="54" t="s">
        <v>361</v>
      </c>
      <c r="Y24" s="220" t="s">
        <v>361</v>
      </c>
      <c r="AA24" s="47" t="s">
        <v>361</v>
      </c>
      <c r="AB24" s="495" t="s">
        <v>361</v>
      </c>
      <c r="AC24" s="27" t="s">
        <v>361</v>
      </c>
      <c r="AD24" s="345" t="s">
        <v>361</v>
      </c>
      <c r="AE24" s="346" t="s">
        <v>361</v>
      </c>
      <c r="AF24" s="312" t="str">
        <f t="shared" ref="AF24:AF36" si="8">IF(AA24&lt;AE24,"YES","ND")</f>
        <v>ND</v>
      </c>
      <c r="AG24" s="13" t="s">
        <v>241</v>
      </c>
    </row>
    <row r="25" spans="1:33" ht="12" customHeight="1" x14ac:dyDescent="0.2">
      <c r="A25" s="34" t="s">
        <v>107</v>
      </c>
      <c r="B25" s="378" t="s">
        <v>282</v>
      </c>
      <c r="C25" s="24" t="s">
        <v>115</v>
      </c>
      <c r="D25" s="23" t="s">
        <v>118</v>
      </c>
      <c r="E25" s="26">
        <v>33</v>
      </c>
      <c r="F25" s="23">
        <v>36</v>
      </c>
      <c r="G25" s="12">
        <v>38</v>
      </c>
      <c r="H25" s="12">
        <v>36</v>
      </c>
      <c r="I25" s="12">
        <v>34</v>
      </c>
      <c r="J25" s="12">
        <v>31</v>
      </c>
      <c r="K25" s="12">
        <v>33</v>
      </c>
      <c r="L25" s="12" t="s">
        <v>127</v>
      </c>
      <c r="M25" s="27" t="s">
        <v>127</v>
      </c>
      <c r="N25" s="27" t="s">
        <v>127</v>
      </c>
      <c r="O25" s="54" t="s">
        <v>127</v>
      </c>
      <c r="P25" s="153" t="s">
        <v>361</v>
      </c>
      <c r="Q25" s="27" t="s">
        <v>361</v>
      </c>
      <c r="R25" s="27" t="s">
        <v>361</v>
      </c>
      <c r="S25" s="27" t="s">
        <v>361</v>
      </c>
      <c r="T25" s="54" t="s">
        <v>361</v>
      </c>
      <c r="U25" s="27" t="s">
        <v>361</v>
      </c>
      <c r="V25" s="27" t="s">
        <v>361</v>
      </c>
      <c r="W25" s="27" t="s">
        <v>361</v>
      </c>
      <c r="X25" s="54" t="s">
        <v>361</v>
      </c>
      <c r="Y25" s="220" t="s">
        <v>361</v>
      </c>
      <c r="AA25" s="47" t="s">
        <v>361</v>
      </c>
      <c r="AB25" s="495" t="s">
        <v>361</v>
      </c>
      <c r="AC25" s="27" t="s">
        <v>361</v>
      </c>
      <c r="AD25" s="345" t="s">
        <v>361</v>
      </c>
      <c r="AE25" s="346" t="s">
        <v>361</v>
      </c>
      <c r="AF25" s="312" t="str">
        <f t="shared" si="8"/>
        <v>ND</v>
      </c>
      <c r="AG25" s="13" t="s">
        <v>248</v>
      </c>
    </row>
    <row r="26" spans="1:33" ht="12" customHeight="1" x14ac:dyDescent="0.2">
      <c r="A26" s="34" t="s">
        <v>107</v>
      </c>
      <c r="B26" s="378" t="s">
        <v>157</v>
      </c>
      <c r="C26" s="24" t="s">
        <v>115</v>
      </c>
      <c r="D26" s="23" t="s">
        <v>119</v>
      </c>
      <c r="E26" s="26">
        <v>36</v>
      </c>
      <c r="F26" s="23">
        <v>38</v>
      </c>
      <c r="G26" s="23">
        <v>38</v>
      </c>
      <c r="H26" s="23">
        <v>37</v>
      </c>
      <c r="I26" s="23">
        <v>36</v>
      </c>
      <c r="J26" s="23">
        <v>35</v>
      </c>
      <c r="K26" s="23">
        <v>35</v>
      </c>
      <c r="L26" s="23">
        <v>33</v>
      </c>
      <c r="M26" s="27">
        <v>30.36</v>
      </c>
      <c r="N26" s="27">
        <v>27</v>
      </c>
      <c r="O26" s="54" t="s">
        <v>127</v>
      </c>
      <c r="P26" s="419">
        <v>25</v>
      </c>
      <c r="Q26" s="27" t="s">
        <v>361</v>
      </c>
      <c r="R26" s="27" t="s">
        <v>361</v>
      </c>
      <c r="S26" s="27" t="s">
        <v>361</v>
      </c>
      <c r="T26" s="54" t="s">
        <v>361</v>
      </c>
      <c r="U26" s="27" t="s">
        <v>361</v>
      </c>
      <c r="V26" s="27" t="s">
        <v>361</v>
      </c>
      <c r="W26" s="27" t="s">
        <v>361</v>
      </c>
      <c r="X26" s="54" t="s">
        <v>361</v>
      </c>
      <c r="Y26" s="220" t="s">
        <v>361</v>
      </c>
      <c r="AA26" s="47" t="s">
        <v>361</v>
      </c>
      <c r="AB26" s="495" t="s">
        <v>361</v>
      </c>
      <c r="AC26" s="27" t="s">
        <v>361</v>
      </c>
      <c r="AD26" s="345" t="s">
        <v>361</v>
      </c>
      <c r="AE26" s="346" t="s">
        <v>361</v>
      </c>
      <c r="AF26" s="312" t="str">
        <f t="shared" si="8"/>
        <v>ND</v>
      </c>
      <c r="AG26" s="13" t="s">
        <v>246</v>
      </c>
    </row>
    <row r="27" spans="1:33" ht="12" customHeight="1" x14ac:dyDescent="0.2">
      <c r="A27" s="34" t="s">
        <v>107</v>
      </c>
      <c r="B27" s="378" t="s">
        <v>279</v>
      </c>
      <c r="C27" s="24" t="s">
        <v>115</v>
      </c>
      <c r="D27" s="23" t="s">
        <v>120</v>
      </c>
      <c r="E27" s="28">
        <v>57</v>
      </c>
      <c r="F27" s="23">
        <v>57</v>
      </c>
      <c r="G27" s="23" t="s">
        <v>127</v>
      </c>
      <c r="H27" s="23" t="s">
        <v>127</v>
      </c>
      <c r="I27" s="12" t="s">
        <v>127</v>
      </c>
      <c r="J27" s="12" t="s">
        <v>127</v>
      </c>
      <c r="K27" s="12" t="s">
        <v>127</v>
      </c>
      <c r="L27" s="12" t="s">
        <v>127</v>
      </c>
      <c r="M27" s="27" t="s">
        <v>127</v>
      </c>
      <c r="N27" s="27" t="s">
        <v>127</v>
      </c>
      <c r="O27" s="54" t="s">
        <v>127</v>
      </c>
      <c r="P27" s="153" t="s">
        <v>361</v>
      </c>
      <c r="Q27" s="27" t="s">
        <v>361</v>
      </c>
      <c r="R27" s="27" t="s">
        <v>361</v>
      </c>
      <c r="S27" s="27" t="s">
        <v>361</v>
      </c>
      <c r="T27" s="54" t="s">
        <v>361</v>
      </c>
      <c r="U27" s="27" t="s">
        <v>361</v>
      </c>
      <c r="V27" s="27" t="s">
        <v>361</v>
      </c>
      <c r="W27" s="27" t="s">
        <v>361</v>
      </c>
      <c r="X27" s="54" t="s">
        <v>361</v>
      </c>
      <c r="Y27" s="220" t="s">
        <v>361</v>
      </c>
      <c r="AA27" s="47" t="s">
        <v>361</v>
      </c>
      <c r="AB27" s="495" t="s">
        <v>361</v>
      </c>
      <c r="AC27" s="27" t="s">
        <v>361</v>
      </c>
      <c r="AD27" s="345" t="s">
        <v>361</v>
      </c>
      <c r="AE27" s="346" t="s">
        <v>361</v>
      </c>
      <c r="AF27" s="312" t="str">
        <f t="shared" si="8"/>
        <v>ND</v>
      </c>
      <c r="AG27" s="13" t="s">
        <v>233</v>
      </c>
    </row>
    <row r="28" spans="1:33" ht="12" customHeight="1" x14ac:dyDescent="0.2">
      <c r="A28" s="34" t="s">
        <v>107</v>
      </c>
      <c r="B28" s="378" t="s">
        <v>280</v>
      </c>
      <c r="C28" s="24" t="s">
        <v>115</v>
      </c>
      <c r="D28" s="23" t="s">
        <v>121</v>
      </c>
      <c r="E28" s="285">
        <v>37</v>
      </c>
      <c r="F28" s="282">
        <v>39</v>
      </c>
      <c r="G28" s="282">
        <v>40</v>
      </c>
      <c r="H28" s="282">
        <v>38</v>
      </c>
      <c r="I28" s="282">
        <v>38</v>
      </c>
      <c r="J28" s="282">
        <v>36</v>
      </c>
      <c r="K28" s="282">
        <v>38</v>
      </c>
      <c r="L28" s="282">
        <v>36</v>
      </c>
      <c r="M28" s="267">
        <v>32</v>
      </c>
      <c r="N28" s="267">
        <v>29</v>
      </c>
      <c r="O28" s="283">
        <v>27</v>
      </c>
      <c r="P28" s="308">
        <v>26</v>
      </c>
      <c r="Q28" s="282">
        <v>28</v>
      </c>
      <c r="R28" s="282">
        <v>26</v>
      </c>
      <c r="S28" s="412">
        <v>26</v>
      </c>
      <c r="T28" s="413">
        <v>25</v>
      </c>
      <c r="U28" s="412">
        <v>24</v>
      </c>
      <c r="V28" s="282" t="s">
        <v>361</v>
      </c>
      <c r="W28" s="282" t="s">
        <v>361</v>
      </c>
      <c r="X28" s="283" t="s">
        <v>361</v>
      </c>
      <c r="Y28" s="291" t="s">
        <v>361</v>
      </c>
      <c r="AA28" s="61">
        <f>AVERAGE(N28:R28)</f>
        <v>27.2</v>
      </c>
      <c r="AB28" s="481">
        <v>5</v>
      </c>
      <c r="AC28" s="51">
        <f>STDEVA(U28:Y28)</f>
        <v>10.733126291998991</v>
      </c>
      <c r="AD28" s="64">
        <f t="shared" ref="AD28" si="9">AC28/AA28</f>
        <v>0.39460023132349231</v>
      </c>
      <c r="AE28" s="229">
        <f>35/(1+1.886*AD28)</f>
        <v>20.066321643690909</v>
      </c>
      <c r="AF28" s="312" t="str">
        <f t="shared" ref="AF28" si="10">IF(AA28&lt;AE28,"YES","ND")</f>
        <v>ND</v>
      </c>
      <c r="AG28" s="13" t="s">
        <v>250</v>
      </c>
    </row>
    <row r="29" spans="1:33" ht="12" customHeight="1" x14ac:dyDescent="0.2">
      <c r="A29" s="34" t="s">
        <v>107</v>
      </c>
      <c r="B29" s="378" t="s">
        <v>164</v>
      </c>
      <c r="C29" s="24" t="s">
        <v>115</v>
      </c>
      <c r="D29" s="23" t="s">
        <v>227</v>
      </c>
      <c r="E29" s="28" t="s">
        <v>127</v>
      </c>
      <c r="F29" s="12" t="s">
        <v>127</v>
      </c>
      <c r="G29" s="12" t="s">
        <v>127</v>
      </c>
      <c r="H29" s="12" t="s">
        <v>127</v>
      </c>
      <c r="I29" s="12" t="s">
        <v>127</v>
      </c>
      <c r="J29" s="12" t="s">
        <v>127</v>
      </c>
      <c r="K29" s="12" t="s">
        <v>127</v>
      </c>
      <c r="L29" s="12" t="s">
        <v>127</v>
      </c>
      <c r="M29" s="12" t="s">
        <v>127</v>
      </c>
      <c r="N29" s="12" t="s">
        <v>127</v>
      </c>
      <c r="O29" s="183" t="s">
        <v>127</v>
      </c>
      <c r="P29" s="184" t="s">
        <v>361</v>
      </c>
      <c r="Q29" s="411">
        <v>35</v>
      </c>
      <c r="R29" s="411">
        <v>32</v>
      </c>
      <c r="S29" s="154">
        <v>30</v>
      </c>
      <c r="T29" s="270">
        <v>26</v>
      </c>
      <c r="U29" s="154">
        <v>23</v>
      </c>
      <c r="V29" s="154">
        <v>21</v>
      </c>
      <c r="W29" s="154">
        <v>21</v>
      </c>
      <c r="X29" s="270">
        <v>21</v>
      </c>
      <c r="Y29" s="268">
        <v>22</v>
      </c>
      <c r="AA29" s="61">
        <f>AVERAGE(U29:Y29)</f>
        <v>21.6</v>
      </c>
      <c r="AB29" s="481">
        <v>5</v>
      </c>
      <c r="AC29" s="51">
        <f>STDEVA(U29:Y29)</f>
        <v>0.89442719099991586</v>
      </c>
      <c r="AD29" s="64">
        <f t="shared" si="5"/>
        <v>4.1408666249996104E-2</v>
      </c>
      <c r="AE29" s="229">
        <f>35/(1+1.886*AD29)</f>
        <v>32.464618947245292</v>
      </c>
      <c r="AF29" s="312" t="str">
        <f t="shared" si="8"/>
        <v>YES</v>
      </c>
      <c r="AG29" s="13"/>
    </row>
    <row r="30" spans="1:33" ht="12" customHeight="1" x14ac:dyDescent="0.2">
      <c r="A30" s="34" t="s">
        <v>107</v>
      </c>
      <c r="B30" s="378" t="s">
        <v>281</v>
      </c>
      <c r="C30" s="24" t="s">
        <v>115</v>
      </c>
      <c r="D30" s="23" t="s">
        <v>122</v>
      </c>
      <c r="E30" s="28" t="s">
        <v>127</v>
      </c>
      <c r="F30" s="12">
        <v>51</v>
      </c>
      <c r="G30" s="12">
        <v>51</v>
      </c>
      <c r="H30" s="12">
        <v>51</v>
      </c>
      <c r="I30" s="12" t="s">
        <v>127</v>
      </c>
      <c r="J30" s="12" t="s">
        <v>127</v>
      </c>
      <c r="K30" s="12" t="s">
        <v>127</v>
      </c>
      <c r="L30" s="12" t="s">
        <v>127</v>
      </c>
      <c r="M30" s="27" t="s">
        <v>127</v>
      </c>
      <c r="N30" s="27" t="s">
        <v>127</v>
      </c>
      <c r="O30" s="54" t="s">
        <v>127</v>
      </c>
      <c r="P30" s="153" t="s">
        <v>361</v>
      </c>
      <c r="Q30" s="27" t="s">
        <v>361</v>
      </c>
      <c r="R30" s="27" t="s">
        <v>361</v>
      </c>
      <c r="S30" s="27" t="s">
        <v>361</v>
      </c>
      <c r="T30" s="54" t="s">
        <v>361</v>
      </c>
      <c r="U30" s="27" t="s">
        <v>361</v>
      </c>
      <c r="V30" s="27" t="s">
        <v>361</v>
      </c>
      <c r="W30" s="27" t="s">
        <v>361</v>
      </c>
      <c r="X30" s="54" t="s">
        <v>361</v>
      </c>
      <c r="Y30" s="220" t="s">
        <v>361</v>
      </c>
      <c r="AA30" s="47" t="s">
        <v>361</v>
      </c>
      <c r="AB30" s="495" t="s">
        <v>361</v>
      </c>
      <c r="AC30" s="27" t="s">
        <v>361</v>
      </c>
      <c r="AD30" s="345" t="s">
        <v>361</v>
      </c>
      <c r="AE30" s="346" t="s">
        <v>361</v>
      </c>
      <c r="AF30" s="312" t="str">
        <f t="shared" si="8"/>
        <v>ND</v>
      </c>
      <c r="AG30" s="13" t="s">
        <v>251</v>
      </c>
    </row>
    <row r="31" spans="1:33" ht="12" customHeight="1" x14ac:dyDescent="0.2">
      <c r="A31" s="34" t="s">
        <v>107</v>
      </c>
      <c r="B31" s="378" t="s">
        <v>158</v>
      </c>
      <c r="C31" s="24" t="s">
        <v>115</v>
      </c>
      <c r="D31" s="23" t="s">
        <v>123</v>
      </c>
      <c r="E31" s="279" t="s">
        <v>127</v>
      </c>
      <c r="F31" s="280" t="s">
        <v>127</v>
      </c>
      <c r="G31" s="280" t="s">
        <v>127</v>
      </c>
      <c r="H31" s="280" t="s">
        <v>127</v>
      </c>
      <c r="I31" s="280" t="s">
        <v>127</v>
      </c>
      <c r="J31" s="280" t="s">
        <v>127</v>
      </c>
      <c r="K31" s="282" t="s">
        <v>127</v>
      </c>
      <c r="L31" s="282">
        <v>35</v>
      </c>
      <c r="M31" s="281">
        <v>32</v>
      </c>
      <c r="N31" s="281">
        <v>31</v>
      </c>
      <c r="O31" s="283">
        <v>29</v>
      </c>
      <c r="P31" s="308">
        <v>28</v>
      </c>
      <c r="Q31" s="282">
        <v>28</v>
      </c>
      <c r="R31" s="282">
        <v>28</v>
      </c>
      <c r="S31" s="282">
        <v>29</v>
      </c>
      <c r="T31" s="283">
        <v>27</v>
      </c>
      <c r="U31" s="282">
        <v>24</v>
      </c>
      <c r="V31" s="282">
        <v>21</v>
      </c>
      <c r="W31" s="282">
        <v>21</v>
      </c>
      <c r="X31" s="283">
        <v>20</v>
      </c>
      <c r="Y31" s="268">
        <v>21</v>
      </c>
      <c r="AA31" s="61">
        <f>AVERAGE(U31:Y31)</f>
        <v>21.4</v>
      </c>
      <c r="AB31" s="481">
        <v>5</v>
      </c>
      <c r="AC31" s="51">
        <f>STDEVA(U31:Y31)</f>
        <v>1.5165750888103102</v>
      </c>
      <c r="AD31" s="64">
        <f t="shared" si="5"/>
        <v>7.0867994804220111E-2</v>
      </c>
      <c r="AE31" s="229">
        <f>35/(1+1.533*AD31)</f>
        <v>31.570194039774638</v>
      </c>
      <c r="AF31" s="312" t="str">
        <f t="shared" si="8"/>
        <v>YES</v>
      </c>
      <c r="AG31" s="13"/>
    </row>
    <row r="32" spans="1:33" ht="12" customHeight="1" x14ac:dyDescent="0.2">
      <c r="A32" s="34" t="s">
        <v>107</v>
      </c>
      <c r="B32" s="378" t="s">
        <v>159</v>
      </c>
      <c r="C32" s="24" t="s">
        <v>115</v>
      </c>
      <c r="D32" s="23" t="s">
        <v>124</v>
      </c>
      <c r="E32" s="279" t="s">
        <v>127</v>
      </c>
      <c r="F32" s="280" t="s">
        <v>127</v>
      </c>
      <c r="G32" s="280" t="s">
        <v>127</v>
      </c>
      <c r="H32" s="280" t="s">
        <v>127</v>
      </c>
      <c r="I32" s="280" t="s">
        <v>127</v>
      </c>
      <c r="J32" s="280" t="s">
        <v>127</v>
      </c>
      <c r="K32" s="280">
        <v>33</v>
      </c>
      <c r="L32" s="280">
        <v>33</v>
      </c>
      <c r="M32" s="281">
        <v>31</v>
      </c>
      <c r="N32" s="281">
        <v>30</v>
      </c>
      <c r="O32" s="283">
        <v>29</v>
      </c>
      <c r="P32" s="308">
        <v>27</v>
      </c>
      <c r="Q32" s="282">
        <v>26</v>
      </c>
      <c r="R32" s="282">
        <v>27</v>
      </c>
      <c r="S32" s="282">
        <v>28</v>
      </c>
      <c r="T32" s="283">
        <v>27</v>
      </c>
      <c r="U32" s="282">
        <v>23</v>
      </c>
      <c r="V32" s="282">
        <v>20</v>
      </c>
      <c r="W32" s="282">
        <v>19</v>
      </c>
      <c r="X32" s="413">
        <v>18</v>
      </c>
      <c r="Y32" s="416">
        <v>20</v>
      </c>
      <c r="AA32" s="61">
        <f>AVERAGE(S32:W32)</f>
        <v>23.4</v>
      </c>
      <c r="AB32" s="481">
        <v>5</v>
      </c>
      <c r="AC32" s="51">
        <f>STDEVA(S32:W32)</f>
        <v>4.0373258476372644</v>
      </c>
      <c r="AD32" s="64">
        <f>AC32/AA32</f>
        <v>0.17253529263407114</v>
      </c>
      <c r="AE32" s="229">
        <f>35/(1+1.533*AD32)</f>
        <v>27.678998820663747</v>
      </c>
      <c r="AF32" s="312" t="str">
        <f t="shared" si="8"/>
        <v>YES</v>
      </c>
      <c r="AG32" s="13"/>
    </row>
    <row r="33" spans="1:34" ht="12" customHeight="1" x14ac:dyDescent="0.2">
      <c r="A33" s="34" t="s">
        <v>107</v>
      </c>
      <c r="B33" s="378" t="s">
        <v>160</v>
      </c>
      <c r="C33" s="24" t="s">
        <v>115</v>
      </c>
      <c r="D33" s="154">
        <v>421010075</v>
      </c>
      <c r="E33" s="26" t="s">
        <v>127</v>
      </c>
      <c r="F33" s="23" t="s">
        <v>127</v>
      </c>
      <c r="G33" s="23" t="s">
        <v>127</v>
      </c>
      <c r="H33" s="23" t="s">
        <v>127</v>
      </c>
      <c r="I33" s="23" t="s">
        <v>127</v>
      </c>
      <c r="J33" s="23" t="s">
        <v>127</v>
      </c>
      <c r="K33" s="23" t="s">
        <v>127</v>
      </c>
      <c r="L33" s="23" t="s">
        <v>127</v>
      </c>
      <c r="M33" s="23" t="s">
        <v>127</v>
      </c>
      <c r="N33" s="23" t="s">
        <v>127</v>
      </c>
      <c r="O33" s="508" t="s">
        <v>127</v>
      </c>
      <c r="P33" s="513" t="s">
        <v>361</v>
      </c>
      <c r="Q33" s="23" t="s">
        <v>361</v>
      </c>
      <c r="R33" s="411">
        <v>21</v>
      </c>
      <c r="S33" s="411">
        <v>24</v>
      </c>
      <c r="T33" s="424">
        <v>23</v>
      </c>
      <c r="U33" s="154">
        <v>24</v>
      </c>
      <c r="V33" s="154">
        <v>22</v>
      </c>
      <c r="W33" s="154">
        <v>22</v>
      </c>
      <c r="X33" s="270">
        <v>23</v>
      </c>
      <c r="Y33" s="268">
        <v>23</v>
      </c>
      <c r="AA33" s="61">
        <f>AVERAGE(U33:Y33)</f>
        <v>22.8</v>
      </c>
      <c r="AB33" s="481">
        <v>5</v>
      </c>
      <c r="AC33" s="51">
        <f>STDEVA(U33:Y33)</f>
        <v>0.83666002653407556</v>
      </c>
      <c r="AD33" s="64">
        <f t="shared" si="5"/>
        <v>3.6695615198862962E-2</v>
      </c>
      <c r="AE33" s="229">
        <f>35/(1+1.533*AD33)</f>
        <v>33.135957327782215</v>
      </c>
      <c r="AF33" s="312" t="str">
        <f t="shared" si="8"/>
        <v>YES</v>
      </c>
      <c r="AG33" s="13" t="s">
        <v>252</v>
      </c>
    </row>
    <row r="34" spans="1:34" ht="12" customHeight="1" x14ac:dyDescent="0.2">
      <c r="A34" s="34" t="s">
        <v>107</v>
      </c>
      <c r="B34" s="378" t="s">
        <v>165</v>
      </c>
      <c r="C34" s="24" t="s">
        <v>115</v>
      </c>
      <c r="D34" s="154">
        <v>421010076</v>
      </c>
      <c r="E34" s="26" t="s">
        <v>127</v>
      </c>
      <c r="F34" s="23" t="s">
        <v>127</v>
      </c>
      <c r="G34" s="23" t="s">
        <v>127</v>
      </c>
      <c r="H34" s="23" t="s">
        <v>127</v>
      </c>
      <c r="I34" s="23" t="s">
        <v>127</v>
      </c>
      <c r="J34" s="23" t="s">
        <v>127</v>
      </c>
      <c r="K34" s="23" t="s">
        <v>127</v>
      </c>
      <c r="L34" s="23" t="s">
        <v>127</v>
      </c>
      <c r="M34" s="23" t="s">
        <v>127</v>
      </c>
      <c r="N34" s="23" t="s">
        <v>127</v>
      </c>
      <c r="O34" s="508" t="s">
        <v>127</v>
      </c>
      <c r="P34" s="513" t="s">
        <v>361</v>
      </c>
      <c r="Q34" s="23" t="s">
        <v>361</v>
      </c>
      <c r="R34" s="23" t="s">
        <v>361</v>
      </c>
      <c r="S34" s="411">
        <v>30</v>
      </c>
      <c r="T34" s="424">
        <v>25</v>
      </c>
      <c r="U34" s="411">
        <v>24</v>
      </c>
      <c r="V34" s="154">
        <v>20</v>
      </c>
      <c r="W34" s="154">
        <v>20</v>
      </c>
      <c r="X34" s="270">
        <v>19</v>
      </c>
      <c r="Y34" s="268">
        <v>20</v>
      </c>
      <c r="AA34" s="61">
        <f>AVERAGE(W34:Y34)</f>
        <v>19.666666666666668</v>
      </c>
      <c r="AB34" s="481">
        <v>3</v>
      </c>
      <c r="AC34" s="51">
        <f>STDEVA(W34:Y34)</f>
        <v>0.57735026918962584</v>
      </c>
      <c r="AD34" s="64">
        <f>AC34/AA34</f>
        <v>2.9356793348625041E-2</v>
      </c>
      <c r="AE34" s="229">
        <f>35/(1+1.886*AD34)</f>
        <v>33.163821599446187</v>
      </c>
      <c r="AF34" s="312" t="str">
        <f>IF(AA34&lt;AE34,"YES","ND")</f>
        <v>YES</v>
      </c>
      <c r="AG34" s="13" t="s">
        <v>253</v>
      </c>
    </row>
    <row r="35" spans="1:34" ht="12" customHeight="1" x14ac:dyDescent="0.2">
      <c r="A35" s="34" t="s">
        <v>107</v>
      </c>
      <c r="B35" s="378" t="s">
        <v>283</v>
      </c>
      <c r="C35" s="24" t="s">
        <v>115</v>
      </c>
      <c r="D35" s="23" t="s">
        <v>125</v>
      </c>
      <c r="E35" s="26">
        <v>40</v>
      </c>
      <c r="F35" s="23">
        <v>43</v>
      </c>
      <c r="G35" s="23">
        <v>42</v>
      </c>
      <c r="H35" s="23">
        <v>36</v>
      </c>
      <c r="I35" s="23">
        <v>32</v>
      </c>
      <c r="J35" s="23">
        <v>33</v>
      </c>
      <c r="K35" s="12">
        <v>34</v>
      </c>
      <c r="L35" s="12">
        <v>35</v>
      </c>
      <c r="M35" s="27" t="s">
        <v>127</v>
      </c>
      <c r="N35" s="27" t="s">
        <v>127</v>
      </c>
      <c r="O35" s="54" t="s">
        <v>127</v>
      </c>
      <c r="P35" s="153" t="s">
        <v>361</v>
      </c>
      <c r="Q35" s="27" t="s">
        <v>361</v>
      </c>
      <c r="R35" s="27" t="s">
        <v>361</v>
      </c>
      <c r="S35" s="27" t="s">
        <v>361</v>
      </c>
      <c r="T35" s="54" t="s">
        <v>361</v>
      </c>
      <c r="U35" s="27" t="s">
        <v>361</v>
      </c>
      <c r="V35" s="27" t="s">
        <v>361</v>
      </c>
      <c r="W35" s="27" t="s">
        <v>361</v>
      </c>
      <c r="X35" s="54" t="s">
        <v>361</v>
      </c>
      <c r="Y35" s="220" t="s">
        <v>361</v>
      </c>
      <c r="AA35" s="47" t="s">
        <v>361</v>
      </c>
      <c r="AB35" s="495" t="s">
        <v>361</v>
      </c>
      <c r="AC35" s="27" t="s">
        <v>361</v>
      </c>
      <c r="AD35" s="345" t="s">
        <v>361</v>
      </c>
      <c r="AE35" s="346" t="s">
        <v>361</v>
      </c>
      <c r="AF35" s="312" t="str">
        <f t="shared" si="8"/>
        <v>ND</v>
      </c>
      <c r="AG35" s="13" t="s">
        <v>232</v>
      </c>
    </row>
    <row r="36" spans="1:34" ht="12" customHeight="1" thickBot="1" x14ac:dyDescent="0.25">
      <c r="A36" s="212" t="s">
        <v>107</v>
      </c>
      <c r="B36" s="379" t="s">
        <v>284</v>
      </c>
      <c r="C36" s="213" t="s">
        <v>115</v>
      </c>
      <c r="D36" s="330">
        <v>421011002</v>
      </c>
      <c r="E36" s="171" t="s">
        <v>127</v>
      </c>
      <c r="F36" s="112" t="s">
        <v>127</v>
      </c>
      <c r="G36" s="112" t="s">
        <v>127</v>
      </c>
      <c r="H36" s="112" t="s">
        <v>127</v>
      </c>
      <c r="I36" s="112" t="s">
        <v>127</v>
      </c>
      <c r="J36" s="112" t="s">
        <v>127</v>
      </c>
      <c r="K36" s="112" t="s">
        <v>127</v>
      </c>
      <c r="L36" s="112" t="s">
        <v>127</v>
      </c>
      <c r="M36" s="112" t="s">
        <v>127</v>
      </c>
      <c r="N36" s="112" t="s">
        <v>127</v>
      </c>
      <c r="O36" s="522" t="s">
        <v>127</v>
      </c>
      <c r="P36" s="555">
        <v>28</v>
      </c>
      <c r="Q36" s="546">
        <v>22</v>
      </c>
      <c r="R36" s="546">
        <v>24</v>
      </c>
      <c r="S36" s="546">
        <v>24</v>
      </c>
      <c r="T36" s="271" t="s">
        <v>361</v>
      </c>
      <c r="U36" s="330" t="s">
        <v>361</v>
      </c>
      <c r="V36" s="330" t="s">
        <v>361</v>
      </c>
      <c r="W36" s="330" t="s">
        <v>361</v>
      </c>
      <c r="X36" s="271" t="s">
        <v>361</v>
      </c>
      <c r="Y36" s="313" t="s">
        <v>361</v>
      </c>
      <c r="AA36" s="235" t="s">
        <v>361</v>
      </c>
      <c r="AB36" s="494" t="s">
        <v>361</v>
      </c>
      <c r="AC36" s="214" t="s">
        <v>361</v>
      </c>
      <c r="AD36" s="233" t="s">
        <v>361</v>
      </c>
      <c r="AE36" s="344" t="s">
        <v>361</v>
      </c>
      <c r="AF36" s="313" t="str">
        <f t="shared" si="8"/>
        <v>ND</v>
      </c>
      <c r="AG36" s="13" t="s">
        <v>254</v>
      </c>
    </row>
    <row r="37" spans="1:34" ht="12" customHeight="1" thickBot="1" x14ac:dyDescent="0.3">
      <c r="A37" s="409" t="s">
        <v>130</v>
      </c>
      <c r="B37" s="332"/>
      <c r="C37" s="200"/>
      <c r="D37" s="201"/>
      <c r="E37" s="202">
        <f t="shared" ref="E37:Y37" si="11">MAX(E6:E36)</f>
        <v>57</v>
      </c>
      <c r="F37" s="202">
        <f t="shared" si="11"/>
        <v>57</v>
      </c>
      <c r="G37" s="202">
        <f t="shared" si="11"/>
        <v>51</v>
      </c>
      <c r="H37" s="202">
        <f t="shared" si="11"/>
        <v>51</v>
      </c>
      <c r="I37" s="202">
        <f t="shared" si="11"/>
        <v>39</v>
      </c>
      <c r="J37" s="202">
        <f t="shared" si="11"/>
        <v>37</v>
      </c>
      <c r="K37" s="202">
        <f t="shared" si="11"/>
        <v>38</v>
      </c>
      <c r="L37" s="202">
        <f t="shared" si="11"/>
        <v>36</v>
      </c>
      <c r="M37" s="202">
        <f t="shared" si="11"/>
        <v>33.6</v>
      </c>
      <c r="N37" s="202">
        <f t="shared" si="11"/>
        <v>33</v>
      </c>
      <c r="O37" s="202">
        <f t="shared" si="11"/>
        <v>33</v>
      </c>
      <c r="P37" s="202">
        <f t="shared" si="11"/>
        <v>31</v>
      </c>
      <c r="Q37" s="202">
        <f t="shared" si="11"/>
        <v>35</v>
      </c>
      <c r="R37" s="202">
        <f t="shared" si="11"/>
        <v>32</v>
      </c>
      <c r="S37" s="202">
        <f t="shared" si="11"/>
        <v>30</v>
      </c>
      <c r="T37" s="202">
        <f t="shared" si="11"/>
        <v>27</v>
      </c>
      <c r="U37" s="202">
        <f t="shared" si="11"/>
        <v>27</v>
      </c>
      <c r="V37" s="202">
        <f t="shared" si="11"/>
        <v>24</v>
      </c>
      <c r="W37" s="202">
        <f t="shared" si="11"/>
        <v>27</v>
      </c>
      <c r="X37" s="202">
        <f t="shared" si="11"/>
        <v>28</v>
      </c>
      <c r="Y37" s="204">
        <f t="shared" si="11"/>
        <v>26</v>
      </c>
      <c r="AA37" s="224"/>
      <c r="AB37" s="224"/>
      <c r="AC37" s="224"/>
      <c r="AD37" s="224"/>
      <c r="AE37" s="224"/>
    </row>
    <row r="38" spans="1:34" ht="12" customHeight="1" x14ac:dyDescent="0.2">
      <c r="A38" s="205" t="s">
        <v>128</v>
      </c>
      <c r="B38" s="333"/>
      <c r="C38" s="192"/>
      <c r="D38" s="193"/>
      <c r="E38" s="194">
        <f t="shared" ref="E38:Y38" si="12">MEDIAN(E6:E36)</f>
        <v>37</v>
      </c>
      <c r="F38" s="194">
        <f t="shared" si="12"/>
        <v>39</v>
      </c>
      <c r="G38" s="194">
        <f t="shared" si="12"/>
        <v>40</v>
      </c>
      <c r="H38" s="194">
        <f t="shared" si="12"/>
        <v>36</v>
      </c>
      <c r="I38" s="194">
        <f t="shared" si="12"/>
        <v>35</v>
      </c>
      <c r="J38" s="194">
        <f t="shared" si="12"/>
        <v>35</v>
      </c>
      <c r="K38" s="194">
        <f t="shared" si="12"/>
        <v>35</v>
      </c>
      <c r="L38" s="194">
        <f t="shared" si="12"/>
        <v>33</v>
      </c>
      <c r="M38" s="194">
        <f t="shared" si="12"/>
        <v>30.36</v>
      </c>
      <c r="N38" s="194">
        <f t="shared" si="12"/>
        <v>28</v>
      </c>
      <c r="O38" s="194">
        <f t="shared" si="12"/>
        <v>27</v>
      </c>
      <c r="P38" s="194">
        <f t="shared" si="12"/>
        <v>26</v>
      </c>
      <c r="Q38" s="194">
        <f t="shared" si="12"/>
        <v>25.5</v>
      </c>
      <c r="R38" s="194">
        <f t="shared" si="12"/>
        <v>25</v>
      </c>
      <c r="S38" s="194">
        <f t="shared" si="12"/>
        <v>26</v>
      </c>
      <c r="T38" s="194">
        <f t="shared" si="12"/>
        <v>24</v>
      </c>
      <c r="U38" s="194">
        <f t="shared" si="12"/>
        <v>23</v>
      </c>
      <c r="V38" s="194">
        <f t="shared" si="12"/>
        <v>20</v>
      </c>
      <c r="W38" s="194">
        <f t="shared" si="12"/>
        <v>20</v>
      </c>
      <c r="X38" s="194">
        <f t="shared" si="12"/>
        <v>19</v>
      </c>
      <c r="Y38" s="206">
        <f t="shared" si="12"/>
        <v>21</v>
      </c>
      <c r="AA38" s="225"/>
      <c r="AB38" s="225"/>
      <c r="AC38" s="225"/>
      <c r="AD38" s="225"/>
      <c r="AE38" s="225"/>
    </row>
    <row r="39" spans="1:34" ht="12" customHeight="1" x14ac:dyDescent="0.2">
      <c r="A39" s="207" t="s">
        <v>129</v>
      </c>
      <c r="B39" s="334"/>
      <c r="C39" s="196"/>
      <c r="D39" s="197"/>
      <c r="E39" s="198">
        <f t="shared" ref="E39:N39" si="13">MIN(E6:E36)</f>
        <v>33</v>
      </c>
      <c r="F39" s="198">
        <f t="shared" si="13"/>
        <v>30</v>
      </c>
      <c r="G39" s="198">
        <f t="shared" si="13"/>
        <v>35</v>
      </c>
      <c r="H39" s="198">
        <f t="shared" si="13"/>
        <v>28</v>
      </c>
      <c r="I39" s="198">
        <f t="shared" si="13"/>
        <v>27</v>
      </c>
      <c r="J39" s="198">
        <f t="shared" si="13"/>
        <v>31</v>
      </c>
      <c r="K39" s="198">
        <f t="shared" si="13"/>
        <v>31</v>
      </c>
      <c r="L39" s="198">
        <f t="shared" si="13"/>
        <v>28</v>
      </c>
      <c r="M39" s="198">
        <f t="shared" si="13"/>
        <v>26</v>
      </c>
      <c r="N39" s="198">
        <f t="shared" si="13"/>
        <v>22</v>
      </c>
      <c r="O39" s="198">
        <f t="shared" ref="O39:Y39" si="14">MIN(O6:O36)</f>
        <v>22</v>
      </c>
      <c r="P39" s="198">
        <f t="shared" si="14"/>
        <v>22</v>
      </c>
      <c r="Q39" s="198">
        <f t="shared" si="14"/>
        <v>21</v>
      </c>
      <c r="R39" s="198">
        <f t="shared" si="14"/>
        <v>21</v>
      </c>
      <c r="S39" s="198">
        <f t="shared" si="14"/>
        <v>21</v>
      </c>
      <c r="T39" s="198">
        <f t="shared" si="14"/>
        <v>19</v>
      </c>
      <c r="U39" s="198">
        <f t="shared" si="14"/>
        <v>18</v>
      </c>
      <c r="V39" s="198">
        <f t="shared" si="14"/>
        <v>16</v>
      </c>
      <c r="W39" s="198">
        <f t="shared" si="14"/>
        <v>17</v>
      </c>
      <c r="X39" s="198">
        <f t="shared" si="14"/>
        <v>16</v>
      </c>
      <c r="Y39" s="208">
        <f t="shared" si="14"/>
        <v>18</v>
      </c>
      <c r="AA39" s="225"/>
      <c r="AB39" s="225"/>
      <c r="AC39" s="225"/>
      <c r="AD39" s="225"/>
      <c r="AE39" s="225"/>
    </row>
    <row r="40" spans="1:34" ht="12" customHeight="1" x14ac:dyDescent="0.2">
      <c r="M40" s="2"/>
      <c r="N40" s="2"/>
      <c r="Y40" s="223"/>
      <c r="AA40" s="1"/>
      <c r="AB40" s="1"/>
      <c r="AC40" s="1"/>
      <c r="AD40" s="1"/>
      <c r="AE40" s="1"/>
    </row>
    <row r="41" spans="1:34" ht="12" customHeight="1" x14ac:dyDescent="0.25">
      <c r="A41" s="52" t="s">
        <v>323</v>
      </c>
      <c r="C41" s="7"/>
      <c r="E41" s="9"/>
      <c r="F41" s="9"/>
      <c r="G41" s="9"/>
      <c r="H41" s="9"/>
      <c r="I41" s="9"/>
      <c r="J41" s="9"/>
      <c r="K41" s="9"/>
      <c r="L41" s="9"/>
      <c r="T41" s="20"/>
      <c r="U41" s="20"/>
      <c r="V41" s="20"/>
      <c r="W41" s="20"/>
      <c r="Y41" s="1"/>
      <c r="Z41" s="1"/>
      <c r="AA41" s="222"/>
      <c r="AB41" s="222"/>
      <c r="AC41" s="222"/>
      <c r="AD41" s="222"/>
      <c r="AE41" s="222"/>
      <c r="AH41" s="9"/>
    </row>
    <row r="42" spans="1:34" ht="12" customHeight="1" x14ac:dyDescent="0.2">
      <c r="A42" s="557" t="s">
        <v>351</v>
      </c>
      <c r="B42" s="74"/>
      <c r="C42" s="7"/>
      <c r="E42" s="9"/>
      <c r="F42" s="9"/>
      <c r="G42" s="9"/>
      <c r="H42" s="9"/>
      <c r="I42" s="9"/>
      <c r="J42" s="9"/>
      <c r="K42" s="9"/>
      <c r="L42" s="9"/>
      <c r="T42" s="20"/>
      <c r="U42" s="20"/>
      <c r="V42" s="20"/>
      <c r="W42" s="20"/>
      <c r="Y42" s="1"/>
      <c r="Z42" s="1"/>
      <c r="AA42" s="222"/>
      <c r="AB42" s="222"/>
      <c r="AC42" s="222"/>
      <c r="AD42" s="222"/>
      <c r="AE42" s="222"/>
      <c r="AH42" s="9"/>
    </row>
    <row r="43" spans="1:34" ht="12" customHeight="1" x14ac:dyDescent="0.2">
      <c r="A43" s="590" t="s">
        <v>360</v>
      </c>
      <c r="B43" s="590"/>
      <c r="C43" s="7"/>
      <c r="E43" s="9"/>
      <c r="F43" s="9"/>
      <c r="G43" s="9"/>
      <c r="H43" s="9"/>
      <c r="I43" s="9"/>
      <c r="J43" s="9"/>
      <c r="K43" s="9"/>
      <c r="L43" s="9"/>
      <c r="T43" s="20"/>
      <c r="U43" s="20"/>
      <c r="V43" s="20"/>
      <c r="W43" s="20"/>
      <c r="Y43" s="1"/>
      <c r="Z43" s="1"/>
      <c r="AA43" s="222"/>
      <c r="AB43" s="222"/>
      <c r="AC43" s="222"/>
      <c r="AD43" s="222"/>
      <c r="AE43" s="222"/>
      <c r="AH43" s="9"/>
    </row>
    <row r="44" spans="1:34" ht="12" customHeight="1" x14ac:dyDescent="0.2">
      <c r="A44" s="590"/>
      <c r="B44" s="590"/>
      <c r="C44" s="7"/>
      <c r="E44" s="9"/>
      <c r="F44" s="9"/>
      <c r="G44" s="9"/>
      <c r="H44" s="9"/>
      <c r="I44" s="9"/>
      <c r="J44" s="9"/>
      <c r="K44" s="9"/>
      <c r="L44" s="9"/>
      <c r="T44" s="20"/>
      <c r="U44" s="20"/>
      <c r="V44" s="20"/>
      <c r="W44" s="20"/>
      <c r="Y44" s="1"/>
      <c r="Z44" s="1"/>
      <c r="AA44" s="222"/>
      <c r="AB44" s="222"/>
      <c r="AC44" s="222"/>
      <c r="AD44" s="222"/>
      <c r="AE44" s="222"/>
      <c r="AH44" s="9"/>
    </row>
    <row r="45" spans="1:34" ht="12" customHeight="1" x14ac:dyDescent="0.2">
      <c r="A45" s="559" t="s">
        <v>344</v>
      </c>
      <c r="C45" s="7"/>
      <c r="E45" s="9"/>
      <c r="F45" s="9"/>
      <c r="G45" s="9"/>
      <c r="H45" s="9"/>
      <c r="I45" s="9"/>
      <c r="J45" s="9"/>
      <c r="K45" s="9"/>
      <c r="L45" s="9"/>
      <c r="T45" s="20"/>
      <c r="U45" s="20"/>
      <c r="V45" s="20"/>
      <c r="W45" s="20"/>
      <c r="Y45" s="1"/>
      <c r="Z45" s="1"/>
      <c r="AA45" s="222"/>
      <c r="AB45" s="222"/>
      <c r="AC45" s="222"/>
      <c r="AD45" s="222"/>
      <c r="AE45" s="222"/>
      <c r="AH45" s="9"/>
    </row>
    <row r="46" spans="1:34" ht="12" customHeight="1" x14ac:dyDescent="0.2">
      <c r="A46" s="556" t="s">
        <v>352</v>
      </c>
      <c r="C46" s="7"/>
      <c r="E46" s="9"/>
      <c r="F46" s="9"/>
      <c r="G46" s="9"/>
      <c r="H46" s="9"/>
      <c r="I46" s="9"/>
      <c r="J46" s="9"/>
      <c r="K46" s="9"/>
      <c r="L46" s="9"/>
      <c r="T46" s="20"/>
      <c r="U46" s="20"/>
      <c r="V46" s="20"/>
      <c r="W46" s="20"/>
      <c r="Y46" s="1"/>
      <c r="Z46" s="1"/>
      <c r="AA46" s="9"/>
      <c r="AB46" s="9"/>
      <c r="AC46" s="9"/>
      <c r="AD46" s="9"/>
      <c r="AE46" s="9"/>
      <c r="AH46" s="9"/>
    </row>
    <row r="47" spans="1:34" ht="12" customHeight="1" x14ac:dyDescent="0.2">
      <c r="A47" s="575" t="s">
        <v>366</v>
      </c>
      <c r="B47" s="575"/>
      <c r="C47" s="7"/>
      <c r="E47" s="9"/>
      <c r="F47" s="9"/>
      <c r="G47" s="9"/>
      <c r="H47" s="9"/>
      <c r="I47" s="9"/>
      <c r="J47" s="9"/>
      <c r="K47" s="9"/>
      <c r="L47" s="9"/>
      <c r="T47" s="20"/>
      <c r="U47" s="20"/>
      <c r="V47" s="20"/>
      <c r="W47" s="20"/>
      <c r="Y47" s="1"/>
      <c r="Z47" s="1"/>
      <c r="AA47" s="9"/>
      <c r="AB47" s="9"/>
      <c r="AC47" s="9"/>
      <c r="AD47" s="9"/>
      <c r="AE47" s="9"/>
      <c r="AH47" s="9"/>
    </row>
    <row r="48" spans="1:34" ht="12" customHeight="1" x14ac:dyDescent="0.2">
      <c r="A48" s="575"/>
      <c r="B48" s="575"/>
      <c r="C48" s="7"/>
      <c r="E48" s="9"/>
      <c r="F48" s="9"/>
      <c r="G48" s="9"/>
      <c r="H48" s="9"/>
      <c r="I48" s="9"/>
      <c r="J48" s="9"/>
      <c r="K48" s="9"/>
      <c r="L48" s="9"/>
      <c r="T48" s="20"/>
      <c r="U48" s="20"/>
      <c r="V48" s="20"/>
      <c r="W48" s="20"/>
      <c r="Y48" s="1"/>
      <c r="Z48" s="1"/>
      <c r="AA48" s="9"/>
      <c r="AB48" s="9"/>
      <c r="AC48" s="9"/>
      <c r="AD48" s="9"/>
      <c r="AE48" s="9"/>
      <c r="AH48" s="9"/>
    </row>
    <row r="49" spans="1:34" ht="12" customHeight="1" x14ac:dyDescent="0.2">
      <c r="A49" s="575"/>
      <c r="B49" s="575"/>
      <c r="C49" s="7"/>
      <c r="E49" s="9"/>
      <c r="F49" s="9"/>
      <c r="G49" s="9"/>
      <c r="H49" s="9"/>
      <c r="I49" s="9"/>
      <c r="J49" s="9"/>
      <c r="K49" s="9"/>
      <c r="L49" s="9"/>
      <c r="T49" s="20"/>
      <c r="U49" s="20"/>
      <c r="V49" s="20"/>
      <c r="W49" s="20"/>
      <c r="Y49" s="1"/>
      <c r="Z49" s="1"/>
      <c r="AA49" s="9"/>
      <c r="AB49" s="9"/>
      <c r="AC49" s="9"/>
      <c r="AD49" s="9"/>
      <c r="AE49" s="9"/>
      <c r="AH49" s="9"/>
    </row>
    <row r="50" spans="1:34" ht="12" customHeight="1" x14ac:dyDescent="0.2">
      <c r="A50" s="591" t="s">
        <v>349</v>
      </c>
      <c r="B50" s="591"/>
      <c r="C50" s="7"/>
      <c r="E50" s="9"/>
      <c r="F50" s="9"/>
      <c r="G50" s="9"/>
      <c r="H50" s="9"/>
      <c r="I50" s="9"/>
      <c r="J50" s="9"/>
      <c r="K50" s="9"/>
      <c r="L50" s="9"/>
      <c r="T50" s="20"/>
      <c r="U50" s="20"/>
      <c r="V50" s="20"/>
      <c r="W50" s="20"/>
      <c r="Y50" s="1"/>
      <c r="Z50" s="1"/>
      <c r="AH50" s="9"/>
    </row>
    <row r="51" spans="1:34" ht="12" customHeight="1" x14ac:dyDescent="0.2">
      <c r="A51" s="591"/>
      <c r="B51" s="591"/>
      <c r="C51" s="7"/>
      <c r="E51" s="9"/>
      <c r="F51" s="9"/>
      <c r="G51" s="9"/>
      <c r="H51" s="9"/>
      <c r="I51" s="9"/>
      <c r="J51" s="9"/>
      <c r="K51" s="9"/>
      <c r="L51" s="9"/>
      <c r="T51" s="20"/>
      <c r="U51" s="20"/>
      <c r="V51" s="20"/>
      <c r="W51" s="20"/>
      <c r="Y51" s="1"/>
      <c r="Z51" s="1"/>
      <c r="AH51" s="9"/>
    </row>
    <row r="52" spans="1:34" ht="12" customHeight="1" x14ac:dyDescent="0.2">
      <c r="A52" s="559" t="s">
        <v>343</v>
      </c>
      <c r="B52" s="490"/>
      <c r="C52" s="7"/>
      <c r="E52" s="9"/>
      <c r="F52" s="9"/>
      <c r="G52" s="9"/>
      <c r="H52" s="9"/>
      <c r="I52" s="9"/>
      <c r="J52" s="9"/>
      <c r="K52" s="9"/>
      <c r="L52" s="9"/>
      <c r="T52" s="20"/>
      <c r="U52" s="20"/>
      <c r="V52" s="20"/>
      <c r="W52" s="20"/>
      <c r="Y52" s="1"/>
      <c r="Z52" s="1"/>
      <c r="AH52" s="9"/>
    </row>
    <row r="53" spans="1:34" ht="12" customHeight="1" x14ac:dyDescent="0.25">
      <c r="A53" s="52" t="s">
        <v>333</v>
      </c>
      <c r="C53" s="7"/>
      <c r="E53" s="9"/>
      <c r="F53" s="9"/>
      <c r="G53" s="9"/>
      <c r="H53" s="9"/>
      <c r="I53" s="9"/>
      <c r="J53" s="9"/>
      <c r="K53" s="9"/>
      <c r="L53" s="9"/>
      <c r="T53" s="20"/>
      <c r="U53" s="20"/>
      <c r="V53" s="20"/>
      <c r="W53" s="20"/>
      <c r="Y53" s="1"/>
      <c r="Z53" s="1"/>
      <c r="AH53" s="9"/>
    </row>
    <row r="54" spans="1:34" ht="12" customHeight="1" x14ac:dyDescent="0.2">
      <c r="A54" s="568" t="s">
        <v>350</v>
      </c>
      <c r="B54" s="569"/>
      <c r="C54" s="7"/>
      <c r="E54" s="9"/>
      <c r="F54" s="9"/>
      <c r="G54" s="9"/>
      <c r="H54" s="9"/>
      <c r="I54" s="9"/>
      <c r="J54" s="9"/>
      <c r="K54" s="9"/>
      <c r="L54" s="9"/>
      <c r="T54" s="20"/>
      <c r="U54" s="20"/>
      <c r="V54" s="20"/>
      <c r="W54" s="20"/>
      <c r="Y54" s="1"/>
      <c r="Z54" s="1"/>
      <c r="AH54" s="9"/>
    </row>
    <row r="55" spans="1:34" ht="12" customHeight="1" x14ac:dyDescent="0.25">
      <c r="A55" s="475" t="s">
        <v>353</v>
      </c>
      <c r="C55" s="7"/>
      <c r="E55" s="9"/>
      <c r="F55" s="9"/>
      <c r="G55" s="9"/>
      <c r="H55" s="9"/>
      <c r="I55" s="9"/>
      <c r="J55" s="9"/>
      <c r="K55" s="9"/>
      <c r="L55" s="9"/>
      <c r="T55" s="20"/>
      <c r="U55" s="20"/>
      <c r="V55" s="20"/>
      <c r="W55" s="20"/>
      <c r="Y55" s="1"/>
      <c r="Z55" s="1"/>
      <c r="AH55" s="9"/>
    </row>
    <row r="56" spans="1:34" ht="12" customHeight="1" x14ac:dyDescent="0.2">
      <c r="A56" s="560" t="s">
        <v>348</v>
      </c>
      <c r="B56" s="558"/>
      <c r="C56" s="7"/>
      <c r="E56" s="9"/>
      <c r="F56" s="9"/>
      <c r="G56" s="9"/>
      <c r="H56" s="9"/>
      <c r="I56" s="9"/>
      <c r="J56" s="9"/>
      <c r="K56" s="9"/>
      <c r="L56" s="9"/>
      <c r="T56" s="20"/>
      <c r="U56" s="20"/>
      <c r="V56" s="20"/>
      <c r="W56" s="20"/>
      <c r="Y56" s="1"/>
      <c r="Z56" s="1"/>
      <c r="AH56" s="9"/>
    </row>
    <row r="57" spans="1:34" ht="12" customHeight="1" x14ac:dyDescent="0.2">
      <c r="A57" s="561" t="s">
        <v>344</v>
      </c>
      <c r="B57" s="558"/>
      <c r="C57" s="7"/>
      <c r="E57" s="9"/>
      <c r="F57" s="9"/>
      <c r="G57" s="9"/>
      <c r="H57" s="9"/>
      <c r="I57" s="9"/>
      <c r="J57" s="9"/>
      <c r="K57" s="9"/>
      <c r="L57" s="9"/>
      <c r="T57" s="20"/>
      <c r="U57" s="20"/>
      <c r="V57" s="20"/>
      <c r="W57" s="20"/>
      <c r="Y57" s="1"/>
      <c r="Z57" s="1"/>
      <c r="AH57" s="9"/>
    </row>
    <row r="58" spans="1:34" ht="12" customHeight="1" x14ac:dyDescent="0.25">
      <c r="A58" s="475" t="s">
        <v>354</v>
      </c>
      <c r="C58" s="7"/>
      <c r="E58" s="9"/>
      <c r="F58" s="9"/>
      <c r="G58" s="9"/>
      <c r="H58" s="9"/>
      <c r="I58" s="9"/>
      <c r="J58" s="9"/>
      <c r="K58" s="9"/>
      <c r="L58" s="9"/>
      <c r="T58" s="20"/>
      <c r="U58" s="20"/>
      <c r="V58" s="20"/>
      <c r="W58" s="20"/>
      <c r="Y58" s="1"/>
      <c r="Z58" s="1"/>
      <c r="AH58" s="9"/>
    </row>
    <row r="59" spans="1:34" ht="12" customHeight="1" x14ac:dyDescent="0.2">
      <c r="A59" s="565" t="s">
        <v>362</v>
      </c>
      <c r="B59" s="7"/>
      <c r="C59" s="7"/>
      <c r="E59" s="9"/>
      <c r="F59" s="9"/>
      <c r="G59" s="9"/>
      <c r="H59" s="9"/>
      <c r="I59" s="9"/>
      <c r="J59" s="9"/>
      <c r="K59" s="9"/>
      <c r="L59" s="9"/>
      <c r="T59" s="20"/>
      <c r="U59" s="20"/>
      <c r="V59" s="20"/>
      <c r="W59" s="20"/>
      <c r="Y59" s="1"/>
      <c r="Z59" s="1"/>
      <c r="AH59" s="9"/>
    </row>
    <row r="60" spans="1:34" ht="12" customHeight="1" x14ac:dyDescent="0.2">
      <c r="A60" s="575" t="s">
        <v>366</v>
      </c>
      <c r="B60" s="575"/>
      <c r="C60" s="7"/>
      <c r="E60" s="9"/>
      <c r="F60" s="9"/>
      <c r="G60" s="9"/>
      <c r="H60" s="9"/>
      <c r="I60" s="9"/>
      <c r="J60" s="9"/>
      <c r="K60" s="9"/>
      <c r="L60" s="9"/>
      <c r="T60" s="20"/>
      <c r="U60" s="20"/>
      <c r="V60" s="20"/>
      <c r="W60" s="20"/>
      <c r="Y60" s="1"/>
      <c r="Z60" s="1"/>
      <c r="AH60" s="9"/>
    </row>
    <row r="61" spans="1:34" ht="12" customHeight="1" x14ac:dyDescent="0.2">
      <c r="A61" s="575"/>
      <c r="B61" s="575"/>
      <c r="C61" s="7"/>
      <c r="E61" s="9"/>
      <c r="F61" s="9"/>
      <c r="G61" s="9"/>
      <c r="H61" s="9"/>
      <c r="I61" s="9"/>
      <c r="J61" s="9"/>
      <c r="K61" s="9"/>
      <c r="L61" s="9"/>
      <c r="T61" s="20"/>
      <c r="U61" s="20"/>
      <c r="V61" s="20"/>
      <c r="W61" s="20"/>
      <c r="Y61" s="1"/>
      <c r="Z61" s="1"/>
      <c r="AH61" s="9"/>
    </row>
    <row r="62" spans="1:34" ht="12" customHeight="1" x14ac:dyDescent="0.2">
      <c r="A62" s="575"/>
      <c r="B62" s="575"/>
      <c r="C62" s="7"/>
      <c r="E62" s="9"/>
      <c r="F62" s="9"/>
      <c r="G62" s="9"/>
      <c r="H62" s="9"/>
      <c r="I62" s="9"/>
      <c r="J62" s="9"/>
      <c r="K62" s="9"/>
      <c r="L62" s="9"/>
      <c r="T62" s="20"/>
      <c r="U62" s="20"/>
      <c r="V62" s="20"/>
      <c r="W62" s="20"/>
      <c r="Y62" s="1"/>
      <c r="Z62" s="1"/>
      <c r="AH62" s="9"/>
    </row>
    <row r="63" spans="1:34" ht="12" customHeight="1" x14ac:dyDescent="0.25">
      <c r="A63" s="475" t="s">
        <v>355</v>
      </c>
      <c r="C63" s="7"/>
      <c r="E63" s="9"/>
      <c r="F63" s="9"/>
      <c r="G63" s="9"/>
      <c r="H63" s="9"/>
      <c r="I63" s="9"/>
      <c r="J63" s="9"/>
      <c r="K63" s="9"/>
      <c r="L63" s="9"/>
      <c r="T63" s="20"/>
      <c r="U63" s="20"/>
      <c r="V63" s="20"/>
      <c r="W63" s="20"/>
      <c r="Y63" s="1"/>
      <c r="Z63" s="1"/>
      <c r="AA63" s="9"/>
      <c r="AB63" s="9"/>
      <c r="AC63" s="9"/>
      <c r="AD63" s="9"/>
      <c r="AE63" s="9"/>
      <c r="AH63" s="9"/>
    </row>
    <row r="64" spans="1:34" ht="12" customHeight="1" x14ac:dyDescent="0.25">
      <c r="A64" s="475" t="s">
        <v>356</v>
      </c>
      <c r="C64" s="401"/>
      <c r="D64" s="374"/>
      <c r="E64" s="9"/>
      <c r="F64" s="9"/>
      <c r="G64" s="9"/>
      <c r="H64" s="9"/>
      <c r="I64" s="9"/>
      <c r="J64" s="9"/>
      <c r="K64" s="9"/>
      <c r="L64" s="9"/>
      <c r="T64" s="20"/>
      <c r="U64" s="20"/>
      <c r="V64" s="20"/>
      <c r="W64" s="20"/>
      <c r="Y64" s="1"/>
      <c r="Z64" s="1"/>
      <c r="AA64" s="9"/>
      <c r="AB64" s="9"/>
      <c r="AC64" s="9"/>
      <c r="AD64" s="9"/>
      <c r="AE64" s="9"/>
      <c r="AH64" s="9"/>
    </row>
    <row r="65" spans="1:34" ht="12" customHeight="1" x14ac:dyDescent="0.25">
      <c r="A65" s="475" t="s">
        <v>357</v>
      </c>
      <c r="C65" s="402"/>
      <c r="D65" s="375"/>
      <c r="E65" s="9"/>
      <c r="F65" s="9"/>
      <c r="G65" s="9"/>
      <c r="H65" s="9"/>
      <c r="I65" s="9"/>
      <c r="J65" s="9"/>
      <c r="K65" s="9"/>
      <c r="L65" s="9"/>
      <c r="T65" s="20"/>
      <c r="U65" s="20"/>
      <c r="V65" s="20"/>
      <c r="W65" s="20"/>
      <c r="Y65" s="1"/>
      <c r="Z65" s="1"/>
      <c r="AA65" s="9"/>
      <c r="AB65" s="9"/>
      <c r="AC65" s="9"/>
      <c r="AD65" s="9"/>
      <c r="AE65" s="9"/>
      <c r="AH65" s="9"/>
    </row>
    <row r="66" spans="1:34" ht="12" customHeight="1" x14ac:dyDescent="0.2">
      <c r="A66" s="574" t="s">
        <v>358</v>
      </c>
      <c r="B66" s="574"/>
      <c r="M66" s="3"/>
      <c r="N66" s="3"/>
      <c r="Y66" s="223"/>
    </row>
    <row r="67" spans="1:34" ht="12" x14ac:dyDescent="0.2">
      <c r="A67" s="574"/>
      <c r="B67" s="574"/>
      <c r="M67" s="3"/>
      <c r="N67" s="3"/>
      <c r="Y67" s="223"/>
    </row>
    <row r="68" spans="1:34" ht="12" x14ac:dyDescent="0.2">
      <c r="A68" s="574"/>
      <c r="B68" s="574"/>
      <c r="M68" s="3"/>
      <c r="N68" s="3"/>
      <c r="Y68" s="223"/>
    </row>
    <row r="69" spans="1:34" ht="12" x14ac:dyDescent="0.25">
      <c r="A69" s="475" t="s">
        <v>359</v>
      </c>
      <c r="M69" s="4"/>
      <c r="N69" s="4"/>
      <c r="Y69" s="223"/>
    </row>
    <row r="70" spans="1:34" ht="12" x14ac:dyDescent="0.2">
      <c r="A70" s="475"/>
      <c r="M70" s="2"/>
      <c r="N70" s="2"/>
      <c r="Y70" s="223"/>
    </row>
    <row r="71" spans="1:34" x14ac:dyDescent="0.2">
      <c r="A71" s="470" t="s">
        <v>339</v>
      </c>
      <c r="B71" s="471"/>
      <c r="M71" s="4"/>
      <c r="N71" s="4"/>
    </row>
    <row r="72" spans="1:34" x14ac:dyDescent="0.2">
      <c r="A72" s="566" t="s">
        <v>340</v>
      </c>
      <c r="B72" s="567"/>
      <c r="M72" s="3"/>
      <c r="N72" s="3"/>
    </row>
    <row r="73" spans="1:34" x14ac:dyDescent="0.25">
      <c r="M73" s="5"/>
      <c r="N73" s="3"/>
    </row>
    <row r="74" spans="1:34" x14ac:dyDescent="0.2">
      <c r="M74" s="4"/>
      <c r="N74" s="4"/>
    </row>
    <row r="75" spans="1:34" x14ac:dyDescent="0.2">
      <c r="M75" s="4"/>
      <c r="N75" s="4"/>
    </row>
    <row r="76" spans="1:34" x14ac:dyDescent="0.2">
      <c r="M76" s="3"/>
      <c r="N76" s="3"/>
    </row>
    <row r="77" spans="1:34" x14ac:dyDescent="0.2">
      <c r="M77" s="3"/>
      <c r="N77" s="3"/>
    </row>
    <row r="78" spans="1:34" x14ac:dyDescent="0.2">
      <c r="M78" s="3"/>
      <c r="N78" s="3"/>
    </row>
    <row r="79" spans="1:34" x14ac:dyDescent="0.2">
      <c r="M79" s="3"/>
      <c r="N79" s="3"/>
    </row>
    <row r="80" spans="1:34" x14ac:dyDescent="0.2">
      <c r="M80" s="3"/>
      <c r="N80" s="3"/>
    </row>
  </sheetData>
  <sortState xmlns:xlrd2="http://schemas.microsoft.com/office/spreadsheetml/2017/richdata2" ref="A6:Y36">
    <sortCondition ref="A6:A36"/>
    <sortCondition ref="C6:C36"/>
    <sortCondition ref="D6:D36"/>
  </sortState>
  <mergeCells count="11">
    <mergeCell ref="A66:B68"/>
    <mergeCell ref="A43:B44"/>
    <mergeCell ref="A47:B49"/>
    <mergeCell ref="A60:B62"/>
    <mergeCell ref="AA4:AF4"/>
    <mergeCell ref="A4:A5"/>
    <mergeCell ref="C4:C5"/>
    <mergeCell ref="D4:D5"/>
    <mergeCell ref="B4:B5"/>
    <mergeCell ref="E4:Y4"/>
    <mergeCell ref="A50:B51"/>
  </mergeCells>
  <conditionalFormatting sqref="E6:Y36">
    <cfRule type="cellIs" dxfId="5" priority="2" operator="between">
      <formula>36</formula>
      <formula>65</formula>
    </cfRule>
    <cfRule type="cellIs" dxfId="4" priority="3" operator="between">
      <formula>65</formula>
      <formula>100</formula>
    </cfRule>
  </conditionalFormatting>
  <hyperlinks>
    <hyperlink ref="A45" r:id="rId1" xr:uid="{BE0D4323-DC90-4750-ABFA-0C0D1ADFC45B}"/>
    <hyperlink ref="A52" r:id="rId2" location="Meta" xr:uid="{E75798D0-7472-4635-A14C-569F43496B39}"/>
    <hyperlink ref="A57" r:id="rId3" xr:uid="{69599BEF-240D-4F87-872D-E8811BB98CE6}"/>
  </hyperlinks>
  <pageMargins left="0.7" right="0.7" top="0.75" bottom="0.75" header="0.3" footer="0.3"/>
  <pageSetup orientation="portrait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L100"/>
  <sheetViews>
    <sheetView zoomScaleNormal="100" zoomScaleSheetLayoutView="100" workbookViewId="0">
      <pane ySplit="5" topLeftCell="A77" activePane="bottomLeft" state="frozen"/>
      <selection pane="bottomLeft" activeCell="A91" sqref="A91:B93"/>
    </sheetView>
  </sheetViews>
  <sheetFormatPr defaultColWidth="9.109375" defaultRowHeight="11.4" x14ac:dyDescent="0.3"/>
  <cols>
    <col min="1" max="1" width="11.33203125" style="75" customWidth="1"/>
    <col min="2" max="2" width="40.5546875" style="74" customWidth="1"/>
    <col min="3" max="3" width="11" style="75" customWidth="1"/>
    <col min="4" max="4" width="10.88671875" style="50" customWidth="1"/>
    <col min="5" max="15" width="5.5546875" style="50" customWidth="1"/>
    <col min="16" max="35" width="5.5546875" style="75" customWidth="1"/>
    <col min="36" max="16384" width="9.109375" style="75"/>
  </cols>
  <sheetData>
    <row r="1" spans="1:38" s="73" customFormat="1" ht="14.4" x14ac:dyDescent="0.3">
      <c r="A1" s="69" t="s">
        <v>277</v>
      </c>
      <c r="B1" s="71"/>
      <c r="C1" s="70"/>
      <c r="D1" s="70"/>
      <c r="E1" s="70"/>
      <c r="F1" s="70"/>
      <c r="G1" s="70"/>
      <c r="H1" s="70"/>
      <c r="I1" s="371"/>
      <c r="J1" s="70"/>
      <c r="K1" s="70"/>
      <c r="L1" s="70"/>
      <c r="M1" s="70"/>
      <c r="N1" s="70"/>
    </row>
    <row r="2" spans="1:38" s="73" customFormat="1" ht="14.4" x14ac:dyDescent="0.3">
      <c r="A2" s="69" t="s">
        <v>325</v>
      </c>
      <c r="B2" s="71"/>
      <c r="C2" s="70"/>
      <c r="D2" s="70"/>
      <c r="E2" s="70"/>
      <c r="F2" s="70"/>
      <c r="G2" s="70"/>
      <c r="H2" s="70"/>
      <c r="I2" s="372"/>
      <c r="J2" s="70"/>
      <c r="K2" s="70"/>
      <c r="L2" s="70"/>
      <c r="M2" s="70"/>
      <c r="N2" s="70"/>
    </row>
    <row r="3" spans="1:38" ht="13.8" thickBot="1" x14ac:dyDescent="0.35">
      <c r="A3" s="407" t="s">
        <v>364</v>
      </c>
      <c r="I3" s="373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</row>
    <row r="4" spans="1:38" ht="12" x14ac:dyDescent="0.3">
      <c r="A4" s="597" t="s">
        <v>0</v>
      </c>
      <c r="B4" s="601" t="s">
        <v>220</v>
      </c>
      <c r="C4" s="603" t="s">
        <v>1</v>
      </c>
      <c r="D4" s="599" t="s">
        <v>13</v>
      </c>
      <c r="E4" s="595" t="s">
        <v>2</v>
      </c>
      <c r="F4" s="595"/>
      <c r="G4" s="595"/>
      <c r="H4" s="595"/>
      <c r="I4" s="595"/>
      <c r="J4" s="595"/>
      <c r="K4" s="595"/>
      <c r="L4" s="595"/>
      <c r="M4" s="595"/>
      <c r="N4" s="595"/>
      <c r="O4" s="595"/>
      <c r="P4" s="595"/>
      <c r="Q4" s="595"/>
      <c r="R4" s="595"/>
      <c r="S4" s="595"/>
      <c r="T4" s="595"/>
      <c r="U4" s="595"/>
      <c r="V4" s="595"/>
      <c r="W4" s="595"/>
      <c r="X4" s="595"/>
      <c r="Y4" s="596"/>
    </row>
    <row r="5" spans="1:38" ht="24.6" thickBot="1" x14ac:dyDescent="0.35">
      <c r="A5" s="598"/>
      <c r="B5" s="602"/>
      <c r="C5" s="604"/>
      <c r="D5" s="600"/>
      <c r="E5" s="78" t="s">
        <v>3</v>
      </c>
      <c r="F5" s="79" t="s">
        <v>4</v>
      </c>
      <c r="G5" s="79" t="s">
        <v>5</v>
      </c>
      <c r="H5" s="79" t="s">
        <v>6</v>
      </c>
      <c r="I5" s="79" t="s">
        <v>7</v>
      </c>
      <c r="J5" s="79" t="s">
        <v>8</v>
      </c>
      <c r="K5" s="79" t="s">
        <v>9</v>
      </c>
      <c r="L5" s="79" t="s">
        <v>10</v>
      </c>
      <c r="M5" s="79" t="s">
        <v>11</v>
      </c>
      <c r="N5" s="79" t="s">
        <v>12</v>
      </c>
      <c r="O5" s="80" t="s">
        <v>132</v>
      </c>
      <c r="P5" s="564" t="s">
        <v>144</v>
      </c>
      <c r="Q5" s="79" t="s">
        <v>145</v>
      </c>
      <c r="R5" s="79" t="s">
        <v>146</v>
      </c>
      <c r="S5" s="79" t="s">
        <v>147</v>
      </c>
      <c r="T5" s="80" t="s">
        <v>148</v>
      </c>
      <c r="U5" s="79" t="s">
        <v>149</v>
      </c>
      <c r="V5" s="79" t="s">
        <v>150</v>
      </c>
      <c r="W5" s="79" t="s">
        <v>151</v>
      </c>
      <c r="X5" s="80" t="s">
        <v>152</v>
      </c>
      <c r="Y5" s="460" t="s">
        <v>266</v>
      </c>
    </row>
    <row r="6" spans="1:38" x14ac:dyDescent="0.3">
      <c r="A6" s="44" t="s">
        <v>17</v>
      </c>
      <c r="B6" s="249" t="s">
        <v>199</v>
      </c>
      <c r="C6" s="81" t="s">
        <v>18</v>
      </c>
      <c r="D6" s="82" t="s">
        <v>19</v>
      </c>
      <c r="E6" s="38">
        <v>13.6</v>
      </c>
      <c r="F6" s="37">
        <v>13.5</v>
      </c>
      <c r="G6" s="39">
        <v>13.1</v>
      </c>
      <c r="H6" s="37">
        <v>12.7</v>
      </c>
      <c r="I6" s="37">
        <v>13.3</v>
      </c>
      <c r="J6" s="37">
        <v>13.2</v>
      </c>
      <c r="K6" s="37">
        <v>13.2</v>
      </c>
      <c r="L6" s="37">
        <v>12.4</v>
      </c>
      <c r="M6" s="37">
        <v>11.3</v>
      </c>
      <c r="N6" s="37">
        <v>10.026615606847114</v>
      </c>
      <c r="O6" s="525">
        <v>9.4</v>
      </c>
      <c r="P6" s="528">
        <v>9.4</v>
      </c>
      <c r="Q6" s="158">
        <v>9.3000000000000007</v>
      </c>
      <c r="R6" s="158">
        <v>9.3000000000000007</v>
      </c>
      <c r="S6" s="158">
        <v>9.4</v>
      </c>
      <c r="T6" s="431">
        <v>9.6</v>
      </c>
      <c r="U6" s="158">
        <v>8.6</v>
      </c>
      <c r="V6" s="158">
        <v>8.1</v>
      </c>
      <c r="W6" s="158">
        <v>7.5</v>
      </c>
      <c r="X6" s="158">
        <v>7.9</v>
      </c>
      <c r="Y6" s="244">
        <v>8.1</v>
      </c>
    </row>
    <row r="7" spans="1:38" x14ac:dyDescent="0.3">
      <c r="A7" s="35" t="s">
        <v>17</v>
      </c>
      <c r="B7" s="256" t="s">
        <v>292</v>
      </c>
      <c r="C7" s="36" t="s">
        <v>18</v>
      </c>
      <c r="D7" s="23" t="s">
        <v>20</v>
      </c>
      <c r="E7" s="40">
        <v>12.3</v>
      </c>
      <c r="F7" s="10">
        <v>12.5</v>
      </c>
      <c r="G7" s="10">
        <v>12.7</v>
      </c>
      <c r="H7" s="10">
        <v>12.6</v>
      </c>
      <c r="I7" s="10">
        <v>12.3</v>
      </c>
      <c r="J7" s="10" t="s">
        <v>127</v>
      </c>
      <c r="K7" s="10" t="s">
        <v>127</v>
      </c>
      <c r="L7" s="10" t="s">
        <v>127</v>
      </c>
      <c r="M7" s="10" t="s">
        <v>127</v>
      </c>
      <c r="N7" s="10" t="s">
        <v>127</v>
      </c>
      <c r="O7" s="432" t="s">
        <v>127</v>
      </c>
      <c r="P7" s="531" t="s">
        <v>361</v>
      </c>
      <c r="Q7" s="10" t="s">
        <v>361</v>
      </c>
      <c r="R7" s="10" t="s">
        <v>361</v>
      </c>
      <c r="S7" s="10" t="s">
        <v>361</v>
      </c>
      <c r="T7" s="432" t="s">
        <v>361</v>
      </c>
      <c r="U7" s="10" t="s">
        <v>361</v>
      </c>
      <c r="V7" s="10" t="s">
        <v>361</v>
      </c>
      <c r="W7" s="10" t="s">
        <v>361</v>
      </c>
      <c r="X7" s="10" t="s">
        <v>361</v>
      </c>
      <c r="Y7" s="109" t="s">
        <v>361</v>
      </c>
    </row>
    <row r="8" spans="1:38" x14ac:dyDescent="0.3">
      <c r="A8" s="35" t="s">
        <v>17</v>
      </c>
      <c r="B8" s="250" t="s">
        <v>200</v>
      </c>
      <c r="C8" s="36" t="s">
        <v>18</v>
      </c>
      <c r="D8" s="23" t="s">
        <v>21</v>
      </c>
      <c r="E8" s="40">
        <v>12.8</v>
      </c>
      <c r="F8" s="10">
        <v>12.8</v>
      </c>
      <c r="G8" s="10">
        <v>13</v>
      </c>
      <c r="H8" s="11">
        <v>12.3</v>
      </c>
      <c r="I8" s="11">
        <v>12.6</v>
      </c>
      <c r="J8" s="11">
        <v>12.3</v>
      </c>
      <c r="K8" s="11">
        <v>12.6</v>
      </c>
      <c r="L8" s="11">
        <v>12</v>
      </c>
      <c r="M8" s="11">
        <v>11</v>
      </c>
      <c r="N8" s="11">
        <v>10.014498207885305</v>
      </c>
      <c r="O8" s="440">
        <v>9.3000000000000007</v>
      </c>
      <c r="P8" s="532">
        <v>9</v>
      </c>
      <c r="Q8" s="155">
        <v>8.6</v>
      </c>
      <c r="R8" s="155">
        <v>8.1</v>
      </c>
      <c r="S8" s="155">
        <v>8.1999999999999993</v>
      </c>
      <c r="T8" s="433">
        <v>8.3000000000000007</v>
      </c>
      <c r="U8" s="155">
        <v>8.1</v>
      </c>
      <c r="V8" s="155">
        <v>7.7</v>
      </c>
      <c r="W8" s="155">
        <v>7.6</v>
      </c>
      <c r="X8" s="155">
        <v>7.7</v>
      </c>
      <c r="Y8" s="245">
        <v>7.8</v>
      </c>
    </row>
    <row r="9" spans="1:38" x14ac:dyDescent="0.3">
      <c r="A9" s="35" t="s">
        <v>17</v>
      </c>
      <c r="B9" s="256" t="s">
        <v>318</v>
      </c>
      <c r="C9" s="36" t="s">
        <v>18</v>
      </c>
      <c r="D9" s="23" t="s">
        <v>22</v>
      </c>
      <c r="E9" s="41">
        <v>12.4</v>
      </c>
      <c r="F9" s="11">
        <v>12.9</v>
      </c>
      <c r="G9" s="11">
        <v>13.1</v>
      </c>
      <c r="H9" s="11">
        <v>12.7</v>
      </c>
      <c r="I9" s="11">
        <v>12.6</v>
      </c>
      <c r="J9" s="11">
        <v>11.8</v>
      </c>
      <c r="K9" s="11" t="s">
        <v>127</v>
      </c>
      <c r="L9" s="11" t="s">
        <v>127</v>
      </c>
      <c r="M9" s="11" t="s">
        <v>127</v>
      </c>
      <c r="N9" s="11" t="s">
        <v>127</v>
      </c>
      <c r="O9" s="434" t="s">
        <v>127</v>
      </c>
      <c r="P9" s="537" t="s">
        <v>361</v>
      </c>
      <c r="Q9" s="11" t="s">
        <v>361</v>
      </c>
      <c r="R9" s="11" t="s">
        <v>361</v>
      </c>
      <c r="S9" s="11" t="s">
        <v>361</v>
      </c>
      <c r="T9" s="434" t="s">
        <v>361</v>
      </c>
      <c r="U9" s="11" t="s">
        <v>361</v>
      </c>
      <c r="V9" s="11" t="s">
        <v>361</v>
      </c>
      <c r="W9" s="11" t="s">
        <v>361</v>
      </c>
      <c r="X9" s="11" t="s">
        <v>361</v>
      </c>
      <c r="Y9" s="109" t="s">
        <v>361</v>
      </c>
    </row>
    <row r="10" spans="1:38" x14ac:dyDescent="0.3">
      <c r="A10" s="35" t="s">
        <v>17</v>
      </c>
      <c r="B10" s="250" t="s">
        <v>206</v>
      </c>
      <c r="C10" s="36" t="s">
        <v>18</v>
      </c>
      <c r="D10" s="23" t="s">
        <v>23</v>
      </c>
      <c r="E10" s="41">
        <v>13</v>
      </c>
      <c r="F10" s="11">
        <v>12.9</v>
      </c>
      <c r="G10" s="11">
        <v>13</v>
      </c>
      <c r="H10" s="11">
        <v>12.5</v>
      </c>
      <c r="I10" s="11">
        <v>12.7</v>
      </c>
      <c r="J10" s="11">
        <v>12.3</v>
      </c>
      <c r="K10" s="11">
        <v>12.3</v>
      </c>
      <c r="L10" s="11">
        <v>11.8</v>
      </c>
      <c r="M10" s="11">
        <v>11.1</v>
      </c>
      <c r="N10" s="10" t="s">
        <v>127</v>
      </c>
      <c r="O10" s="433">
        <v>9.4</v>
      </c>
      <c r="P10" s="532">
        <v>9.1</v>
      </c>
      <c r="Q10" s="430">
        <v>9.3000000000000007</v>
      </c>
      <c r="R10" s="430">
        <v>8.6</v>
      </c>
      <c r="S10" s="155" t="s">
        <v>361</v>
      </c>
      <c r="T10" s="433" t="s">
        <v>361</v>
      </c>
      <c r="U10" s="155" t="s">
        <v>361</v>
      </c>
      <c r="V10" s="155" t="s">
        <v>361</v>
      </c>
      <c r="W10" s="155" t="s">
        <v>361</v>
      </c>
      <c r="X10" s="155" t="s">
        <v>361</v>
      </c>
      <c r="Y10" s="109" t="s">
        <v>361</v>
      </c>
    </row>
    <row r="11" spans="1:38" x14ac:dyDescent="0.3">
      <c r="A11" s="35" t="s">
        <v>17</v>
      </c>
      <c r="B11" s="250" t="s">
        <v>271</v>
      </c>
      <c r="C11" s="36" t="s">
        <v>18</v>
      </c>
      <c r="D11" s="23" t="s">
        <v>24</v>
      </c>
      <c r="E11" s="41">
        <v>12.9</v>
      </c>
      <c r="F11" s="11">
        <v>12.2</v>
      </c>
      <c r="G11" s="11">
        <v>11.8</v>
      </c>
      <c r="H11" s="11">
        <v>11.4</v>
      </c>
      <c r="I11" s="11">
        <v>11.7</v>
      </c>
      <c r="J11" s="11">
        <v>11.4</v>
      </c>
      <c r="K11" s="10">
        <v>11.3</v>
      </c>
      <c r="L11" s="10">
        <v>10.6</v>
      </c>
      <c r="M11" s="10">
        <v>10</v>
      </c>
      <c r="N11" s="10">
        <v>9.2260198909383693</v>
      </c>
      <c r="O11" s="440">
        <v>9</v>
      </c>
      <c r="P11" s="532">
        <v>8.6999999999999993</v>
      </c>
      <c r="Q11" s="155">
        <v>8.4</v>
      </c>
      <c r="R11" s="155">
        <v>7.7</v>
      </c>
      <c r="S11" s="155">
        <v>7.7</v>
      </c>
      <c r="T11" s="498">
        <v>7.8</v>
      </c>
      <c r="U11" s="430">
        <v>8</v>
      </c>
      <c r="V11" s="155" t="s">
        <v>361</v>
      </c>
      <c r="W11" s="155" t="s">
        <v>361</v>
      </c>
      <c r="X11" s="155" t="s">
        <v>361</v>
      </c>
      <c r="Y11" s="109" t="s">
        <v>361</v>
      </c>
    </row>
    <row r="12" spans="1:38" x14ac:dyDescent="0.3">
      <c r="A12" s="35" t="s">
        <v>17</v>
      </c>
      <c r="B12" s="256" t="s">
        <v>319</v>
      </c>
      <c r="C12" s="36" t="s">
        <v>25</v>
      </c>
      <c r="D12" s="23" t="s">
        <v>26</v>
      </c>
      <c r="E12" s="40">
        <v>16.8</v>
      </c>
      <c r="F12" s="10">
        <v>16.399999999999999</v>
      </c>
      <c r="G12" s="10">
        <v>16.5</v>
      </c>
      <c r="H12" s="10">
        <v>16</v>
      </c>
      <c r="I12" s="10">
        <v>17</v>
      </c>
      <c r="J12" s="10">
        <v>17.2</v>
      </c>
      <c r="K12" s="10">
        <v>18.899999999999999</v>
      </c>
      <c r="L12" s="10" t="s">
        <v>127</v>
      </c>
      <c r="M12" s="10" t="s">
        <v>127</v>
      </c>
      <c r="N12" s="10" t="s">
        <v>127</v>
      </c>
      <c r="O12" s="432" t="s">
        <v>127</v>
      </c>
      <c r="P12" s="531" t="s">
        <v>361</v>
      </c>
      <c r="Q12" s="10" t="s">
        <v>361</v>
      </c>
      <c r="R12" s="10" t="s">
        <v>361</v>
      </c>
      <c r="S12" s="10" t="s">
        <v>361</v>
      </c>
      <c r="T12" s="432" t="s">
        <v>361</v>
      </c>
      <c r="U12" s="10" t="s">
        <v>361</v>
      </c>
      <c r="V12" s="10" t="s">
        <v>361</v>
      </c>
      <c r="W12" s="10" t="s">
        <v>361</v>
      </c>
      <c r="X12" s="10" t="s">
        <v>361</v>
      </c>
      <c r="Y12" s="109" t="s">
        <v>361</v>
      </c>
    </row>
    <row r="13" spans="1:38" x14ac:dyDescent="0.3">
      <c r="A13" s="35" t="s">
        <v>17</v>
      </c>
      <c r="B13" s="72" t="s">
        <v>204</v>
      </c>
      <c r="C13" s="36" t="s">
        <v>25</v>
      </c>
      <c r="D13" s="23" t="s">
        <v>27</v>
      </c>
      <c r="E13" s="41" t="s">
        <v>127</v>
      </c>
      <c r="F13" s="11" t="s">
        <v>127</v>
      </c>
      <c r="G13" s="11">
        <v>11.9</v>
      </c>
      <c r="H13" s="11">
        <v>11.7</v>
      </c>
      <c r="I13" s="11">
        <v>12.2</v>
      </c>
      <c r="J13" s="11">
        <v>12.1</v>
      </c>
      <c r="K13" s="11">
        <v>12.1</v>
      </c>
      <c r="L13" s="11">
        <v>11.6</v>
      </c>
      <c r="M13" s="11">
        <v>10.8</v>
      </c>
      <c r="N13" s="11" t="s">
        <v>127</v>
      </c>
      <c r="O13" s="434" t="s">
        <v>127</v>
      </c>
      <c r="P13" s="548">
        <v>10.199999999999999</v>
      </c>
      <c r="Q13" s="11" t="s">
        <v>361</v>
      </c>
      <c r="R13" s="11" t="s">
        <v>361</v>
      </c>
      <c r="S13" s="11" t="s">
        <v>361</v>
      </c>
      <c r="T13" s="434" t="s">
        <v>361</v>
      </c>
      <c r="U13" s="11" t="s">
        <v>361</v>
      </c>
      <c r="V13" s="11" t="s">
        <v>361</v>
      </c>
      <c r="W13" s="11" t="s">
        <v>361</v>
      </c>
      <c r="X13" s="11" t="s">
        <v>361</v>
      </c>
      <c r="Y13" s="109" t="s">
        <v>361</v>
      </c>
    </row>
    <row r="14" spans="1:38" x14ac:dyDescent="0.3">
      <c r="A14" s="35" t="s">
        <v>17</v>
      </c>
      <c r="B14" s="250" t="s">
        <v>207</v>
      </c>
      <c r="C14" s="36" t="s">
        <v>25</v>
      </c>
      <c r="D14" s="23" t="s">
        <v>28</v>
      </c>
      <c r="E14" s="40" t="s">
        <v>127</v>
      </c>
      <c r="F14" s="10" t="s">
        <v>127</v>
      </c>
      <c r="G14" s="10" t="s">
        <v>127</v>
      </c>
      <c r="H14" s="11">
        <v>12.2</v>
      </c>
      <c r="I14" s="11">
        <v>12.8</v>
      </c>
      <c r="J14" s="11">
        <v>12.6</v>
      </c>
      <c r="K14" s="11">
        <v>12.3</v>
      </c>
      <c r="L14" s="11">
        <v>11.7</v>
      </c>
      <c r="M14" s="11">
        <v>10.8</v>
      </c>
      <c r="N14" s="11">
        <v>9.9768876262626254</v>
      </c>
      <c r="O14" s="440">
        <v>9.6</v>
      </c>
      <c r="P14" s="532">
        <v>9.1</v>
      </c>
      <c r="Q14" s="155">
        <v>9</v>
      </c>
      <c r="R14" s="155">
        <v>8.4</v>
      </c>
      <c r="S14" s="155">
        <v>8.3000000000000007</v>
      </c>
      <c r="T14" s="433">
        <v>7.6</v>
      </c>
      <c r="U14" s="155">
        <v>7</v>
      </c>
      <c r="V14" s="155">
        <v>6.8</v>
      </c>
      <c r="W14" s="155">
        <v>6.9</v>
      </c>
      <c r="X14" s="155">
        <v>7.4</v>
      </c>
      <c r="Y14" s="245">
        <v>7.5</v>
      </c>
    </row>
    <row r="15" spans="1:38" x14ac:dyDescent="0.3">
      <c r="A15" s="35" t="s">
        <v>17</v>
      </c>
      <c r="B15" s="250" t="s">
        <v>205</v>
      </c>
      <c r="C15" s="36" t="s">
        <v>25</v>
      </c>
      <c r="D15" s="23" t="s">
        <v>29</v>
      </c>
      <c r="E15" s="40">
        <v>14.1</v>
      </c>
      <c r="F15" s="10">
        <v>13.9</v>
      </c>
      <c r="G15" s="10">
        <v>13.9</v>
      </c>
      <c r="H15" s="10">
        <v>13.4</v>
      </c>
      <c r="I15" s="10">
        <v>13.5</v>
      </c>
      <c r="J15" s="10">
        <v>13</v>
      </c>
      <c r="K15" s="10">
        <v>12.8</v>
      </c>
      <c r="L15" s="10">
        <v>12.2</v>
      </c>
      <c r="M15" s="10">
        <v>11.4</v>
      </c>
      <c r="N15" s="10">
        <v>10.341159003831418</v>
      </c>
      <c r="O15" s="440">
        <v>9.6</v>
      </c>
      <c r="P15" s="532">
        <v>9.4</v>
      </c>
      <c r="Q15" s="155">
        <v>9.3000000000000007</v>
      </c>
      <c r="R15" s="430">
        <v>8.9</v>
      </c>
      <c r="S15" s="430">
        <v>8.6</v>
      </c>
      <c r="T15" s="433" t="s">
        <v>361</v>
      </c>
      <c r="U15" s="155" t="s">
        <v>361</v>
      </c>
      <c r="V15" s="155" t="s">
        <v>361</v>
      </c>
      <c r="W15" s="155" t="s">
        <v>361</v>
      </c>
      <c r="X15" s="155" t="s">
        <v>361</v>
      </c>
      <c r="Y15" s="109" t="s">
        <v>361</v>
      </c>
    </row>
    <row r="16" spans="1:38" x14ac:dyDescent="0.3">
      <c r="A16" s="35" t="s">
        <v>17</v>
      </c>
      <c r="B16" s="256" t="s">
        <v>320</v>
      </c>
      <c r="C16" s="36" t="s">
        <v>25</v>
      </c>
      <c r="D16" s="23" t="s">
        <v>30</v>
      </c>
      <c r="E16" s="40" t="s">
        <v>127</v>
      </c>
      <c r="F16" s="10" t="s">
        <v>127</v>
      </c>
      <c r="G16" s="10">
        <v>11.9</v>
      </c>
      <c r="H16" s="10">
        <v>11.5</v>
      </c>
      <c r="I16" s="10">
        <v>11.6</v>
      </c>
      <c r="J16" s="10">
        <v>11.2</v>
      </c>
      <c r="K16" s="10">
        <v>11.1</v>
      </c>
      <c r="L16" s="10">
        <v>10.7</v>
      </c>
      <c r="M16" s="10">
        <v>9.9</v>
      </c>
      <c r="N16" s="10" t="s">
        <v>127</v>
      </c>
      <c r="O16" s="432" t="s">
        <v>127</v>
      </c>
      <c r="P16" s="549">
        <v>9</v>
      </c>
      <c r="Q16" s="10" t="s">
        <v>361</v>
      </c>
      <c r="R16" s="10" t="s">
        <v>361</v>
      </c>
      <c r="S16" s="10" t="s">
        <v>361</v>
      </c>
      <c r="T16" s="432" t="s">
        <v>361</v>
      </c>
      <c r="U16" s="10" t="s">
        <v>361</v>
      </c>
      <c r="V16" s="10" t="s">
        <v>361</v>
      </c>
      <c r="W16" s="10" t="s">
        <v>361</v>
      </c>
      <c r="X16" s="10" t="s">
        <v>361</v>
      </c>
      <c r="Y16" s="109" t="s">
        <v>361</v>
      </c>
    </row>
    <row r="17" spans="1:29" x14ac:dyDescent="0.3">
      <c r="A17" s="35" t="s">
        <v>17</v>
      </c>
      <c r="B17" s="250" t="s">
        <v>208</v>
      </c>
      <c r="C17" s="36" t="s">
        <v>25</v>
      </c>
      <c r="D17" s="23" t="s">
        <v>31</v>
      </c>
      <c r="E17" s="40">
        <v>13.6</v>
      </c>
      <c r="F17" s="10">
        <v>13.6</v>
      </c>
      <c r="G17" s="10">
        <v>13.2</v>
      </c>
      <c r="H17" s="10">
        <v>12.6</v>
      </c>
      <c r="I17" s="10">
        <v>12.9</v>
      </c>
      <c r="J17" s="10">
        <v>12.7</v>
      </c>
      <c r="K17" s="10">
        <v>12.6</v>
      </c>
      <c r="L17" s="10">
        <v>11.9</v>
      </c>
      <c r="M17" s="10">
        <v>11</v>
      </c>
      <c r="N17" s="10">
        <v>10.103476702508962</v>
      </c>
      <c r="O17" s="440">
        <v>9.5</v>
      </c>
      <c r="P17" s="532">
        <v>9.1999999999999993</v>
      </c>
      <c r="Q17" s="155">
        <v>8.9</v>
      </c>
      <c r="R17" s="155">
        <v>8.5</v>
      </c>
      <c r="S17" s="155">
        <v>8.6999999999999993</v>
      </c>
      <c r="T17" s="498">
        <v>8.4</v>
      </c>
      <c r="U17" s="430">
        <v>7</v>
      </c>
      <c r="V17" s="430">
        <v>7.2</v>
      </c>
      <c r="W17" s="155">
        <v>7.3</v>
      </c>
      <c r="X17" s="155">
        <v>8</v>
      </c>
      <c r="Y17" s="245">
        <v>8.1999999999999993</v>
      </c>
    </row>
    <row r="18" spans="1:29" x14ac:dyDescent="0.3">
      <c r="A18" s="35" t="s">
        <v>17</v>
      </c>
      <c r="B18" s="256" t="s">
        <v>295</v>
      </c>
      <c r="C18" s="36" t="s">
        <v>25</v>
      </c>
      <c r="D18" s="23" t="s">
        <v>32</v>
      </c>
      <c r="E18" s="40" t="s">
        <v>127</v>
      </c>
      <c r="F18" s="10" t="s">
        <v>127</v>
      </c>
      <c r="G18" s="10">
        <v>12.9</v>
      </c>
      <c r="H18" s="10">
        <v>12.8</v>
      </c>
      <c r="I18" s="10">
        <v>12.8</v>
      </c>
      <c r="J18" s="10">
        <v>12.8</v>
      </c>
      <c r="K18" s="10" t="s">
        <v>127</v>
      </c>
      <c r="L18" s="10" t="s">
        <v>127</v>
      </c>
      <c r="M18" s="10" t="s">
        <v>127</v>
      </c>
      <c r="N18" s="10" t="s">
        <v>127</v>
      </c>
      <c r="O18" s="432" t="s">
        <v>127</v>
      </c>
      <c r="P18" s="531" t="s">
        <v>361</v>
      </c>
      <c r="Q18" s="10" t="s">
        <v>361</v>
      </c>
      <c r="R18" s="10" t="s">
        <v>361</v>
      </c>
      <c r="S18" s="10" t="s">
        <v>361</v>
      </c>
      <c r="T18" s="432" t="s">
        <v>361</v>
      </c>
      <c r="U18" s="10" t="s">
        <v>361</v>
      </c>
      <c r="V18" s="10" t="s">
        <v>361</v>
      </c>
      <c r="W18" s="10" t="s">
        <v>361</v>
      </c>
      <c r="X18" s="10" t="s">
        <v>361</v>
      </c>
      <c r="Y18" s="109" t="s">
        <v>361</v>
      </c>
    </row>
    <row r="19" spans="1:29" ht="12" thickBot="1" x14ac:dyDescent="0.35">
      <c r="A19" s="110" t="s">
        <v>17</v>
      </c>
      <c r="B19" s="257" t="s">
        <v>296</v>
      </c>
      <c r="C19" s="111" t="s">
        <v>25</v>
      </c>
      <c r="D19" s="112" t="s">
        <v>33</v>
      </c>
      <c r="E19" s="113">
        <v>11.6</v>
      </c>
      <c r="F19" s="114">
        <v>11.5</v>
      </c>
      <c r="G19" s="114">
        <v>11.8</v>
      </c>
      <c r="H19" s="114">
        <v>11.7</v>
      </c>
      <c r="I19" s="114">
        <v>12.3</v>
      </c>
      <c r="J19" s="114" t="s">
        <v>127</v>
      </c>
      <c r="K19" s="114" t="s">
        <v>127</v>
      </c>
      <c r="L19" s="114" t="s">
        <v>127</v>
      </c>
      <c r="M19" s="114" t="s">
        <v>127</v>
      </c>
      <c r="N19" s="114" t="s">
        <v>127</v>
      </c>
      <c r="O19" s="435" t="s">
        <v>127</v>
      </c>
      <c r="P19" s="541" t="s">
        <v>361</v>
      </c>
      <c r="Q19" s="114" t="s">
        <v>361</v>
      </c>
      <c r="R19" s="114" t="s">
        <v>361</v>
      </c>
      <c r="S19" s="114" t="s">
        <v>361</v>
      </c>
      <c r="T19" s="435" t="s">
        <v>361</v>
      </c>
      <c r="U19" s="114" t="s">
        <v>361</v>
      </c>
      <c r="V19" s="114" t="s">
        <v>361</v>
      </c>
      <c r="W19" s="114" t="s">
        <v>361</v>
      </c>
      <c r="X19" s="114" t="s">
        <v>361</v>
      </c>
      <c r="Y19" s="115" t="s">
        <v>361</v>
      </c>
      <c r="AC19" s="43"/>
    </row>
    <row r="20" spans="1:29" x14ac:dyDescent="0.3">
      <c r="A20" s="251" t="s">
        <v>14</v>
      </c>
      <c r="B20" s="249" t="s">
        <v>176</v>
      </c>
      <c r="C20" s="252" t="s">
        <v>15</v>
      </c>
      <c r="D20" s="253" t="s">
        <v>16</v>
      </c>
      <c r="E20" s="38">
        <v>14.3</v>
      </c>
      <c r="F20" s="37">
        <v>14</v>
      </c>
      <c r="G20" s="39">
        <v>13.6</v>
      </c>
      <c r="H20" s="37">
        <v>12.8</v>
      </c>
      <c r="I20" s="37">
        <v>13.3</v>
      </c>
      <c r="J20" s="37">
        <v>12.8</v>
      </c>
      <c r="K20" s="37">
        <v>13.2</v>
      </c>
      <c r="L20" s="37">
        <v>12.2</v>
      </c>
      <c r="M20" s="243">
        <v>11.3</v>
      </c>
      <c r="N20" s="243">
        <v>9.7997768782872594</v>
      </c>
      <c r="O20" s="525">
        <v>9.1999999999999993</v>
      </c>
      <c r="P20" s="528">
        <v>9.1999999999999993</v>
      </c>
      <c r="Q20" s="158">
        <v>9.1</v>
      </c>
      <c r="R20" s="158">
        <v>8.8000000000000007</v>
      </c>
      <c r="S20" s="158">
        <v>9.1</v>
      </c>
      <c r="T20" s="431">
        <v>8.9</v>
      </c>
      <c r="U20" s="158">
        <v>8.5</v>
      </c>
      <c r="V20" s="158">
        <v>7.6</v>
      </c>
      <c r="W20" s="158">
        <v>7.3</v>
      </c>
      <c r="X20" s="457">
        <v>7.3</v>
      </c>
      <c r="Y20" s="461">
        <v>7.2</v>
      </c>
    </row>
    <row r="21" spans="1:29" x14ac:dyDescent="0.3">
      <c r="A21" s="254" t="s">
        <v>14</v>
      </c>
      <c r="B21" s="250" t="s">
        <v>338</v>
      </c>
      <c r="C21" s="255" t="s">
        <v>15</v>
      </c>
      <c r="D21" s="164">
        <v>340030010</v>
      </c>
      <c r="E21" s="40" t="s">
        <v>127</v>
      </c>
      <c r="F21" s="10" t="s">
        <v>127</v>
      </c>
      <c r="G21" s="10" t="s">
        <v>127</v>
      </c>
      <c r="H21" s="10" t="s">
        <v>127</v>
      </c>
      <c r="I21" s="10" t="s">
        <v>127</v>
      </c>
      <c r="J21" s="10" t="s">
        <v>127</v>
      </c>
      <c r="K21" s="10" t="s">
        <v>127</v>
      </c>
      <c r="L21" s="10" t="s">
        <v>127</v>
      </c>
      <c r="M21" s="10" t="s">
        <v>127</v>
      </c>
      <c r="N21" s="10" t="s">
        <v>127</v>
      </c>
      <c r="O21" s="432" t="s">
        <v>127</v>
      </c>
      <c r="P21" s="531" t="s">
        <v>361</v>
      </c>
      <c r="Q21" s="10" t="s">
        <v>361</v>
      </c>
      <c r="R21" s="10" t="s">
        <v>361</v>
      </c>
      <c r="S21" s="446">
        <v>11.3</v>
      </c>
      <c r="T21" s="497">
        <v>10.7</v>
      </c>
      <c r="U21" s="446">
        <v>10</v>
      </c>
      <c r="V21" s="446">
        <v>10</v>
      </c>
      <c r="W21" s="155">
        <v>10.3</v>
      </c>
      <c r="X21" s="430">
        <v>10.5</v>
      </c>
      <c r="Y21" s="462">
        <v>9.6</v>
      </c>
    </row>
    <row r="22" spans="1:29" x14ac:dyDescent="0.3">
      <c r="A22" s="254" t="s">
        <v>14</v>
      </c>
      <c r="B22" s="250" t="s">
        <v>178</v>
      </c>
      <c r="C22" s="255" t="s">
        <v>44</v>
      </c>
      <c r="D22" s="164" t="s">
        <v>45</v>
      </c>
      <c r="E22" s="40" t="s">
        <v>127</v>
      </c>
      <c r="F22" s="10" t="s">
        <v>127</v>
      </c>
      <c r="G22" s="10" t="s">
        <v>127</v>
      </c>
      <c r="H22" s="10" t="s">
        <v>127</v>
      </c>
      <c r="I22" s="10" t="s">
        <v>127</v>
      </c>
      <c r="J22" s="10" t="s">
        <v>127</v>
      </c>
      <c r="K22" s="10" t="s">
        <v>127</v>
      </c>
      <c r="L22" s="10" t="s">
        <v>127</v>
      </c>
      <c r="M22" s="10" t="s">
        <v>127</v>
      </c>
      <c r="N22" s="10" t="s">
        <v>127</v>
      </c>
      <c r="O22" s="432" t="s">
        <v>127</v>
      </c>
      <c r="P22" s="532">
        <v>9.5</v>
      </c>
      <c r="Q22" s="155">
        <v>9.4</v>
      </c>
      <c r="R22" s="155">
        <v>9</v>
      </c>
      <c r="S22" s="155">
        <v>8.9</v>
      </c>
      <c r="T22" s="433">
        <v>8.9</v>
      </c>
      <c r="U22" s="155">
        <v>8.6</v>
      </c>
      <c r="V22" s="155">
        <v>8.4</v>
      </c>
      <c r="W22" s="155">
        <v>8.4</v>
      </c>
      <c r="X22" s="155">
        <v>8.5</v>
      </c>
      <c r="Y22" s="159">
        <v>8.6</v>
      </c>
    </row>
    <row r="23" spans="1:29" x14ac:dyDescent="0.3">
      <c r="A23" s="35" t="s">
        <v>14</v>
      </c>
      <c r="B23" s="258" t="s">
        <v>297</v>
      </c>
      <c r="C23" s="36" t="s">
        <v>44</v>
      </c>
      <c r="D23" s="23" t="s">
        <v>46</v>
      </c>
      <c r="E23" s="40">
        <v>15</v>
      </c>
      <c r="F23" s="10">
        <v>14.1</v>
      </c>
      <c r="G23" s="11">
        <v>13.6</v>
      </c>
      <c r="H23" s="10">
        <v>13.5</v>
      </c>
      <c r="I23" s="11">
        <v>13.9</v>
      </c>
      <c r="J23" s="10">
        <v>13.2</v>
      </c>
      <c r="K23" s="10">
        <v>13.3</v>
      </c>
      <c r="L23" s="11">
        <v>13.1</v>
      </c>
      <c r="M23" s="241" t="s">
        <v>127</v>
      </c>
      <c r="N23" s="241" t="s">
        <v>127</v>
      </c>
      <c r="O23" s="436" t="s">
        <v>127</v>
      </c>
      <c r="P23" s="542" t="s">
        <v>361</v>
      </c>
      <c r="Q23" s="241" t="s">
        <v>361</v>
      </c>
      <c r="R23" s="241" t="s">
        <v>361</v>
      </c>
      <c r="S23" s="241" t="s">
        <v>361</v>
      </c>
      <c r="T23" s="436" t="s">
        <v>361</v>
      </c>
      <c r="U23" s="241" t="s">
        <v>361</v>
      </c>
      <c r="V23" s="241" t="s">
        <v>361</v>
      </c>
      <c r="W23" s="241" t="s">
        <v>361</v>
      </c>
      <c r="X23" s="241" t="s">
        <v>361</v>
      </c>
      <c r="Y23" s="109" t="s">
        <v>361</v>
      </c>
    </row>
    <row r="24" spans="1:29" x14ac:dyDescent="0.3">
      <c r="A24" s="35" t="s">
        <v>14</v>
      </c>
      <c r="B24" s="72" t="s">
        <v>298</v>
      </c>
      <c r="C24" s="36" t="s">
        <v>44</v>
      </c>
      <c r="D24" s="23" t="s">
        <v>47</v>
      </c>
      <c r="E24" s="40">
        <v>15.2</v>
      </c>
      <c r="F24" s="10">
        <v>14.7</v>
      </c>
      <c r="G24" s="11">
        <v>14.3</v>
      </c>
      <c r="H24" s="11">
        <v>13.9</v>
      </c>
      <c r="I24" s="11">
        <v>13.5</v>
      </c>
      <c r="J24" s="11" t="s">
        <v>127</v>
      </c>
      <c r="K24" s="11" t="s">
        <v>127</v>
      </c>
      <c r="L24" s="11" t="s">
        <v>127</v>
      </c>
      <c r="M24" s="241" t="s">
        <v>127</v>
      </c>
      <c r="N24" s="241" t="s">
        <v>127</v>
      </c>
      <c r="O24" s="436" t="s">
        <v>127</v>
      </c>
      <c r="P24" s="542" t="s">
        <v>361</v>
      </c>
      <c r="Q24" s="241" t="s">
        <v>361</v>
      </c>
      <c r="R24" s="241" t="s">
        <v>361</v>
      </c>
      <c r="S24" s="241" t="s">
        <v>361</v>
      </c>
      <c r="T24" s="436" t="s">
        <v>361</v>
      </c>
      <c r="U24" s="241" t="s">
        <v>361</v>
      </c>
      <c r="V24" s="241" t="s">
        <v>361</v>
      </c>
      <c r="W24" s="241" t="s">
        <v>361</v>
      </c>
      <c r="X24" s="241" t="s">
        <v>361</v>
      </c>
      <c r="Y24" s="109" t="s">
        <v>361</v>
      </c>
    </row>
    <row r="25" spans="1:29" x14ac:dyDescent="0.3">
      <c r="A25" s="35" t="s">
        <v>14</v>
      </c>
      <c r="B25" s="250" t="s">
        <v>181</v>
      </c>
      <c r="C25" s="36" t="s">
        <v>51</v>
      </c>
      <c r="D25" s="164" t="s">
        <v>209</v>
      </c>
      <c r="E25" s="40" t="s">
        <v>127</v>
      </c>
      <c r="F25" s="10" t="s">
        <v>127</v>
      </c>
      <c r="G25" s="10" t="s">
        <v>127</v>
      </c>
      <c r="H25" s="10" t="s">
        <v>127</v>
      </c>
      <c r="I25" s="10" t="s">
        <v>127</v>
      </c>
      <c r="J25" s="10" t="s">
        <v>127</v>
      </c>
      <c r="K25" s="10" t="s">
        <v>127</v>
      </c>
      <c r="L25" s="10" t="s">
        <v>127</v>
      </c>
      <c r="M25" s="10" t="s">
        <v>127</v>
      </c>
      <c r="N25" s="10" t="s">
        <v>127</v>
      </c>
      <c r="O25" s="432" t="s">
        <v>127</v>
      </c>
      <c r="P25" s="531" t="s">
        <v>361</v>
      </c>
      <c r="Q25" s="10" t="s">
        <v>361</v>
      </c>
      <c r="R25" s="10" t="s">
        <v>361</v>
      </c>
      <c r="S25" s="10" t="s">
        <v>361</v>
      </c>
      <c r="T25" s="497">
        <v>8.5</v>
      </c>
      <c r="U25" s="446">
        <v>8.1999999999999993</v>
      </c>
      <c r="V25" s="155">
        <v>8</v>
      </c>
      <c r="W25" s="155">
        <v>7.8</v>
      </c>
      <c r="X25" s="430">
        <v>7.7</v>
      </c>
      <c r="Y25" s="462">
        <v>7.8</v>
      </c>
      <c r="Z25" s="83"/>
      <c r="AA25" s="83"/>
      <c r="AB25" s="83"/>
      <c r="AC25" s="83"/>
    </row>
    <row r="26" spans="1:29" x14ac:dyDescent="0.3">
      <c r="A26" s="35" t="s">
        <v>14</v>
      </c>
      <c r="B26" s="250" t="s">
        <v>179</v>
      </c>
      <c r="C26" s="36" t="s">
        <v>51</v>
      </c>
      <c r="D26" s="23" t="s">
        <v>52</v>
      </c>
      <c r="E26" s="40">
        <v>15.9</v>
      </c>
      <c r="F26" s="10">
        <v>15.3</v>
      </c>
      <c r="G26" s="10">
        <v>14.7</v>
      </c>
      <c r="H26" s="10">
        <v>14.3</v>
      </c>
      <c r="I26" s="10">
        <v>14.7</v>
      </c>
      <c r="J26" s="10">
        <v>14.1</v>
      </c>
      <c r="K26" s="10">
        <v>14</v>
      </c>
      <c r="L26" s="10">
        <v>12.9</v>
      </c>
      <c r="M26" s="241">
        <v>11.9</v>
      </c>
      <c r="N26" s="241">
        <v>10.6</v>
      </c>
      <c r="O26" s="440">
        <v>10.3</v>
      </c>
      <c r="P26" s="532">
        <v>10.1</v>
      </c>
      <c r="Q26" s="155">
        <v>10.1</v>
      </c>
      <c r="R26" s="155">
        <v>9.6</v>
      </c>
      <c r="S26" s="155">
        <v>9.3000000000000007</v>
      </c>
      <c r="T26" s="433">
        <v>8.8000000000000007</v>
      </c>
      <c r="U26" s="155">
        <v>8.4</v>
      </c>
      <c r="V26" s="155">
        <v>8.1999999999999993</v>
      </c>
      <c r="W26" s="155">
        <v>8.1</v>
      </c>
      <c r="X26" s="430">
        <v>7.8</v>
      </c>
      <c r="Y26" s="462">
        <v>7.5</v>
      </c>
    </row>
    <row r="27" spans="1:29" x14ac:dyDescent="0.3">
      <c r="A27" s="35" t="s">
        <v>14</v>
      </c>
      <c r="B27" s="250" t="s">
        <v>180</v>
      </c>
      <c r="C27" s="36" t="s">
        <v>51</v>
      </c>
      <c r="D27" s="23" t="s">
        <v>53</v>
      </c>
      <c r="E27" s="40">
        <v>17.5</v>
      </c>
      <c r="F27" s="10">
        <v>16.600000000000001</v>
      </c>
      <c r="G27" s="11">
        <v>16.3</v>
      </c>
      <c r="H27" s="11">
        <v>16.8</v>
      </c>
      <c r="I27" s="11">
        <v>17.399999999999999</v>
      </c>
      <c r="J27" s="11">
        <v>15.7</v>
      </c>
      <c r="K27" s="11">
        <v>15.4</v>
      </c>
      <c r="L27" s="10">
        <v>14.1</v>
      </c>
      <c r="M27" s="241">
        <v>13</v>
      </c>
      <c r="N27" s="241">
        <v>11.5</v>
      </c>
      <c r="O27" s="440">
        <v>11.1</v>
      </c>
      <c r="P27" s="532">
        <v>11.1</v>
      </c>
      <c r="Q27" s="155">
        <v>11.1</v>
      </c>
      <c r="R27" s="155">
        <v>10.6</v>
      </c>
      <c r="S27" s="155">
        <v>10.8</v>
      </c>
      <c r="T27" s="497">
        <v>10.9</v>
      </c>
      <c r="U27" s="446">
        <v>11.4</v>
      </c>
      <c r="V27" s="10" t="s">
        <v>361</v>
      </c>
      <c r="W27" s="10" t="s">
        <v>361</v>
      </c>
      <c r="X27" s="155" t="s">
        <v>361</v>
      </c>
      <c r="Y27" s="165" t="s">
        <v>361</v>
      </c>
    </row>
    <row r="28" spans="1:29" x14ac:dyDescent="0.3">
      <c r="A28" s="35" t="s">
        <v>14</v>
      </c>
      <c r="B28" s="250" t="s">
        <v>211</v>
      </c>
      <c r="C28" s="36" t="s">
        <v>54</v>
      </c>
      <c r="D28" s="164" t="s">
        <v>210</v>
      </c>
      <c r="E28" s="40" t="s">
        <v>127</v>
      </c>
      <c r="F28" s="10" t="s">
        <v>127</v>
      </c>
      <c r="G28" s="10" t="s">
        <v>127</v>
      </c>
      <c r="H28" s="10" t="s">
        <v>127</v>
      </c>
      <c r="I28" s="10" t="s">
        <v>127</v>
      </c>
      <c r="J28" s="10" t="s">
        <v>127</v>
      </c>
      <c r="K28" s="10" t="s">
        <v>127</v>
      </c>
      <c r="L28" s="10" t="s">
        <v>127</v>
      </c>
      <c r="M28" s="10" t="s">
        <v>127</v>
      </c>
      <c r="N28" s="10" t="s">
        <v>127</v>
      </c>
      <c r="O28" s="432" t="s">
        <v>127</v>
      </c>
      <c r="P28" s="531" t="s">
        <v>361</v>
      </c>
      <c r="Q28" s="10" t="s">
        <v>361</v>
      </c>
      <c r="R28" s="10" t="s">
        <v>361</v>
      </c>
      <c r="S28" s="10" t="s">
        <v>361</v>
      </c>
      <c r="T28" s="497">
        <v>8.6</v>
      </c>
      <c r="U28" s="446">
        <v>8.3000000000000007</v>
      </c>
      <c r="V28" s="155">
        <v>8.1999999999999993</v>
      </c>
      <c r="W28" s="155">
        <v>7.8</v>
      </c>
      <c r="X28" s="155">
        <v>7.5</v>
      </c>
      <c r="Y28" s="159">
        <v>7.8</v>
      </c>
    </row>
    <row r="29" spans="1:29" x14ac:dyDescent="0.3">
      <c r="A29" s="35" t="s">
        <v>14</v>
      </c>
      <c r="B29" s="72" t="s">
        <v>212</v>
      </c>
      <c r="C29" s="36" t="s">
        <v>54</v>
      </c>
      <c r="D29" s="23" t="s">
        <v>55</v>
      </c>
      <c r="E29" s="40">
        <v>14.3</v>
      </c>
      <c r="F29" s="10">
        <v>14.2</v>
      </c>
      <c r="G29" s="10">
        <v>13.8</v>
      </c>
      <c r="H29" s="10">
        <v>13</v>
      </c>
      <c r="I29" s="10">
        <v>13</v>
      </c>
      <c r="J29" s="10">
        <v>12.7</v>
      </c>
      <c r="K29" s="10">
        <v>12.5</v>
      </c>
      <c r="L29" s="10">
        <v>11.9</v>
      </c>
      <c r="M29" s="241">
        <v>10.9</v>
      </c>
      <c r="N29" s="241">
        <v>9.994338925000287</v>
      </c>
      <c r="O29" s="440">
        <v>9.6999999999999993</v>
      </c>
      <c r="P29" s="532">
        <v>9.5</v>
      </c>
      <c r="Q29" s="155">
        <v>9.4</v>
      </c>
      <c r="R29" s="155">
        <v>8.8000000000000007</v>
      </c>
      <c r="S29" s="155">
        <v>8.6</v>
      </c>
      <c r="T29" s="433">
        <v>8</v>
      </c>
      <c r="U29" s="155">
        <v>7.7</v>
      </c>
      <c r="V29" s="155">
        <v>7.3</v>
      </c>
      <c r="W29" s="155">
        <v>7.4</v>
      </c>
      <c r="X29" s="430">
        <v>7.4</v>
      </c>
      <c r="Y29" s="462">
        <v>8</v>
      </c>
    </row>
    <row r="30" spans="1:29" x14ac:dyDescent="0.3">
      <c r="A30" s="35" t="s">
        <v>14</v>
      </c>
      <c r="B30" s="250" t="s">
        <v>213</v>
      </c>
      <c r="C30" s="36" t="s">
        <v>54</v>
      </c>
      <c r="D30" s="23" t="s">
        <v>56</v>
      </c>
      <c r="E30" s="40">
        <v>11.8</v>
      </c>
      <c r="F30" s="10">
        <v>11.9</v>
      </c>
      <c r="G30" s="11">
        <v>11.9</v>
      </c>
      <c r="H30" s="10">
        <v>11.5</v>
      </c>
      <c r="I30" s="10">
        <v>11.7</v>
      </c>
      <c r="J30" s="10">
        <v>11</v>
      </c>
      <c r="K30" s="10">
        <v>10.8</v>
      </c>
      <c r="L30" s="10">
        <v>10.1</v>
      </c>
      <c r="M30" s="241">
        <v>9.3000000000000007</v>
      </c>
      <c r="N30" s="241">
        <v>8.6635903221602835</v>
      </c>
      <c r="O30" s="440">
        <v>8.1999999999999993</v>
      </c>
      <c r="P30" s="532">
        <v>8.1999999999999993</v>
      </c>
      <c r="Q30" s="155">
        <v>8.1999999999999993</v>
      </c>
      <c r="R30" s="155">
        <v>8.1</v>
      </c>
      <c r="S30" s="155">
        <v>8</v>
      </c>
      <c r="T30" s="498">
        <v>7.9</v>
      </c>
      <c r="U30" s="430">
        <v>7.8</v>
      </c>
      <c r="V30" s="155" t="s">
        <v>361</v>
      </c>
      <c r="W30" s="155" t="s">
        <v>361</v>
      </c>
      <c r="X30" s="155" t="s">
        <v>361</v>
      </c>
      <c r="Y30" s="165" t="s">
        <v>361</v>
      </c>
    </row>
    <row r="31" spans="1:29" x14ac:dyDescent="0.3">
      <c r="A31" s="35" t="s">
        <v>14</v>
      </c>
      <c r="B31" s="250" t="s">
        <v>182</v>
      </c>
      <c r="C31" s="36" t="s">
        <v>57</v>
      </c>
      <c r="D31" s="23" t="s">
        <v>58</v>
      </c>
      <c r="E31" s="40">
        <v>12.6</v>
      </c>
      <c r="F31" s="10">
        <v>12.5</v>
      </c>
      <c r="G31" s="10">
        <v>12.4</v>
      </c>
      <c r="H31" s="10">
        <v>11.8</v>
      </c>
      <c r="I31" s="10">
        <v>12.5</v>
      </c>
      <c r="J31" s="10">
        <v>11.8</v>
      </c>
      <c r="K31" s="10">
        <v>12.1</v>
      </c>
      <c r="L31" s="10">
        <v>11.3</v>
      </c>
      <c r="M31" s="241">
        <v>10.4</v>
      </c>
      <c r="N31" s="241">
        <v>8.774987300100852</v>
      </c>
      <c r="O31" s="440">
        <v>7.9</v>
      </c>
      <c r="P31" s="532">
        <v>8</v>
      </c>
      <c r="Q31" s="155">
        <v>8.1999999999999993</v>
      </c>
      <c r="R31" s="155">
        <v>8.1</v>
      </c>
      <c r="S31" s="155">
        <v>8</v>
      </c>
      <c r="T31" s="498">
        <v>8.1</v>
      </c>
      <c r="U31" s="155">
        <v>7.9</v>
      </c>
      <c r="V31" s="155" t="s">
        <v>361</v>
      </c>
      <c r="W31" s="155" t="s">
        <v>361</v>
      </c>
      <c r="X31" s="155" t="s">
        <v>361</v>
      </c>
      <c r="Y31" s="165" t="s">
        <v>361</v>
      </c>
    </row>
    <row r="32" spans="1:29" x14ac:dyDescent="0.3">
      <c r="A32" s="35" t="s">
        <v>14</v>
      </c>
      <c r="B32" s="250" t="s">
        <v>183</v>
      </c>
      <c r="C32" s="36" t="s">
        <v>57</v>
      </c>
      <c r="D32" s="164" t="s">
        <v>214</v>
      </c>
      <c r="E32" s="40" t="s">
        <v>127</v>
      </c>
      <c r="F32" s="10" t="s">
        <v>127</v>
      </c>
      <c r="G32" s="10" t="s">
        <v>127</v>
      </c>
      <c r="H32" s="10" t="s">
        <v>127</v>
      </c>
      <c r="I32" s="10" t="s">
        <v>127</v>
      </c>
      <c r="J32" s="10" t="s">
        <v>127</v>
      </c>
      <c r="K32" s="10" t="s">
        <v>127</v>
      </c>
      <c r="L32" s="10" t="s">
        <v>127</v>
      </c>
      <c r="M32" s="10" t="s">
        <v>127</v>
      </c>
      <c r="N32" s="10" t="s">
        <v>127</v>
      </c>
      <c r="O32" s="432" t="s">
        <v>127</v>
      </c>
      <c r="P32" s="531" t="s">
        <v>361</v>
      </c>
      <c r="Q32" s="10" t="s">
        <v>361</v>
      </c>
      <c r="R32" s="10" t="s">
        <v>361</v>
      </c>
      <c r="S32" s="10" t="s">
        <v>361</v>
      </c>
      <c r="T32" s="497">
        <v>8.3000000000000007</v>
      </c>
      <c r="U32" s="446">
        <v>8.3000000000000007</v>
      </c>
      <c r="V32" s="155">
        <v>8.1999999999999993</v>
      </c>
      <c r="W32" s="155">
        <v>8.1</v>
      </c>
      <c r="X32" s="155">
        <v>7.8</v>
      </c>
      <c r="Y32" s="159">
        <v>7.9</v>
      </c>
    </row>
    <row r="33" spans="1:25" x14ac:dyDescent="0.3">
      <c r="A33" s="35" t="s">
        <v>14</v>
      </c>
      <c r="B33" s="72" t="s">
        <v>184</v>
      </c>
      <c r="C33" s="36" t="s">
        <v>59</v>
      </c>
      <c r="D33" s="23" t="s">
        <v>60</v>
      </c>
      <c r="E33" s="40">
        <v>13.7</v>
      </c>
      <c r="F33" s="10">
        <v>12.6</v>
      </c>
      <c r="G33" s="11">
        <v>12.4</v>
      </c>
      <c r="H33" s="10">
        <v>11.6</v>
      </c>
      <c r="I33" s="10">
        <v>11.9</v>
      </c>
      <c r="J33" s="10">
        <v>11.2</v>
      </c>
      <c r="K33" s="10">
        <v>11.3</v>
      </c>
      <c r="L33" s="10">
        <v>10.3</v>
      </c>
      <c r="M33" s="241">
        <v>9.6999999999999993</v>
      </c>
      <c r="N33" s="241">
        <v>8.6748840926223316</v>
      </c>
      <c r="O33" s="437">
        <v>8.5</v>
      </c>
      <c r="P33" s="543">
        <v>8.4</v>
      </c>
      <c r="Q33" s="259">
        <v>8.4</v>
      </c>
      <c r="R33" s="259">
        <v>8.6999999999999993</v>
      </c>
      <c r="S33" s="507">
        <v>9.1999999999999993</v>
      </c>
      <c r="T33" s="503">
        <v>9.9</v>
      </c>
      <c r="U33" s="259" t="s">
        <v>361</v>
      </c>
      <c r="V33" s="259" t="s">
        <v>361</v>
      </c>
      <c r="W33" s="259" t="s">
        <v>361</v>
      </c>
      <c r="X33" s="259" t="s">
        <v>361</v>
      </c>
      <c r="Y33" s="159" t="s">
        <v>361</v>
      </c>
    </row>
    <row r="34" spans="1:25" x14ac:dyDescent="0.3">
      <c r="A34" s="35" t="s">
        <v>14</v>
      </c>
      <c r="B34" s="72" t="s">
        <v>110</v>
      </c>
      <c r="C34" s="36" t="s">
        <v>59</v>
      </c>
      <c r="D34" s="23" t="s">
        <v>61</v>
      </c>
      <c r="E34" s="40">
        <v>11.2</v>
      </c>
      <c r="F34" s="10">
        <v>11.1</v>
      </c>
      <c r="G34" s="11">
        <v>11</v>
      </c>
      <c r="H34" s="10">
        <v>10.5</v>
      </c>
      <c r="I34" s="10">
        <v>10.6</v>
      </c>
      <c r="J34" s="10">
        <v>10</v>
      </c>
      <c r="K34" s="10">
        <v>10.1</v>
      </c>
      <c r="L34" s="10">
        <v>9.4</v>
      </c>
      <c r="M34" s="241">
        <v>8.8000000000000007</v>
      </c>
      <c r="N34" s="241">
        <v>7.8</v>
      </c>
      <c r="O34" s="440">
        <v>7.6</v>
      </c>
      <c r="P34" s="532">
        <v>7.6</v>
      </c>
      <c r="Q34" s="155">
        <v>7.5</v>
      </c>
      <c r="R34" s="155">
        <v>7.2</v>
      </c>
      <c r="S34" s="155">
        <v>7.1</v>
      </c>
      <c r="T34" s="433">
        <v>6.8</v>
      </c>
      <c r="U34" s="155">
        <v>6.4</v>
      </c>
      <c r="V34" s="155">
        <v>5.9</v>
      </c>
      <c r="W34" s="155">
        <v>5.8</v>
      </c>
      <c r="X34" s="430">
        <v>5.6</v>
      </c>
      <c r="Y34" s="462">
        <v>5.8</v>
      </c>
    </row>
    <row r="35" spans="1:25" x14ac:dyDescent="0.3">
      <c r="A35" s="35" t="s">
        <v>14</v>
      </c>
      <c r="B35" s="250" t="s">
        <v>185</v>
      </c>
      <c r="C35" s="36" t="s">
        <v>62</v>
      </c>
      <c r="D35" s="23" t="s">
        <v>63</v>
      </c>
      <c r="E35" s="40">
        <v>13</v>
      </c>
      <c r="F35" s="10">
        <v>13.2</v>
      </c>
      <c r="G35" s="11">
        <v>13.1</v>
      </c>
      <c r="H35" s="10">
        <v>12.9</v>
      </c>
      <c r="I35" s="10">
        <v>13.1</v>
      </c>
      <c r="J35" s="10">
        <v>12.6</v>
      </c>
      <c r="K35" s="10">
        <v>12.9</v>
      </c>
      <c r="L35" s="10">
        <v>12.3</v>
      </c>
      <c r="M35" s="241">
        <v>11.3</v>
      </c>
      <c r="N35" s="241">
        <v>9.6999999999999993</v>
      </c>
      <c r="O35" s="440">
        <v>9.3000000000000007</v>
      </c>
      <c r="P35" s="532">
        <v>9.3000000000000007</v>
      </c>
      <c r="Q35" s="155">
        <v>9.3000000000000007</v>
      </c>
      <c r="R35" s="155">
        <v>8.9</v>
      </c>
      <c r="S35" s="155">
        <v>8.9</v>
      </c>
      <c r="T35" s="433">
        <v>8.4</v>
      </c>
      <c r="U35" s="155">
        <v>8</v>
      </c>
      <c r="V35" s="155">
        <v>7.6</v>
      </c>
      <c r="W35" s="155">
        <v>7.7</v>
      </c>
      <c r="X35" s="430">
        <v>7.6</v>
      </c>
      <c r="Y35" s="462">
        <v>7.5</v>
      </c>
    </row>
    <row r="36" spans="1:25" x14ac:dyDescent="0.3">
      <c r="A36" s="35" t="s">
        <v>14</v>
      </c>
      <c r="B36" s="250" t="s">
        <v>186</v>
      </c>
      <c r="C36" s="36" t="s">
        <v>64</v>
      </c>
      <c r="D36" s="23" t="s">
        <v>65</v>
      </c>
      <c r="E36" s="40">
        <v>16.3</v>
      </c>
      <c r="F36" s="10">
        <v>15.8</v>
      </c>
      <c r="G36" s="10">
        <v>15.5</v>
      </c>
      <c r="H36" s="10">
        <v>15.3</v>
      </c>
      <c r="I36" s="10">
        <v>15.5</v>
      </c>
      <c r="J36" s="10">
        <v>14.8</v>
      </c>
      <c r="K36" s="10">
        <v>14.4</v>
      </c>
      <c r="L36" s="10">
        <v>13.6</v>
      </c>
      <c r="M36" s="241">
        <v>12.7</v>
      </c>
      <c r="N36" s="241">
        <v>11.559334565897066</v>
      </c>
      <c r="O36" s="440">
        <v>11.4</v>
      </c>
      <c r="P36" s="532">
        <v>11.2</v>
      </c>
      <c r="Q36" s="155">
        <v>11.2</v>
      </c>
      <c r="R36" s="155">
        <v>10.5</v>
      </c>
      <c r="S36" s="155">
        <v>10.4</v>
      </c>
      <c r="T36" s="433">
        <v>9.9</v>
      </c>
      <c r="U36" s="155">
        <v>9.6999999999999993</v>
      </c>
      <c r="V36" s="155">
        <v>9.1999999999999993</v>
      </c>
      <c r="W36" s="155">
        <v>9.1</v>
      </c>
      <c r="X36" s="155">
        <v>8.6999999999999993</v>
      </c>
      <c r="Y36" s="159">
        <v>9</v>
      </c>
    </row>
    <row r="37" spans="1:25" x14ac:dyDescent="0.3">
      <c r="A37" s="35" t="s">
        <v>14</v>
      </c>
      <c r="B37" s="250" t="s">
        <v>215</v>
      </c>
      <c r="C37" s="36" t="s">
        <v>64</v>
      </c>
      <c r="D37" s="23" t="s">
        <v>66</v>
      </c>
      <c r="E37" s="40">
        <v>14.5</v>
      </c>
      <c r="F37" s="10">
        <v>13.9</v>
      </c>
      <c r="G37" s="11">
        <v>13.5</v>
      </c>
      <c r="H37" s="10">
        <v>13.2</v>
      </c>
      <c r="I37" s="10">
        <v>13.6</v>
      </c>
      <c r="J37" s="10">
        <v>13.1</v>
      </c>
      <c r="K37" s="10">
        <v>13.3</v>
      </c>
      <c r="L37" s="10">
        <v>12.6</v>
      </c>
      <c r="M37" s="241">
        <v>11.6</v>
      </c>
      <c r="N37" s="241">
        <v>10.295721225148309</v>
      </c>
      <c r="O37" s="440">
        <v>9.5</v>
      </c>
      <c r="P37" s="532">
        <v>9.6</v>
      </c>
      <c r="Q37" s="155">
        <v>9.5</v>
      </c>
      <c r="R37" s="155">
        <v>9.3000000000000007</v>
      </c>
      <c r="S37" s="430">
        <v>9.1999999999999993</v>
      </c>
      <c r="T37" s="498">
        <v>9.3000000000000007</v>
      </c>
      <c r="U37" s="155" t="s">
        <v>361</v>
      </c>
      <c r="V37" s="155" t="s">
        <v>361</v>
      </c>
      <c r="W37" s="155" t="s">
        <v>361</v>
      </c>
      <c r="X37" s="155" t="s">
        <v>361</v>
      </c>
      <c r="Y37" s="159" t="s">
        <v>361</v>
      </c>
    </row>
    <row r="38" spans="1:25" ht="12" thickBot="1" x14ac:dyDescent="0.35">
      <c r="A38" s="84" t="s">
        <v>14</v>
      </c>
      <c r="B38" s="85" t="s">
        <v>188</v>
      </c>
      <c r="C38" s="86" t="s">
        <v>64</v>
      </c>
      <c r="D38" s="87" t="s">
        <v>67</v>
      </c>
      <c r="E38" s="45">
        <v>14.1</v>
      </c>
      <c r="F38" s="46">
        <v>13.1</v>
      </c>
      <c r="G38" s="46">
        <v>12.8</v>
      </c>
      <c r="H38" s="46">
        <v>12.8</v>
      </c>
      <c r="I38" s="46">
        <v>13.3</v>
      </c>
      <c r="J38" s="46">
        <v>12.9</v>
      </c>
      <c r="K38" s="46">
        <v>13</v>
      </c>
      <c r="L38" s="46">
        <v>12.3</v>
      </c>
      <c r="M38" s="246">
        <v>11.5</v>
      </c>
      <c r="N38" s="246">
        <v>10.228640689430456</v>
      </c>
      <c r="O38" s="527">
        <v>9.6</v>
      </c>
      <c r="P38" s="533">
        <v>9.6999999999999993</v>
      </c>
      <c r="Q38" s="162">
        <v>9.6999999999999993</v>
      </c>
      <c r="R38" s="162">
        <v>9.3000000000000007</v>
      </c>
      <c r="S38" s="162">
        <v>9</v>
      </c>
      <c r="T38" s="438">
        <v>8.6</v>
      </c>
      <c r="U38" s="162">
        <v>8.1999999999999993</v>
      </c>
      <c r="V38" s="162">
        <v>7.7</v>
      </c>
      <c r="W38" s="162">
        <v>7.4</v>
      </c>
      <c r="X38" s="449">
        <v>7.2</v>
      </c>
      <c r="Y38" s="463">
        <v>7.2</v>
      </c>
    </row>
    <row r="39" spans="1:25" ht="12" customHeight="1" x14ac:dyDescent="0.3">
      <c r="A39" s="44" t="s">
        <v>68</v>
      </c>
      <c r="B39" s="116" t="s">
        <v>314</v>
      </c>
      <c r="C39" s="81" t="s">
        <v>69</v>
      </c>
      <c r="D39" s="82" t="s">
        <v>70</v>
      </c>
      <c r="E39" s="38">
        <v>21.7</v>
      </c>
      <c r="F39" s="37" t="s">
        <v>127</v>
      </c>
      <c r="G39" s="37" t="s">
        <v>127</v>
      </c>
      <c r="H39" s="37" t="s">
        <v>127</v>
      </c>
      <c r="I39" s="37" t="s">
        <v>127</v>
      </c>
      <c r="J39" s="37" t="s">
        <v>127</v>
      </c>
      <c r="K39" s="37" t="s">
        <v>127</v>
      </c>
      <c r="L39" s="37" t="s">
        <v>127</v>
      </c>
      <c r="M39" s="37" t="s">
        <v>127</v>
      </c>
      <c r="N39" s="37" t="s">
        <v>127</v>
      </c>
      <c r="O39" s="439" t="s">
        <v>127</v>
      </c>
      <c r="P39" s="534" t="s">
        <v>361</v>
      </c>
      <c r="Q39" s="37" t="s">
        <v>361</v>
      </c>
      <c r="R39" s="37" t="s">
        <v>361</v>
      </c>
      <c r="S39" s="37" t="s">
        <v>361</v>
      </c>
      <c r="T39" s="439" t="s">
        <v>361</v>
      </c>
      <c r="U39" s="37" t="s">
        <v>361</v>
      </c>
      <c r="V39" s="37" t="s">
        <v>361</v>
      </c>
      <c r="W39" s="37" t="s">
        <v>361</v>
      </c>
      <c r="X39" s="37" t="s">
        <v>361</v>
      </c>
      <c r="Y39" s="166" t="s">
        <v>361</v>
      </c>
    </row>
    <row r="40" spans="1:25" x14ac:dyDescent="0.3">
      <c r="A40" s="35" t="s">
        <v>68</v>
      </c>
      <c r="B40" s="250" t="s">
        <v>216</v>
      </c>
      <c r="C40" s="36" t="s">
        <v>69</v>
      </c>
      <c r="D40" s="23" t="s">
        <v>71</v>
      </c>
      <c r="E40" s="40">
        <v>16.399999999999999</v>
      </c>
      <c r="F40" s="10">
        <v>16</v>
      </c>
      <c r="G40" s="10">
        <v>15.7</v>
      </c>
      <c r="H40" s="10">
        <v>15.2</v>
      </c>
      <c r="I40" s="10">
        <v>15.7</v>
      </c>
      <c r="J40" s="10">
        <v>15.1</v>
      </c>
      <c r="K40" s="10">
        <v>15.5</v>
      </c>
      <c r="L40" s="11">
        <v>14.3</v>
      </c>
      <c r="M40" s="10">
        <v>13.933333333333332</v>
      </c>
      <c r="N40" s="11">
        <v>12.533333333333333</v>
      </c>
      <c r="O40" s="437">
        <v>11.9</v>
      </c>
      <c r="P40" s="550">
        <v>11.3</v>
      </c>
      <c r="Q40" s="507">
        <v>11.3</v>
      </c>
      <c r="R40" s="507">
        <v>11</v>
      </c>
      <c r="S40" s="259" t="s">
        <v>361</v>
      </c>
      <c r="T40" s="437" t="s">
        <v>361</v>
      </c>
      <c r="U40" s="259" t="s">
        <v>361</v>
      </c>
      <c r="V40" s="259" t="s">
        <v>361</v>
      </c>
      <c r="W40" s="259" t="s">
        <v>361</v>
      </c>
      <c r="X40" s="259" t="s">
        <v>361</v>
      </c>
      <c r="Y40" s="165" t="s">
        <v>361</v>
      </c>
    </row>
    <row r="41" spans="1:25" x14ac:dyDescent="0.3">
      <c r="A41" s="35" t="s">
        <v>68</v>
      </c>
      <c r="B41" s="260" t="s">
        <v>301</v>
      </c>
      <c r="C41" s="36" t="s">
        <v>69</v>
      </c>
      <c r="D41" s="23" t="s">
        <v>72</v>
      </c>
      <c r="E41" s="40">
        <v>14.3</v>
      </c>
      <c r="F41" s="10">
        <v>14.1</v>
      </c>
      <c r="G41" s="11">
        <v>13.7</v>
      </c>
      <c r="H41" s="10">
        <v>13.2</v>
      </c>
      <c r="I41" s="10">
        <v>13.4</v>
      </c>
      <c r="J41" s="10">
        <v>12.9</v>
      </c>
      <c r="K41" s="10">
        <v>13</v>
      </c>
      <c r="L41" s="10">
        <v>12.6</v>
      </c>
      <c r="M41" s="10" t="s">
        <v>127</v>
      </c>
      <c r="N41" s="10" t="s">
        <v>127</v>
      </c>
      <c r="O41" s="432" t="s">
        <v>127</v>
      </c>
      <c r="P41" s="531" t="s">
        <v>361</v>
      </c>
      <c r="Q41" s="10" t="s">
        <v>361</v>
      </c>
      <c r="R41" s="10" t="s">
        <v>361</v>
      </c>
      <c r="S41" s="10" t="s">
        <v>361</v>
      </c>
      <c r="T41" s="432" t="s">
        <v>361</v>
      </c>
      <c r="U41" s="10" t="s">
        <v>361</v>
      </c>
      <c r="V41" s="10" t="s">
        <v>361</v>
      </c>
      <c r="W41" s="10" t="s">
        <v>361</v>
      </c>
      <c r="X41" s="10" t="s">
        <v>361</v>
      </c>
      <c r="Y41" s="165" t="s">
        <v>361</v>
      </c>
    </row>
    <row r="42" spans="1:25" x14ac:dyDescent="0.3">
      <c r="A42" s="35" t="s">
        <v>68</v>
      </c>
      <c r="B42" s="250" t="s">
        <v>189</v>
      </c>
      <c r="C42" s="36" t="s">
        <v>69</v>
      </c>
      <c r="D42" s="23" t="s">
        <v>73</v>
      </c>
      <c r="E42" s="41">
        <v>14.5</v>
      </c>
      <c r="F42" s="11">
        <v>14.8</v>
      </c>
      <c r="G42" s="11">
        <v>14.7</v>
      </c>
      <c r="H42" s="11">
        <v>14.3</v>
      </c>
      <c r="I42" s="11">
        <v>14.1</v>
      </c>
      <c r="J42" s="11">
        <v>13.3</v>
      </c>
      <c r="K42" s="11">
        <v>13</v>
      </c>
      <c r="L42" s="11">
        <v>12.4</v>
      </c>
      <c r="M42" s="11">
        <v>11.800000000000002</v>
      </c>
      <c r="N42" s="10" t="s">
        <v>127</v>
      </c>
      <c r="O42" s="432" t="s">
        <v>127</v>
      </c>
      <c r="P42" s="549">
        <v>12.1</v>
      </c>
      <c r="Q42" s="446">
        <v>11.4</v>
      </c>
      <c r="R42" s="446">
        <v>10.3</v>
      </c>
      <c r="S42" s="155">
        <v>8.3000000000000007</v>
      </c>
      <c r="T42" s="433">
        <v>7.4</v>
      </c>
      <c r="U42" s="155">
        <v>6.9</v>
      </c>
      <c r="V42" s="155">
        <v>6.9</v>
      </c>
      <c r="W42" s="155">
        <v>7.6</v>
      </c>
      <c r="X42" s="155">
        <v>8.1</v>
      </c>
      <c r="Y42" s="159">
        <v>8.3000000000000007</v>
      </c>
    </row>
    <row r="43" spans="1:25" x14ac:dyDescent="0.3">
      <c r="A43" s="35" t="s">
        <v>68</v>
      </c>
      <c r="B43" s="250" t="s">
        <v>190</v>
      </c>
      <c r="C43" s="36" t="s">
        <v>69</v>
      </c>
      <c r="D43" s="23" t="s">
        <v>74</v>
      </c>
      <c r="E43" s="40" t="s">
        <v>127</v>
      </c>
      <c r="F43" s="10" t="s">
        <v>127</v>
      </c>
      <c r="G43" s="11" t="s">
        <v>127</v>
      </c>
      <c r="H43" s="11" t="s">
        <v>127</v>
      </c>
      <c r="I43" s="11" t="s">
        <v>127</v>
      </c>
      <c r="J43" s="11" t="s">
        <v>127</v>
      </c>
      <c r="K43" s="11" t="s">
        <v>127</v>
      </c>
      <c r="L43" s="11">
        <v>11.7</v>
      </c>
      <c r="M43" s="11">
        <v>11.633333333333333</v>
      </c>
      <c r="N43" s="11">
        <v>10.6</v>
      </c>
      <c r="O43" s="440">
        <v>10</v>
      </c>
      <c r="P43" s="532">
        <v>9.8000000000000007</v>
      </c>
      <c r="Q43" s="155">
        <v>9.6</v>
      </c>
      <c r="R43" s="155">
        <v>9.3000000000000007</v>
      </c>
      <c r="S43" s="155">
        <v>9.4</v>
      </c>
      <c r="T43" s="433">
        <v>9</v>
      </c>
      <c r="U43" s="155">
        <v>8.6</v>
      </c>
      <c r="V43" s="155">
        <v>8.1</v>
      </c>
      <c r="W43" s="155">
        <v>7.8</v>
      </c>
      <c r="X43" s="430">
        <v>7.4</v>
      </c>
      <c r="Y43" s="462">
        <v>7</v>
      </c>
    </row>
    <row r="44" spans="1:25" x14ac:dyDescent="0.3">
      <c r="A44" s="35" t="s">
        <v>68</v>
      </c>
      <c r="B44" s="256" t="s">
        <v>302</v>
      </c>
      <c r="C44" s="36" t="s">
        <v>75</v>
      </c>
      <c r="D44" s="23" t="s">
        <v>76</v>
      </c>
      <c r="E44" s="40">
        <v>16</v>
      </c>
      <c r="F44" s="10">
        <v>16.2</v>
      </c>
      <c r="G44" s="11" t="s">
        <v>127</v>
      </c>
      <c r="H44" s="11" t="s">
        <v>127</v>
      </c>
      <c r="I44" s="11" t="s">
        <v>127</v>
      </c>
      <c r="J44" s="11" t="s">
        <v>127</v>
      </c>
      <c r="K44" s="11" t="s">
        <v>127</v>
      </c>
      <c r="L44" s="11" t="s">
        <v>127</v>
      </c>
      <c r="M44" s="11" t="s">
        <v>127</v>
      </c>
      <c r="N44" s="11" t="s">
        <v>127</v>
      </c>
      <c r="O44" s="434" t="s">
        <v>127</v>
      </c>
      <c r="P44" s="537" t="s">
        <v>361</v>
      </c>
      <c r="Q44" s="11" t="s">
        <v>361</v>
      </c>
      <c r="R44" s="11" t="s">
        <v>361</v>
      </c>
      <c r="S44" s="11" t="s">
        <v>361</v>
      </c>
      <c r="T44" s="434" t="s">
        <v>361</v>
      </c>
      <c r="U44" s="11" t="s">
        <v>361</v>
      </c>
      <c r="V44" s="11" t="s">
        <v>361</v>
      </c>
      <c r="W44" s="11" t="s">
        <v>361</v>
      </c>
      <c r="X44" s="11" t="s">
        <v>361</v>
      </c>
      <c r="Y44" s="165" t="s">
        <v>361</v>
      </c>
    </row>
    <row r="45" spans="1:25" x14ac:dyDescent="0.3">
      <c r="A45" s="35" t="s">
        <v>68</v>
      </c>
      <c r="B45" s="256" t="s">
        <v>234</v>
      </c>
      <c r="C45" s="36" t="s">
        <v>75</v>
      </c>
      <c r="D45" s="23" t="s">
        <v>77</v>
      </c>
      <c r="E45" s="40">
        <v>16.3</v>
      </c>
      <c r="F45" s="10">
        <v>15.5</v>
      </c>
      <c r="G45" s="11">
        <v>14.3</v>
      </c>
      <c r="H45" s="11">
        <v>13.4</v>
      </c>
      <c r="I45" s="11">
        <v>12.9</v>
      </c>
      <c r="J45" s="11" t="s">
        <v>127</v>
      </c>
      <c r="K45" s="11" t="s">
        <v>127</v>
      </c>
      <c r="L45" s="11" t="s">
        <v>127</v>
      </c>
      <c r="M45" s="11" t="s">
        <v>127</v>
      </c>
      <c r="N45" s="11" t="s">
        <v>127</v>
      </c>
      <c r="O45" s="434" t="s">
        <v>127</v>
      </c>
      <c r="P45" s="537" t="s">
        <v>361</v>
      </c>
      <c r="Q45" s="11" t="s">
        <v>361</v>
      </c>
      <c r="R45" s="11" t="s">
        <v>361</v>
      </c>
      <c r="S45" s="11" t="s">
        <v>361</v>
      </c>
      <c r="T45" s="434" t="s">
        <v>361</v>
      </c>
      <c r="U45" s="11" t="s">
        <v>361</v>
      </c>
      <c r="V45" s="11" t="s">
        <v>361</v>
      </c>
      <c r="W45" s="11" t="s">
        <v>361</v>
      </c>
      <c r="X45" s="11" t="s">
        <v>361</v>
      </c>
      <c r="Y45" s="165" t="s">
        <v>361</v>
      </c>
    </row>
    <row r="46" spans="1:25" ht="12" customHeight="1" x14ac:dyDescent="0.3">
      <c r="A46" s="35" t="s">
        <v>68</v>
      </c>
      <c r="B46" s="256" t="s">
        <v>315</v>
      </c>
      <c r="C46" s="36" t="s">
        <v>75</v>
      </c>
      <c r="D46" s="23" t="s">
        <v>78</v>
      </c>
      <c r="E46" s="40">
        <v>14.4</v>
      </c>
      <c r="F46" s="10">
        <v>14.4</v>
      </c>
      <c r="G46" s="10">
        <v>14.2</v>
      </c>
      <c r="H46" s="10">
        <v>13.7</v>
      </c>
      <c r="I46" s="10">
        <v>14.2</v>
      </c>
      <c r="J46" s="10" t="s">
        <v>127</v>
      </c>
      <c r="K46" s="10" t="s">
        <v>127</v>
      </c>
      <c r="L46" s="10" t="s">
        <v>127</v>
      </c>
      <c r="M46" s="10" t="s">
        <v>127</v>
      </c>
      <c r="N46" s="10" t="s">
        <v>127</v>
      </c>
      <c r="O46" s="432" t="s">
        <v>127</v>
      </c>
      <c r="P46" s="531" t="s">
        <v>361</v>
      </c>
      <c r="Q46" s="10" t="s">
        <v>361</v>
      </c>
      <c r="R46" s="10" t="s">
        <v>361</v>
      </c>
      <c r="S46" s="10" t="s">
        <v>361</v>
      </c>
      <c r="T46" s="432" t="s">
        <v>361</v>
      </c>
      <c r="U46" s="10" t="s">
        <v>361</v>
      </c>
      <c r="V46" s="10" t="s">
        <v>361</v>
      </c>
      <c r="W46" s="10" t="s">
        <v>361</v>
      </c>
      <c r="X46" s="10" t="s">
        <v>361</v>
      </c>
      <c r="Y46" s="165" t="s">
        <v>361</v>
      </c>
    </row>
    <row r="47" spans="1:25" x14ac:dyDescent="0.3">
      <c r="A47" s="35" t="s">
        <v>68</v>
      </c>
      <c r="B47" s="250" t="s">
        <v>191</v>
      </c>
      <c r="C47" s="36" t="s">
        <v>75</v>
      </c>
      <c r="D47" s="23" t="s">
        <v>79</v>
      </c>
      <c r="E47" s="41">
        <v>15.3</v>
      </c>
      <c r="F47" s="11">
        <v>14.7</v>
      </c>
      <c r="G47" s="11">
        <v>14.7</v>
      </c>
      <c r="H47" s="11">
        <v>14.2</v>
      </c>
      <c r="I47" s="11">
        <v>14.6</v>
      </c>
      <c r="J47" s="11">
        <v>14</v>
      </c>
      <c r="K47" s="10">
        <v>14</v>
      </c>
      <c r="L47" s="10">
        <v>12.9</v>
      </c>
      <c r="M47" s="10">
        <v>12.199999999999998</v>
      </c>
      <c r="N47" s="10">
        <v>10.9</v>
      </c>
      <c r="O47" s="440">
        <v>10.3</v>
      </c>
      <c r="P47" s="532">
        <v>9.9</v>
      </c>
      <c r="Q47" s="155">
        <v>9.6999999999999993</v>
      </c>
      <c r="R47" s="155">
        <v>9.3000000000000007</v>
      </c>
      <c r="S47" s="155">
        <v>9.1</v>
      </c>
      <c r="T47" s="433">
        <v>8.6999999999999993</v>
      </c>
      <c r="U47" s="155">
        <v>8.1999999999999993</v>
      </c>
      <c r="V47" s="155">
        <v>7.8</v>
      </c>
      <c r="W47" s="155">
        <v>7.7</v>
      </c>
      <c r="X47" s="430">
        <v>7.6</v>
      </c>
      <c r="Y47" s="462">
        <v>7.5</v>
      </c>
    </row>
    <row r="48" spans="1:25" x14ac:dyDescent="0.3">
      <c r="A48" s="35" t="s">
        <v>68</v>
      </c>
      <c r="B48" s="256" t="s">
        <v>303</v>
      </c>
      <c r="C48" s="36" t="s">
        <v>80</v>
      </c>
      <c r="D48" s="23" t="s">
        <v>81</v>
      </c>
      <c r="E48" s="40">
        <v>13.5</v>
      </c>
      <c r="F48" s="10" t="s">
        <v>127</v>
      </c>
      <c r="G48" s="10" t="s">
        <v>127</v>
      </c>
      <c r="H48" s="10" t="s">
        <v>127</v>
      </c>
      <c r="I48" s="10" t="s">
        <v>127</v>
      </c>
      <c r="J48" s="10" t="s">
        <v>127</v>
      </c>
      <c r="K48" s="10" t="s">
        <v>127</v>
      </c>
      <c r="L48" s="10" t="s">
        <v>127</v>
      </c>
      <c r="M48" s="10" t="s">
        <v>127</v>
      </c>
      <c r="N48" s="10" t="s">
        <v>127</v>
      </c>
      <c r="O48" s="440" t="s">
        <v>127</v>
      </c>
      <c r="P48" s="529" t="s">
        <v>361</v>
      </c>
      <c r="Q48" s="156" t="s">
        <v>361</v>
      </c>
      <c r="R48" s="156" t="s">
        <v>361</v>
      </c>
      <c r="S48" s="156" t="s">
        <v>361</v>
      </c>
      <c r="T48" s="440" t="s">
        <v>361</v>
      </c>
      <c r="U48" s="156" t="s">
        <v>361</v>
      </c>
      <c r="V48" s="156" t="s">
        <v>361</v>
      </c>
      <c r="W48" s="156" t="s">
        <v>361</v>
      </c>
      <c r="X48" s="156" t="s">
        <v>361</v>
      </c>
      <c r="Y48" s="165" t="s">
        <v>361</v>
      </c>
    </row>
    <row r="49" spans="1:25" x14ac:dyDescent="0.3">
      <c r="A49" s="35" t="s">
        <v>68</v>
      </c>
      <c r="B49" s="250" t="s">
        <v>217</v>
      </c>
      <c r="C49" s="36" t="s">
        <v>80</v>
      </c>
      <c r="D49" s="23" t="s">
        <v>82</v>
      </c>
      <c r="E49" s="40">
        <v>12.2</v>
      </c>
      <c r="F49" s="10">
        <v>12.1</v>
      </c>
      <c r="G49" s="11">
        <v>12.2</v>
      </c>
      <c r="H49" s="11">
        <v>11.7</v>
      </c>
      <c r="I49" s="11">
        <v>12.1</v>
      </c>
      <c r="J49" s="11">
        <v>11.5</v>
      </c>
      <c r="K49" s="11">
        <v>11.4</v>
      </c>
      <c r="L49" s="11">
        <v>10.9</v>
      </c>
      <c r="M49" s="11">
        <v>10.299999999999999</v>
      </c>
      <c r="N49" s="11">
        <v>9.5333333333333332</v>
      </c>
      <c r="O49" s="440">
        <v>8.9</v>
      </c>
      <c r="P49" s="551">
        <v>8.8000000000000007</v>
      </c>
      <c r="Q49" s="430">
        <v>8.9</v>
      </c>
      <c r="R49" s="155" t="s">
        <v>361</v>
      </c>
      <c r="S49" s="155" t="s">
        <v>361</v>
      </c>
      <c r="T49" s="433" t="s">
        <v>361</v>
      </c>
      <c r="U49" s="155" t="s">
        <v>361</v>
      </c>
      <c r="V49" s="155" t="s">
        <v>361</v>
      </c>
      <c r="W49" s="155" t="s">
        <v>361</v>
      </c>
      <c r="X49" s="155" t="s">
        <v>361</v>
      </c>
      <c r="Y49" s="165" t="s">
        <v>361</v>
      </c>
    </row>
    <row r="50" spans="1:25" x14ac:dyDescent="0.3">
      <c r="A50" s="35" t="s">
        <v>68</v>
      </c>
      <c r="B50" s="256" t="s">
        <v>304</v>
      </c>
      <c r="C50" s="36" t="s">
        <v>80</v>
      </c>
      <c r="D50" s="23" t="s">
        <v>83</v>
      </c>
      <c r="E50" s="40">
        <v>14.7</v>
      </c>
      <c r="F50" s="10">
        <v>15.3</v>
      </c>
      <c r="G50" s="11" t="s">
        <v>127</v>
      </c>
      <c r="H50" s="11" t="s">
        <v>127</v>
      </c>
      <c r="I50" s="11" t="s">
        <v>127</v>
      </c>
      <c r="J50" s="11" t="s">
        <v>127</v>
      </c>
      <c r="K50" s="11" t="s">
        <v>127</v>
      </c>
      <c r="L50" s="11" t="s">
        <v>127</v>
      </c>
      <c r="M50" s="11" t="s">
        <v>127</v>
      </c>
      <c r="N50" s="11" t="s">
        <v>127</v>
      </c>
      <c r="O50" s="434" t="s">
        <v>127</v>
      </c>
      <c r="P50" s="537" t="s">
        <v>361</v>
      </c>
      <c r="Q50" s="11" t="s">
        <v>361</v>
      </c>
      <c r="R50" s="11" t="s">
        <v>361</v>
      </c>
      <c r="S50" s="11" t="s">
        <v>361</v>
      </c>
      <c r="T50" s="434" t="s">
        <v>361</v>
      </c>
      <c r="U50" s="11" t="s">
        <v>361</v>
      </c>
      <c r="V50" s="11" t="s">
        <v>361</v>
      </c>
      <c r="W50" s="11" t="s">
        <v>361</v>
      </c>
      <c r="X50" s="11" t="s">
        <v>361</v>
      </c>
      <c r="Y50" s="165" t="s">
        <v>361</v>
      </c>
    </row>
    <row r="51" spans="1:25" x14ac:dyDescent="0.3">
      <c r="A51" s="35" t="s">
        <v>68</v>
      </c>
      <c r="B51" s="256" t="s">
        <v>305</v>
      </c>
      <c r="C51" s="36" t="s">
        <v>80</v>
      </c>
      <c r="D51" s="23" t="s">
        <v>84</v>
      </c>
      <c r="E51" s="40">
        <v>12.5</v>
      </c>
      <c r="F51" s="10">
        <v>12.1</v>
      </c>
      <c r="G51" s="11">
        <v>11.4</v>
      </c>
      <c r="H51" s="11">
        <v>11</v>
      </c>
      <c r="I51" s="11">
        <v>10.7</v>
      </c>
      <c r="J51" s="11" t="s">
        <v>127</v>
      </c>
      <c r="K51" s="11" t="s">
        <v>127</v>
      </c>
      <c r="L51" s="11" t="s">
        <v>127</v>
      </c>
      <c r="M51" s="11" t="s">
        <v>127</v>
      </c>
      <c r="N51" s="11" t="s">
        <v>127</v>
      </c>
      <c r="O51" s="434" t="s">
        <v>127</v>
      </c>
      <c r="P51" s="537" t="s">
        <v>361</v>
      </c>
      <c r="Q51" s="11" t="s">
        <v>361</v>
      </c>
      <c r="R51" s="11" t="s">
        <v>361</v>
      </c>
      <c r="S51" s="11" t="s">
        <v>361</v>
      </c>
      <c r="T51" s="434" t="s">
        <v>361</v>
      </c>
      <c r="U51" s="11" t="s">
        <v>361</v>
      </c>
      <c r="V51" s="11" t="s">
        <v>361</v>
      </c>
      <c r="W51" s="11" t="s">
        <v>361</v>
      </c>
      <c r="X51" s="11" t="s">
        <v>361</v>
      </c>
      <c r="Y51" s="165" t="s">
        <v>361</v>
      </c>
    </row>
    <row r="52" spans="1:25" x14ac:dyDescent="0.3">
      <c r="A52" s="35" t="s">
        <v>68</v>
      </c>
      <c r="B52" s="256" t="s">
        <v>306</v>
      </c>
      <c r="C52" s="36" t="s">
        <v>80</v>
      </c>
      <c r="D52" s="23" t="s">
        <v>85</v>
      </c>
      <c r="E52" s="40">
        <v>12.4</v>
      </c>
      <c r="F52" s="10">
        <v>12</v>
      </c>
      <c r="G52" s="11">
        <v>11.5</v>
      </c>
      <c r="H52" s="11">
        <v>11.1</v>
      </c>
      <c r="I52" s="11">
        <v>10.9</v>
      </c>
      <c r="J52" s="11" t="s">
        <v>127</v>
      </c>
      <c r="K52" s="11" t="s">
        <v>127</v>
      </c>
      <c r="L52" s="11" t="s">
        <v>127</v>
      </c>
      <c r="M52" s="11" t="s">
        <v>127</v>
      </c>
      <c r="N52" s="11" t="s">
        <v>127</v>
      </c>
      <c r="O52" s="434" t="s">
        <v>127</v>
      </c>
      <c r="P52" s="537" t="s">
        <v>361</v>
      </c>
      <c r="Q52" s="11" t="s">
        <v>361</v>
      </c>
      <c r="R52" s="11" t="s">
        <v>361</v>
      </c>
      <c r="S52" s="11" t="s">
        <v>361</v>
      </c>
      <c r="T52" s="434" t="s">
        <v>361</v>
      </c>
      <c r="U52" s="11" t="s">
        <v>361</v>
      </c>
      <c r="V52" s="11" t="s">
        <v>361</v>
      </c>
      <c r="W52" s="11" t="s">
        <v>361</v>
      </c>
      <c r="X52" s="11" t="s">
        <v>361</v>
      </c>
      <c r="Y52" s="165" t="s">
        <v>361</v>
      </c>
    </row>
    <row r="53" spans="1:25" x14ac:dyDescent="0.3">
      <c r="A53" s="35" t="s">
        <v>68</v>
      </c>
      <c r="B53" s="256" t="s">
        <v>321</v>
      </c>
      <c r="C53" s="36" t="s">
        <v>68</v>
      </c>
      <c r="D53" s="23" t="s">
        <v>86</v>
      </c>
      <c r="E53" s="40">
        <v>16.7</v>
      </c>
      <c r="F53" s="10">
        <v>17</v>
      </c>
      <c r="G53" s="10">
        <v>17.100000000000001</v>
      </c>
      <c r="H53" s="10" t="s">
        <v>127</v>
      </c>
      <c r="I53" s="10" t="s">
        <v>127</v>
      </c>
      <c r="J53" s="10" t="s">
        <v>127</v>
      </c>
      <c r="K53" s="10" t="s">
        <v>127</v>
      </c>
      <c r="L53" s="11" t="s">
        <v>127</v>
      </c>
      <c r="M53" s="11" t="s">
        <v>127</v>
      </c>
      <c r="N53" s="11" t="s">
        <v>127</v>
      </c>
      <c r="O53" s="434" t="s">
        <v>127</v>
      </c>
      <c r="P53" s="537" t="s">
        <v>361</v>
      </c>
      <c r="Q53" s="11" t="s">
        <v>361</v>
      </c>
      <c r="R53" s="11" t="s">
        <v>361</v>
      </c>
      <c r="S53" s="11" t="s">
        <v>361</v>
      </c>
      <c r="T53" s="434" t="s">
        <v>361</v>
      </c>
      <c r="U53" s="11" t="s">
        <v>361</v>
      </c>
      <c r="V53" s="11" t="s">
        <v>361</v>
      </c>
      <c r="W53" s="11" t="s">
        <v>361</v>
      </c>
      <c r="X53" s="11" t="s">
        <v>361</v>
      </c>
      <c r="Y53" s="165" t="s">
        <v>361</v>
      </c>
    </row>
    <row r="54" spans="1:25" x14ac:dyDescent="0.3">
      <c r="A54" s="35" t="s">
        <v>68</v>
      </c>
      <c r="B54" s="256" t="s">
        <v>308</v>
      </c>
      <c r="C54" s="36" t="s">
        <v>68</v>
      </c>
      <c r="D54" s="23" t="s">
        <v>87</v>
      </c>
      <c r="E54" s="40">
        <v>17.8</v>
      </c>
      <c r="F54" s="10">
        <v>17.5</v>
      </c>
      <c r="G54" s="10">
        <v>17.5</v>
      </c>
      <c r="H54" s="10">
        <v>16.7</v>
      </c>
      <c r="I54" s="10">
        <v>17</v>
      </c>
      <c r="J54" s="10">
        <v>15.7</v>
      </c>
      <c r="K54" s="11">
        <v>15.9</v>
      </c>
      <c r="L54" s="11">
        <v>15.5</v>
      </c>
      <c r="M54" s="11">
        <v>14</v>
      </c>
      <c r="N54" s="11" t="s">
        <v>127</v>
      </c>
      <c r="O54" s="434" t="s">
        <v>127</v>
      </c>
      <c r="P54" s="537" t="s">
        <v>361</v>
      </c>
      <c r="Q54" s="11" t="s">
        <v>361</v>
      </c>
      <c r="R54" s="11" t="s">
        <v>361</v>
      </c>
      <c r="S54" s="11" t="s">
        <v>361</v>
      </c>
      <c r="T54" s="434" t="s">
        <v>361</v>
      </c>
      <c r="U54" s="11" t="s">
        <v>361</v>
      </c>
      <c r="V54" s="11" t="s">
        <v>361</v>
      </c>
      <c r="W54" s="11" t="s">
        <v>361</v>
      </c>
      <c r="X54" s="11" t="s">
        <v>361</v>
      </c>
      <c r="Y54" s="165" t="s">
        <v>361</v>
      </c>
    </row>
    <row r="55" spans="1:25" x14ac:dyDescent="0.3">
      <c r="A55" s="35" t="s">
        <v>68</v>
      </c>
      <c r="B55" s="256" t="s">
        <v>309</v>
      </c>
      <c r="C55" s="36" t="s">
        <v>68</v>
      </c>
      <c r="D55" s="23" t="s">
        <v>88</v>
      </c>
      <c r="E55" s="40">
        <v>17.100000000000001</v>
      </c>
      <c r="F55" s="10">
        <v>16.8</v>
      </c>
      <c r="G55" s="10">
        <v>16.2</v>
      </c>
      <c r="H55" s="10">
        <v>15.2</v>
      </c>
      <c r="I55" s="10">
        <v>15.3</v>
      </c>
      <c r="J55" s="10">
        <v>14.3</v>
      </c>
      <c r="K55" s="10">
        <v>14.8</v>
      </c>
      <c r="L55" s="10">
        <v>14.3</v>
      </c>
      <c r="M55" s="11" t="s">
        <v>127</v>
      </c>
      <c r="N55" s="11" t="s">
        <v>127</v>
      </c>
      <c r="O55" s="434" t="s">
        <v>127</v>
      </c>
      <c r="P55" s="537" t="s">
        <v>361</v>
      </c>
      <c r="Q55" s="11" t="s">
        <v>361</v>
      </c>
      <c r="R55" s="11" t="s">
        <v>361</v>
      </c>
      <c r="S55" s="11" t="s">
        <v>361</v>
      </c>
      <c r="T55" s="434" t="s">
        <v>361</v>
      </c>
      <c r="U55" s="11" t="s">
        <v>361</v>
      </c>
      <c r="V55" s="11" t="s">
        <v>361</v>
      </c>
      <c r="W55" s="11" t="s">
        <v>361</v>
      </c>
      <c r="X55" s="11" t="s">
        <v>361</v>
      </c>
      <c r="Y55" s="165" t="s">
        <v>361</v>
      </c>
    </row>
    <row r="56" spans="1:25" x14ac:dyDescent="0.3">
      <c r="A56" s="35" t="s">
        <v>68</v>
      </c>
      <c r="B56" s="250" t="s">
        <v>192</v>
      </c>
      <c r="C56" s="36" t="s">
        <v>68</v>
      </c>
      <c r="D56" s="23" t="s">
        <v>89</v>
      </c>
      <c r="E56" s="40">
        <v>15.4</v>
      </c>
      <c r="F56" s="10">
        <v>15</v>
      </c>
      <c r="G56" s="11">
        <v>14.6</v>
      </c>
      <c r="H56" s="10">
        <v>13.9</v>
      </c>
      <c r="I56" s="10">
        <v>14</v>
      </c>
      <c r="J56" s="10">
        <v>13.3</v>
      </c>
      <c r="K56" s="10">
        <v>13.5</v>
      </c>
      <c r="L56" s="11">
        <v>12.8</v>
      </c>
      <c r="M56" s="10">
        <v>12.066666666666665</v>
      </c>
      <c r="N56" s="11">
        <v>10.800000000000002</v>
      </c>
      <c r="O56" s="440">
        <v>10.200000000000001</v>
      </c>
      <c r="P56" s="532">
        <v>9.8000000000000007</v>
      </c>
      <c r="Q56" s="155">
        <v>9.4</v>
      </c>
      <c r="R56" s="155">
        <v>8.8000000000000007</v>
      </c>
      <c r="S56" s="155">
        <v>8.8000000000000007</v>
      </c>
      <c r="T56" s="433">
        <v>8.4</v>
      </c>
      <c r="U56" s="155">
        <v>8</v>
      </c>
      <c r="V56" s="155">
        <v>7.6</v>
      </c>
      <c r="W56" s="155">
        <v>7.6</v>
      </c>
      <c r="X56" s="430">
        <v>7.4</v>
      </c>
      <c r="Y56" s="462">
        <v>7.2</v>
      </c>
    </row>
    <row r="57" spans="1:25" x14ac:dyDescent="0.3">
      <c r="A57" s="35" t="s">
        <v>68</v>
      </c>
      <c r="B57" s="250" t="s">
        <v>193</v>
      </c>
      <c r="C57" s="36" t="s">
        <v>68</v>
      </c>
      <c r="D57" s="23" t="s">
        <v>90</v>
      </c>
      <c r="E57" s="41">
        <v>14.8</v>
      </c>
      <c r="F57" s="11">
        <v>15.2</v>
      </c>
      <c r="G57" s="11">
        <v>15.5</v>
      </c>
      <c r="H57" s="11">
        <v>15.6</v>
      </c>
      <c r="I57" s="11">
        <v>15.8</v>
      </c>
      <c r="J57" s="11">
        <v>15.1</v>
      </c>
      <c r="K57" s="11">
        <v>15.3</v>
      </c>
      <c r="L57" s="11">
        <v>14.2</v>
      </c>
      <c r="M57" s="11">
        <v>12.1</v>
      </c>
      <c r="N57" s="11" t="s">
        <v>127</v>
      </c>
      <c r="O57" s="434" t="s">
        <v>127</v>
      </c>
      <c r="P57" s="532">
        <v>11.8</v>
      </c>
      <c r="Q57" s="430">
        <v>11.7</v>
      </c>
      <c r="R57" s="430">
        <v>11.2</v>
      </c>
      <c r="S57" s="155">
        <v>11</v>
      </c>
      <c r="T57" s="433">
        <v>10.199999999999999</v>
      </c>
      <c r="U57" s="155">
        <v>9.6999999999999993</v>
      </c>
      <c r="V57" s="155">
        <v>9.5</v>
      </c>
      <c r="W57" s="430">
        <v>9.4</v>
      </c>
      <c r="X57" s="430">
        <v>9.6</v>
      </c>
      <c r="Y57" s="462">
        <v>8.8000000000000007</v>
      </c>
    </row>
    <row r="58" spans="1:25" x14ac:dyDescent="0.3">
      <c r="A58" s="35" t="s">
        <v>68</v>
      </c>
      <c r="B58" s="250" t="s">
        <v>194</v>
      </c>
      <c r="C58" s="36" t="s">
        <v>68</v>
      </c>
      <c r="D58" s="23" t="s">
        <v>91</v>
      </c>
      <c r="E58" s="40" t="s">
        <v>127</v>
      </c>
      <c r="F58" s="10" t="s">
        <v>127</v>
      </c>
      <c r="G58" s="10" t="s">
        <v>127</v>
      </c>
      <c r="H58" s="10" t="s">
        <v>127</v>
      </c>
      <c r="I58" s="10" t="s">
        <v>127</v>
      </c>
      <c r="J58" s="10" t="s">
        <v>127</v>
      </c>
      <c r="K58" s="10">
        <v>13.3</v>
      </c>
      <c r="L58" s="10">
        <v>13.2</v>
      </c>
      <c r="M58" s="10">
        <v>12.700000000000001</v>
      </c>
      <c r="N58" s="10">
        <v>12.1</v>
      </c>
      <c r="O58" s="440">
        <v>11.7</v>
      </c>
      <c r="P58" s="532">
        <v>11.5</v>
      </c>
      <c r="Q58" s="155">
        <v>10.8</v>
      </c>
      <c r="R58" s="155">
        <v>10.1</v>
      </c>
      <c r="S58" s="155">
        <v>9.9</v>
      </c>
      <c r="T58" s="433">
        <v>9.6999999999999993</v>
      </c>
      <c r="U58" s="155">
        <v>9.3000000000000007</v>
      </c>
      <c r="V58" s="155">
        <v>9.1</v>
      </c>
      <c r="W58" s="155">
        <v>9</v>
      </c>
      <c r="X58" s="430">
        <v>9.1</v>
      </c>
      <c r="Y58" s="462">
        <v>8.8000000000000007</v>
      </c>
    </row>
    <row r="59" spans="1:25" ht="12" customHeight="1" x14ac:dyDescent="0.3">
      <c r="A59" s="35" t="s">
        <v>68</v>
      </c>
      <c r="B59" s="250" t="s">
        <v>218</v>
      </c>
      <c r="C59" s="36" t="s">
        <v>92</v>
      </c>
      <c r="D59" s="23" t="s">
        <v>93</v>
      </c>
      <c r="E59" s="40">
        <v>11.7</v>
      </c>
      <c r="F59" s="10">
        <v>11.5</v>
      </c>
      <c r="G59" s="11">
        <v>11.5</v>
      </c>
      <c r="H59" s="11">
        <v>11.1</v>
      </c>
      <c r="I59" s="11">
        <v>11.4</v>
      </c>
      <c r="J59" s="11">
        <v>10.8</v>
      </c>
      <c r="K59" s="11">
        <v>10.8</v>
      </c>
      <c r="L59" s="11">
        <v>10</v>
      </c>
      <c r="M59" s="11">
        <v>9.3000000000000007</v>
      </c>
      <c r="N59" s="11">
        <v>8.5</v>
      </c>
      <c r="O59" s="440">
        <v>8.1999999999999993</v>
      </c>
      <c r="P59" s="532">
        <v>8.1</v>
      </c>
      <c r="Q59" s="155">
        <v>7.8</v>
      </c>
      <c r="R59" s="155">
        <v>7.4</v>
      </c>
      <c r="S59" s="155">
        <v>7.2</v>
      </c>
      <c r="T59" s="433">
        <v>6.9</v>
      </c>
      <c r="U59" s="155">
        <v>6.6</v>
      </c>
      <c r="V59" s="155">
        <v>6.2</v>
      </c>
      <c r="W59" s="155">
        <v>6.1</v>
      </c>
      <c r="X59" s="155">
        <v>6.2</v>
      </c>
      <c r="Y59" s="464">
        <v>6.2</v>
      </c>
    </row>
    <row r="60" spans="1:25" x14ac:dyDescent="0.3">
      <c r="A60" s="35" t="s">
        <v>68</v>
      </c>
      <c r="B60" s="256" t="s">
        <v>332</v>
      </c>
      <c r="C60" s="36" t="s">
        <v>94</v>
      </c>
      <c r="D60" s="23" t="s">
        <v>95</v>
      </c>
      <c r="E60" s="40">
        <v>13.2</v>
      </c>
      <c r="F60" s="10">
        <v>13.7</v>
      </c>
      <c r="G60" s="11">
        <v>13.5</v>
      </c>
      <c r="H60" s="11">
        <v>13.3</v>
      </c>
      <c r="I60" s="11" t="s">
        <v>127</v>
      </c>
      <c r="J60" s="11" t="s">
        <v>127</v>
      </c>
      <c r="K60" s="11" t="s">
        <v>127</v>
      </c>
      <c r="L60" s="11" t="s">
        <v>127</v>
      </c>
      <c r="M60" s="11" t="s">
        <v>127</v>
      </c>
      <c r="N60" s="11" t="s">
        <v>127</v>
      </c>
      <c r="O60" s="434" t="s">
        <v>127</v>
      </c>
      <c r="P60" s="537" t="s">
        <v>361</v>
      </c>
      <c r="Q60" s="11" t="s">
        <v>361</v>
      </c>
      <c r="R60" s="11" t="s">
        <v>361</v>
      </c>
      <c r="S60" s="11" t="s">
        <v>361</v>
      </c>
      <c r="T60" s="434" t="s">
        <v>361</v>
      </c>
      <c r="U60" s="11" t="s">
        <v>361</v>
      </c>
      <c r="V60" s="11" t="s">
        <v>361</v>
      </c>
      <c r="W60" s="11" t="s">
        <v>361</v>
      </c>
      <c r="X60" s="11" t="s">
        <v>361</v>
      </c>
      <c r="Y60" s="165" t="s">
        <v>361</v>
      </c>
    </row>
    <row r="61" spans="1:25" x14ac:dyDescent="0.3">
      <c r="A61" s="35" t="s">
        <v>68</v>
      </c>
      <c r="B61" s="72" t="s">
        <v>317</v>
      </c>
      <c r="C61" s="36" t="s">
        <v>94</v>
      </c>
      <c r="D61" s="23" t="s">
        <v>96</v>
      </c>
      <c r="E61" s="40">
        <v>13.9</v>
      </c>
      <c r="F61" s="10">
        <v>13.7</v>
      </c>
      <c r="G61" s="11">
        <v>13.2</v>
      </c>
      <c r="H61" s="11">
        <v>12.7</v>
      </c>
      <c r="I61" s="11">
        <v>12.4</v>
      </c>
      <c r="J61" s="11" t="s">
        <v>127</v>
      </c>
      <c r="K61" s="11" t="s">
        <v>127</v>
      </c>
      <c r="L61" s="11" t="s">
        <v>127</v>
      </c>
      <c r="M61" s="11" t="s">
        <v>127</v>
      </c>
      <c r="N61" s="11" t="s">
        <v>127</v>
      </c>
      <c r="O61" s="434" t="s">
        <v>127</v>
      </c>
      <c r="P61" s="537" t="s">
        <v>361</v>
      </c>
      <c r="Q61" s="11" t="s">
        <v>361</v>
      </c>
      <c r="R61" s="11" t="s">
        <v>361</v>
      </c>
      <c r="S61" s="11" t="s">
        <v>361</v>
      </c>
      <c r="T61" s="434" t="s">
        <v>361</v>
      </c>
      <c r="U61" s="11" t="s">
        <v>361</v>
      </c>
      <c r="V61" s="11" t="s">
        <v>361</v>
      </c>
      <c r="W61" s="11" t="s">
        <v>361</v>
      </c>
      <c r="X61" s="11" t="s">
        <v>361</v>
      </c>
      <c r="Y61" s="165" t="s">
        <v>361</v>
      </c>
    </row>
    <row r="62" spans="1:25" x14ac:dyDescent="0.3">
      <c r="A62" s="35" t="s">
        <v>68</v>
      </c>
      <c r="B62" s="256" t="s">
        <v>310</v>
      </c>
      <c r="C62" s="36" t="s">
        <v>94</v>
      </c>
      <c r="D62" s="23" t="s">
        <v>97</v>
      </c>
      <c r="E62" s="40">
        <v>13.3</v>
      </c>
      <c r="F62" s="10">
        <v>13.1</v>
      </c>
      <c r="G62" s="11" t="s">
        <v>127</v>
      </c>
      <c r="H62" s="10" t="s">
        <v>127</v>
      </c>
      <c r="I62" s="10" t="s">
        <v>127</v>
      </c>
      <c r="J62" s="10" t="s">
        <v>127</v>
      </c>
      <c r="K62" s="10" t="s">
        <v>127</v>
      </c>
      <c r="L62" s="10" t="s">
        <v>127</v>
      </c>
      <c r="M62" s="10" t="s">
        <v>127</v>
      </c>
      <c r="N62" s="10" t="s">
        <v>127</v>
      </c>
      <c r="O62" s="432" t="s">
        <v>127</v>
      </c>
      <c r="P62" s="531" t="s">
        <v>361</v>
      </c>
      <c r="Q62" s="10" t="s">
        <v>361</v>
      </c>
      <c r="R62" s="10" t="s">
        <v>361</v>
      </c>
      <c r="S62" s="10" t="s">
        <v>361</v>
      </c>
      <c r="T62" s="432" t="s">
        <v>361</v>
      </c>
      <c r="U62" s="10" t="s">
        <v>361</v>
      </c>
      <c r="V62" s="10" t="s">
        <v>361</v>
      </c>
      <c r="W62" s="10" t="s">
        <v>361</v>
      </c>
      <c r="X62" s="10" t="s">
        <v>361</v>
      </c>
      <c r="Y62" s="165" t="s">
        <v>361</v>
      </c>
    </row>
    <row r="63" spans="1:25" x14ac:dyDescent="0.3">
      <c r="A63" s="35" t="s">
        <v>68</v>
      </c>
      <c r="B63" s="250" t="s">
        <v>195</v>
      </c>
      <c r="C63" s="36" t="s">
        <v>94</v>
      </c>
      <c r="D63" s="23" t="s">
        <v>98</v>
      </c>
      <c r="E63" s="40">
        <v>14.2</v>
      </c>
      <c r="F63" s="10">
        <v>13.5</v>
      </c>
      <c r="G63" s="11">
        <v>13.5</v>
      </c>
      <c r="H63" s="11">
        <v>12.8</v>
      </c>
      <c r="I63" s="11">
        <v>12.7</v>
      </c>
      <c r="J63" s="10">
        <v>12.1</v>
      </c>
      <c r="K63" s="10">
        <v>11.8</v>
      </c>
      <c r="L63" s="10">
        <v>11.3</v>
      </c>
      <c r="M63" s="10">
        <v>10.633333333333333</v>
      </c>
      <c r="N63" s="10">
        <v>9.9666666666666668</v>
      </c>
      <c r="O63" s="440">
        <v>9.4</v>
      </c>
      <c r="P63" s="532">
        <v>9.1</v>
      </c>
      <c r="Q63" s="155">
        <v>8.6999999999999993</v>
      </c>
      <c r="R63" s="155">
        <v>8.1999999999999993</v>
      </c>
      <c r="S63" s="155">
        <v>8.1</v>
      </c>
      <c r="T63" s="433">
        <v>7.5</v>
      </c>
      <c r="U63" s="155">
        <v>7.3</v>
      </c>
      <c r="V63" s="155">
        <v>7</v>
      </c>
      <c r="W63" s="155">
        <v>7</v>
      </c>
      <c r="X63" s="155">
        <v>6.6</v>
      </c>
      <c r="Y63" s="159">
        <v>7</v>
      </c>
    </row>
    <row r="64" spans="1:25" x14ac:dyDescent="0.3">
      <c r="A64" s="35" t="s">
        <v>68</v>
      </c>
      <c r="B64" s="72" t="s">
        <v>196</v>
      </c>
      <c r="C64" s="36" t="s">
        <v>94</v>
      </c>
      <c r="D64" s="261" t="s">
        <v>267</v>
      </c>
      <c r="E64" s="248" t="s">
        <v>127</v>
      </c>
      <c r="F64" s="247" t="s">
        <v>127</v>
      </c>
      <c r="G64" s="247" t="s">
        <v>127</v>
      </c>
      <c r="H64" s="247" t="s">
        <v>127</v>
      </c>
      <c r="I64" s="247" t="s">
        <v>127</v>
      </c>
      <c r="J64" s="247" t="s">
        <v>127</v>
      </c>
      <c r="K64" s="247" t="s">
        <v>127</v>
      </c>
      <c r="L64" s="247" t="s">
        <v>127</v>
      </c>
      <c r="M64" s="247" t="s">
        <v>127</v>
      </c>
      <c r="N64" s="247" t="s">
        <v>127</v>
      </c>
      <c r="O64" s="539" t="s">
        <v>127</v>
      </c>
      <c r="P64" s="544" t="s">
        <v>361</v>
      </c>
      <c r="Q64" s="247" t="s">
        <v>361</v>
      </c>
      <c r="R64" s="247" t="s">
        <v>361</v>
      </c>
      <c r="S64" s="247" t="s">
        <v>361</v>
      </c>
      <c r="T64" s="506">
        <v>8.1999999999999993</v>
      </c>
      <c r="U64" s="472">
        <v>7.8</v>
      </c>
      <c r="V64" s="473">
        <v>8</v>
      </c>
      <c r="W64" s="474">
        <v>7.9</v>
      </c>
      <c r="X64" s="430">
        <v>7.8</v>
      </c>
      <c r="Y64" s="462">
        <v>7.6</v>
      </c>
    </row>
    <row r="65" spans="1:25" x14ac:dyDescent="0.3">
      <c r="A65" s="35" t="s">
        <v>68</v>
      </c>
      <c r="B65" s="250" t="s">
        <v>197</v>
      </c>
      <c r="C65" s="36" t="s">
        <v>99</v>
      </c>
      <c r="D65" s="23" t="s">
        <v>100</v>
      </c>
      <c r="E65" s="40">
        <v>13.6</v>
      </c>
      <c r="F65" s="10">
        <v>14.2</v>
      </c>
      <c r="G65" s="10">
        <v>13.8</v>
      </c>
      <c r="H65" s="10">
        <v>13.4</v>
      </c>
      <c r="I65" s="10">
        <v>13.7</v>
      </c>
      <c r="J65" s="10">
        <v>13.4</v>
      </c>
      <c r="K65" s="10">
        <v>13.2</v>
      </c>
      <c r="L65" s="10">
        <v>12.4</v>
      </c>
      <c r="M65" s="10">
        <v>11.62</v>
      </c>
      <c r="N65" s="10">
        <v>10.52</v>
      </c>
      <c r="O65" s="440">
        <v>9.8000000000000007</v>
      </c>
      <c r="P65" s="532">
        <v>9.6999999999999993</v>
      </c>
      <c r="Q65" s="155">
        <v>9</v>
      </c>
      <c r="R65" s="430">
        <v>8.6</v>
      </c>
      <c r="S65" s="430">
        <v>8.3000000000000007</v>
      </c>
      <c r="T65" s="498">
        <v>8.1999999999999993</v>
      </c>
      <c r="U65" s="155">
        <v>7.7</v>
      </c>
      <c r="V65" s="155">
        <v>7.4</v>
      </c>
      <c r="W65" s="155">
        <v>7.5</v>
      </c>
      <c r="X65" s="430">
        <v>7.6</v>
      </c>
      <c r="Y65" s="462">
        <v>7.8</v>
      </c>
    </row>
    <row r="66" spans="1:25" x14ac:dyDescent="0.3">
      <c r="A66" s="35" t="s">
        <v>68</v>
      </c>
      <c r="B66" s="256" t="s">
        <v>311</v>
      </c>
      <c r="C66" s="36" t="s">
        <v>99</v>
      </c>
      <c r="D66" s="23" t="s">
        <v>101</v>
      </c>
      <c r="E66" s="40">
        <v>12.6</v>
      </c>
      <c r="F66" s="10">
        <v>12.3</v>
      </c>
      <c r="G66" s="10">
        <v>12</v>
      </c>
      <c r="H66" s="10">
        <v>11.5</v>
      </c>
      <c r="I66" s="10">
        <v>11.8</v>
      </c>
      <c r="J66" s="10">
        <v>11.5</v>
      </c>
      <c r="K66" s="10">
        <v>11.5</v>
      </c>
      <c r="L66" s="10">
        <v>10.9</v>
      </c>
      <c r="M66" s="10">
        <v>10.199999999999999</v>
      </c>
      <c r="N66" s="10">
        <v>9.1333333333333329</v>
      </c>
      <c r="O66" s="440">
        <v>8.5</v>
      </c>
      <c r="P66" s="551">
        <v>8.5</v>
      </c>
      <c r="Q66" s="430">
        <v>8.8000000000000007</v>
      </c>
      <c r="R66" s="155" t="s">
        <v>361</v>
      </c>
      <c r="S66" s="155" t="s">
        <v>361</v>
      </c>
      <c r="T66" s="433" t="s">
        <v>361</v>
      </c>
      <c r="U66" s="155" t="s">
        <v>361</v>
      </c>
      <c r="V66" s="155" t="s">
        <v>361</v>
      </c>
      <c r="W66" s="155" t="s">
        <v>361</v>
      </c>
      <c r="X66" s="155" t="s">
        <v>361</v>
      </c>
      <c r="Y66" s="165" t="s">
        <v>361</v>
      </c>
    </row>
    <row r="67" spans="1:25" x14ac:dyDescent="0.3">
      <c r="A67" s="35" t="s">
        <v>68</v>
      </c>
      <c r="B67" s="256" t="s">
        <v>312</v>
      </c>
      <c r="C67" s="36" t="s">
        <v>102</v>
      </c>
      <c r="D67" s="23" t="s">
        <v>103</v>
      </c>
      <c r="E67" s="41">
        <v>12.9</v>
      </c>
      <c r="F67" s="11">
        <v>12.4</v>
      </c>
      <c r="G67" s="11">
        <v>12.1</v>
      </c>
      <c r="H67" s="11">
        <v>11.3</v>
      </c>
      <c r="I67" s="11">
        <v>11.5</v>
      </c>
      <c r="J67" s="11">
        <v>11.3</v>
      </c>
      <c r="K67" s="11">
        <v>12</v>
      </c>
      <c r="L67" s="10" t="s">
        <v>127</v>
      </c>
      <c r="M67" s="10" t="s">
        <v>127</v>
      </c>
      <c r="N67" s="10" t="s">
        <v>127</v>
      </c>
      <c r="O67" s="432" t="s">
        <v>127</v>
      </c>
      <c r="P67" s="531" t="s">
        <v>361</v>
      </c>
      <c r="Q67" s="10" t="s">
        <v>361</v>
      </c>
      <c r="R67" s="10" t="s">
        <v>361</v>
      </c>
      <c r="S67" s="10" t="s">
        <v>361</v>
      </c>
      <c r="T67" s="432" t="s">
        <v>361</v>
      </c>
      <c r="U67" s="10" t="s">
        <v>361</v>
      </c>
      <c r="V67" s="10" t="s">
        <v>361</v>
      </c>
      <c r="W67" s="10" t="s">
        <v>361</v>
      </c>
      <c r="X67" s="10" t="s">
        <v>361</v>
      </c>
      <c r="Y67" s="165" t="s">
        <v>361</v>
      </c>
    </row>
    <row r="68" spans="1:25" x14ac:dyDescent="0.3">
      <c r="A68" s="35" t="s">
        <v>68</v>
      </c>
      <c r="B68" s="250" t="s">
        <v>198</v>
      </c>
      <c r="C68" s="36" t="s">
        <v>102</v>
      </c>
      <c r="D68" s="23" t="s">
        <v>104</v>
      </c>
      <c r="E68" s="40" t="s">
        <v>127</v>
      </c>
      <c r="F68" s="10" t="s">
        <v>127</v>
      </c>
      <c r="G68" s="10" t="s">
        <v>127</v>
      </c>
      <c r="H68" s="10" t="s">
        <v>127</v>
      </c>
      <c r="I68" s="10" t="s">
        <v>127</v>
      </c>
      <c r="J68" s="10">
        <v>10.4</v>
      </c>
      <c r="K68" s="10">
        <v>10.6</v>
      </c>
      <c r="L68" s="10">
        <v>10.5</v>
      </c>
      <c r="M68" s="10">
        <v>9.7000000000000011</v>
      </c>
      <c r="N68" s="10">
        <v>8.8666666666666671</v>
      </c>
      <c r="O68" s="440">
        <v>8.4</v>
      </c>
      <c r="P68" s="532">
        <v>8.4</v>
      </c>
      <c r="Q68" s="155">
        <v>8.1</v>
      </c>
      <c r="R68" s="155">
        <v>7.7</v>
      </c>
      <c r="S68" s="155">
        <v>7.5</v>
      </c>
      <c r="T68" s="433">
        <v>7.2</v>
      </c>
      <c r="U68" s="155">
        <v>6.9</v>
      </c>
      <c r="V68" s="155">
        <v>6.7</v>
      </c>
      <c r="W68" s="155">
        <v>6.6</v>
      </c>
      <c r="X68" s="430">
        <v>6.5</v>
      </c>
      <c r="Y68" s="462">
        <v>6.5</v>
      </c>
    </row>
    <row r="69" spans="1:25" ht="12" thickBot="1" x14ac:dyDescent="0.35">
      <c r="A69" s="110" t="s">
        <v>68</v>
      </c>
      <c r="B69" s="262" t="s">
        <v>219</v>
      </c>
      <c r="C69" s="111" t="s">
        <v>105</v>
      </c>
      <c r="D69" s="112" t="s">
        <v>106</v>
      </c>
      <c r="E69" s="113">
        <v>12.8</v>
      </c>
      <c r="F69" s="114">
        <v>12.5</v>
      </c>
      <c r="G69" s="114">
        <v>12.3</v>
      </c>
      <c r="H69" s="114">
        <v>11.7</v>
      </c>
      <c r="I69" s="114">
        <v>11.9</v>
      </c>
      <c r="J69" s="114">
        <v>11.6</v>
      </c>
      <c r="K69" s="114">
        <v>11.7</v>
      </c>
      <c r="L69" s="114">
        <v>11.2</v>
      </c>
      <c r="M69" s="114">
        <v>10.6</v>
      </c>
      <c r="N69" s="114">
        <v>9.6333333333333346</v>
      </c>
      <c r="O69" s="540">
        <v>9.1</v>
      </c>
      <c r="P69" s="552">
        <v>9.1</v>
      </c>
      <c r="Q69" s="547">
        <v>9.3000000000000007</v>
      </c>
      <c r="R69" s="263" t="s">
        <v>361</v>
      </c>
      <c r="S69" s="263" t="s">
        <v>361</v>
      </c>
      <c r="T69" s="441" t="s">
        <v>361</v>
      </c>
      <c r="U69" s="263" t="s">
        <v>361</v>
      </c>
      <c r="V69" s="263" t="s">
        <v>361</v>
      </c>
      <c r="W69" s="263" t="s">
        <v>361</v>
      </c>
      <c r="X69" s="263" t="s">
        <v>361</v>
      </c>
      <c r="Y69" s="264" t="s">
        <v>361</v>
      </c>
    </row>
    <row r="70" spans="1:25" s="76" customFormat="1" ht="12.6" thickBot="1" x14ac:dyDescent="0.35">
      <c r="A70" s="101" t="s">
        <v>130</v>
      </c>
      <c r="B70" s="102"/>
      <c r="C70" s="103"/>
      <c r="D70" s="104"/>
      <c r="E70" s="105">
        <f t="shared" ref="E70:Y70" si="0">MAX(E6:E69)</f>
        <v>21.7</v>
      </c>
      <c r="F70" s="105">
        <f t="shared" si="0"/>
        <v>17.5</v>
      </c>
      <c r="G70" s="105">
        <f t="shared" si="0"/>
        <v>17.5</v>
      </c>
      <c r="H70" s="105">
        <f t="shared" si="0"/>
        <v>16.8</v>
      </c>
      <c r="I70" s="105">
        <f t="shared" si="0"/>
        <v>17.399999999999999</v>
      </c>
      <c r="J70" s="105">
        <f t="shared" si="0"/>
        <v>17.2</v>
      </c>
      <c r="K70" s="105">
        <f t="shared" si="0"/>
        <v>18.899999999999999</v>
      </c>
      <c r="L70" s="105">
        <f t="shared" si="0"/>
        <v>15.5</v>
      </c>
      <c r="M70" s="105">
        <f t="shared" si="0"/>
        <v>14</v>
      </c>
      <c r="N70" s="105">
        <f t="shared" si="0"/>
        <v>12.533333333333333</v>
      </c>
      <c r="O70" s="105">
        <f t="shared" si="0"/>
        <v>11.9</v>
      </c>
      <c r="P70" s="105">
        <f t="shared" si="0"/>
        <v>12.1</v>
      </c>
      <c r="Q70" s="105">
        <f t="shared" si="0"/>
        <v>11.7</v>
      </c>
      <c r="R70" s="105">
        <f t="shared" si="0"/>
        <v>11.2</v>
      </c>
      <c r="S70" s="105">
        <f t="shared" si="0"/>
        <v>11.3</v>
      </c>
      <c r="T70" s="105">
        <f t="shared" si="0"/>
        <v>10.9</v>
      </c>
      <c r="U70" s="105">
        <f t="shared" si="0"/>
        <v>11.4</v>
      </c>
      <c r="V70" s="105">
        <f t="shared" si="0"/>
        <v>10</v>
      </c>
      <c r="W70" s="105">
        <f t="shared" si="0"/>
        <v>10.3</v>
      </c>
      <c r="X70" s="105">
        <f t="shared" si="0"/>
        <v>10.5</v>
      </c>
      <c r="Y70" s="106">
        <f t="shared" si="0"/>
        <v>9.6</v>
      </c>
    </row>
    <row r="71" spans="1:25" x14ac:dyDescent="0.3">
      <c r="A71" s="88" t="s">
        <v>128</v>
      </c>
      <c r="B71" s="89"/>
      <c r="C71" s="90"/>
      <c r="D71" s="91"/>
      <c r="E71" s="92">
        <f t="shared" ref="E71:X71" si="1">MEDIAN(E6:E69)</f>
        <v>14.1</v>
      </c>
      <c r="F71" s="92">
        <f t="shared" si="1"/>
        <v>13.7</v>
      </c>
      <c r="G71" s="92">
        <f t="shared" si="1"/>
        <v>13.2</v>
      </c>
      <c r="H71" s="92">
        <f t="shared" si="1"/>
        <v>12.8</v>
      </c>
      <c r="I71" s="92">
        <f t="shared" si="1"/>
        <v>12.9</v>
      </c>
      <c r="J71" s="92">
        <f t="shared" si="1"/>
        <v>12.7</v>
      </c>
      <c r="K71" s="92">
        <f t="shared" si="1"/>
        <v>12.850000000000001</v>
      </c>
      <c r="L71" s="92">
        <f t="shared" si="1"/>
        <v>12.2</v>
      </c>
      <c r="M71" s="92">
        <f t="shared" si="1"/>
        <v>11.2</v>
      </c>
      <c r="N71" s="92">
        <f t="shared" si="1"/>
        <v>10.004418566442796</v>
      </c>
      <c r="O71" s="92">
        <f t="shared" si="1"/>
        <v>9.4</v>
      </c>
      <c r="P71" s="92">
        <f t="shared" si="1"/>
        <v>9.3500000000000014</v>
      </c>
      <c r="Q71" s="92">
        <f t="shared" si="1"/>
        <v>9.3000000000000007</v>
      </c>
      <c r="R71" s="92">
        <f t="shared" si="1"/>
        <v>8.8000000000000007</v>
      </c>
      <c r="S71" s="92">
        <f t="shared" si="1"/>
        <v>8.8500000000000014</v>
      </c>
      <c r="T71" s="92">
        <f t="shared" si="1"/>
        <v>8.4</v>
      </c>
      <c r="U71" s="92">
        <f t="shared" si="1"/>
        <v>8.1</v>
      </c>
      <c r="V71" s="92">
        <f t="shared" si="1"/>
        <v>7.7</v>
      </c>
      <c r="W71" s="92">
        <f t="shared" si="1"/>
        <v>7.6</v>
      </c>
      <c r="X71" s="92">
        <f t="shared" si="1"/>
        <v>7.6</v>
      </c>
      <c r="Y71" s="93">
        <f>MEDIAN(Y6:Y69)</f>
        <v>7.8</v>
      </c>
    </row>
    <row r="72" spans="1:25" x14ac:dyDescent="0.3">
      <c r="A72" s="94" t="s">
        <v>129</v>
      </c>
      <c r="B72" s="95"/>
      <c r="C72" s="96"/>
      <c r="D72" s="97"/>
      <c r="E72" s="98">
        <f t="shared" ref="E72:K72" si="2">MIN(E6:E69)</f>
        <v>11.2</v>
      </c>
      <c r="F72" s="98">
        <f t="shared" si="2"/>
        <v>11.1</v>
      </c>
      <c r="G72" s="98">
        <f t="shared" si="2"/>
        <v>11</v>
      </c>
      <c r="H72" s="98">
        <f t="shared" si="2"/>
        <v>10.5</v>
      </c>
      <c r="I72" s="98">
        <f t="shared" si="2"/>
        <v>10.6</v>
      </c>
      <c r="J72" s="98">
        <f t="shared" si="2"/>
        <v>10</v>
      </c>
      <c r="K72" s="98">
        <f t="shared" si="2"/>
        <v>10.1</v>
      </c>
      <c r="L72" s="98">
        <f>MIN(L6:L69)</f>
        <v>9.4</v>
      </c>
      <c r="M72" s="98">
        <f>MIN(M6:M69)</f>
        <v>8.8000000000000007</v>
      </c>
      <c r="N72" s="98">
        <f>MIN(N6:N69)</f>
        <v>7.8</v>
      </c>
      <c r="O72" s="98">
        <f>MIN(O6:O69)</f>
        <v>7.6</v>
      </c>
      <c r="P72" s="98">
        <f t="shared" ref="P72:Y72" si="3">MIN(P6:P69)</f>
        <v>7.6</v>
      </c>
      <c r="Q72" s="98">
        <f t="shared" si="3"/>
        <v>7.5</v>
      </c>
      <c r="R72" s="98">
        <f t="shared" si="3"/>
        <v>7.2</v>
      </c>
      <c r="S72" s="98">
        <f t="shared" si="3"/>
        <v>7.1</v>
      </c>
      <c r="T72" s="98">
        <f t="shared" si="3"/>
        <v>6.8</v>
      </c>
      <c r="U72" s="98">
        <f t="shared" si="3"/>
        <v>6.4</v>
      </c>
      <c r="V72" s="98">
        <f t="shared" si="3"/>
        <v>5.9</v>
      </c>
      <c r="W72" s="98">
        <f t="shared" si="3"/>
        <v>5.8</v>
      </c>
      <c r="X72" s="98">
        <f t="shared" si="3"/>
        <v>5.6</v>
      </c>
      <c r="Y72" s="99">
        <f t="shared" si="3"/>
        <v>5.8</v>
      </c>
    </row>
    <row r="73" spans="1:25" ht="12" customHeight="1" x14ac:dyDescent="0.3">
      <c r="E73" s="100"/>
      <c r="F73" s="100"/>
      <c r="G73" s="100"/>
      <c r="H73" s="100"/>
      <c r="I73" s="100"/>
      <c r="J73" s="100"/>
      <c r="K73" s="100"/>
      <c r="L73" s="100"/>
      <c r="M73" s="100"/>
      <c r="N73" s="100"/>
    </row>
    <row r="74" spans="1:25" ht="12" customHeight="1" x14ac:dyDescent="0.25">
      <c r="A74" s="52" t="s">
        <v>323</v>
      </c>
      <c r="B74" s="8"/>
    </row>
    <row r="75" spans="1:25" ht="12" customHeight="1" x14ac:dyDescent="0.3">
      <c r="A75" s="557" t="s">
        <v>351</v>
      </c>
    </row>
    <row r="76" spans="1:25" ht="12" customHeight="1" x14ac:dyDescent="0.3">
      <c r="A76" s="590" t="s">
        <v>360</v>
      </c>
      <c r="B76" s="590"/>
    </row>
    <row r="77" spans="1:25" ht="12" customHeight="1" x14ac:dyDescent="0.3">
      <c r="A77" s="590"/>
      <c r="B77" s="590"/>
    </row>
    <row r="78" spans="1:25" ht="12" customHeight="1" x14ac:dyDescent="0.2">
      <c r="A78" s="559" t="s">
        <v>344</v>
      </c>
      <c r="B78" s="8"/>
    </row>
    <row r="79" spans="1:25" ht="12" customHeight="1" x14ac:dyDescent="0.2">
      <c r="A79" s="556" t="s">
        <v>352</v>
      </c>
      <c r="B79" s="8"/>
    </row>
    <row r="80" spans="1:25" ht="12" customHeight="1" x14ac:dyDescent="0.3">
      <c r="A80" s="575" t="s">
        <v>366</v>
      </c>
      <c r="B80" s="575"/>
    </row>
    <row r="81" spans="1:2" ht="12" customHeight="1" x14ac:dyDescent="0.3">
      <c r="A81" s="575"/>
      <c r="B81" s="575"/>
    </row>
    <row r="82" spans="1:2" ht="12" customHeight="1" x14ac:dyDescent="0.3">
      <c r="A82" s="575"/>
      <c r="B82" s="575"/>
    </row>
    <row r="83" spans="1:2" ht="12" customHeight="1" x14ac:dyDescent="0.3">
      <c r="A83" s="559"/>
      <c r="B83" s="490"/>
    </row>
    <row r="84" spans="1:2" ht="12" customHeight="1" x14ac:dyDescent="0.25">
      <c r="A84" s="52" t="s">
        <v>333</v>
      </c>
      <c r="B84" s="8"/>
    </row>
    <row r="85" spans="1:2" ht="12" customHeight="1" x14ac:dyDescent="0.2">
      <c r="A85" s="568" t="s">
        <v>350</v>
      </c>
      <c r="B85" s="569"/>
    </row>
    <row r="86" spans="1:2" ht="12" customHeight="1" x14ac:dyDescent="0.25">
      <c r="A86" s="475" t="s">
        <v>353</v>
      </c>
      <c r="B86" s="8"/>
    </row>
    <row r="87" spans="1:2" ht="12" customHeight="1" x14ac:dyDescent="0.2">
      <c r="A87" s="560" t="s">
        <v>348</v>
      </c>
      <c r="B87" s="558"/>
    </row>
    <row r="88" spans="1:2" ht="12" customHeight="1" x14ac:dyDescent="0.2">
      <c r="A88" s="561" t="s">
        <v>344</v>
      </c>
      <c r="B88" s="558"/>
    </row>
    <row r="89" spans="1:2" ht="12" customHeight="1" x14ac:dyDescent="0.25">
      <c r="A89" s="475" t="s">
        <v>354</v>
      </c>
      <c r="B89" s="8"/>
    </row>
    <row r="90" spans="1:2" ht="12" customHeight="1" x14ac:dyDescent="0.2">
      <c r="A90" s="565" t="s">
        <v>362</v>
      </c>
      <c r="B90" s="7"/>
    </row>
    <row r="91" spans="1:2" ht="12" customHeight="1" x14ac:dyDescent="0.3">
      <c r="A91" s="575" t="s">
        <v>366</v>
      </c>
      <c r="B91" s="575"/>
    </row>
    <row r="92" spans="1:2" ht="12" customHeight="1" x14ac:dyDescent="0.3">
      <c r="A92" s="575"/>
      <c r="B92" s="575"/>
    </row>
    <row r="93" spans="1:2" ht="12" customHeight="1" x14ac:dyDescent="0.3">
      <c r="A93" s="575"/>
      <c r="B93" s="575"/>
    </row>
    <row r="94" spans="1:2" ht="12" customHeight="1" x14ac:dyDescent="0.2">
      <c r="A94" s="475"/>
      <c r="B94" s="8"/>
    </row>
    <row r="95" spans="1:2" ht="12" customHeight="1" x14ac:dyDescent="0.3">
      <c r="A95" s="469" t="s">
        <v>341</v>
      </c>
      <c r="B95" s="405"/>
    </row>
    <row r="96" spans="1:2" ht="12" customHeight="1" x14ac:dyDescent="0.3">
      <c r="A96" s="572" t="s">
        <v>342</v>
      </c>
      <c r="B96" s="573"/>
    </row>
    <row r="97" spans="1:2" x14ac:dyDescent="0.3">
      <c r="A97" s="571"/>
      <c r="B97" s="571"/>
    </row>
    <row r="98" spans="1:2" x14ac:dyDescent="0.3">
      <c r="A98" s="571"/>
      <c r="B98" s="571"/>
    </row>
    <row r="99" spans="1:2" x14ac:dyDescent="0.3">
      <c r="A99" s="571"/>
      <c r="B99" s="571"/>
    </row>
    <row r="100" spans="1:2" x14ac:dyDescent="0.2">
      <c r="A100" s="475"/>
      <c r="B100" s="8"/>
    </row>
  </sheetData>
  <sortState xmlns:xlrd2="http://schemas.microsoft.com/office/spreadsheetml/2017/richdata2" ref="A6:Y69">
    <sortCondition ref="A6:A69"/>
    <sortCondition ref="C6:C69"/>
    <sortCondition ref="D6:D69"/>
  </sortState>
  <mergeCells count="8">
    <mergeCell ref="A76:B77"/>
    <mergeCell ref="A80:B82"/>
    <mergeCell ref="A91:B93"/>
    <mergeCell ref="E4:Y4"/>
    <mergeCell ref="A4:A5"/>
    <mergeCell ref="D4:D5"/>
    <mergeCell ref="B4:B5"/>
    <mergeCell ref="C4:C5"/>
  </mergeCells>
  <conditionalFormatting sqref="E6:Y41 E43:Y69 E42:O42 Q42:Y42">
    <cfRule type="cellIs" dxfId="3" priority="1" operator="between">
      <formula>15.1</formula>
      <formula>20</formula>
    </cfRule>
    <cfRule type="cellIs" dxfId="2" priority="2" operator="between">
      <formula>12.1</formula>
      <formula>15</formula>
    </cfRule>
  </conditionalFormatting>
  <hyperlinks>
    <hyperlink ref="A78" r:id="rId1" xr:uid="{5B65F338-F139-40EE-8FE5-206D1C46E821}"/>
    <hyperlink ref="A88" r:id="rId2" xr:uid="{5E7BC9D0-E6DD-4719-95B7-EEE5E8D6BDD3}"/>
  </hyperlinks>
  <printOptions horizontalCentered="1" verticalCentered="1"/>
  <pageMargins left="0.2" right="0.2" top="0.5" bottom="0.5" header="0.3" footer="0.3"/>
  <pageSetup pageOrder="overThenDown" orientation="landscape" r:id="rId3"/>
  <headerFoot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Z63"/>
  <sheetViews>
    <sheetView zoomScaleNormal="100" zoomScaleSheetLayoutView="100" workbookViewId="0">
      <pane ySplit="5" topLeftCell="A34" activePane="bottomLeft" state="frozen"/>
      <selection activeCell="B13" sqref="B13"/>
      <selection pane="bottomLeft" activeCell="A58" sqref="A58:B60"/>
    </sheetView>
  </sheetViews>
  <sheetFormatPr defaultColWidth="9.109375" defaultRowHeight="14.4" x14ac:dyDescent="0.3"/>
  <cols>
    <col min="1" max="1" width="12.44140625" style="1" customWidth="1"/>
    <col min="2" max="2" width="42.33203125" style="376" customWidth="1"/>
    <col min="3" max="3" width="12.33203125" style="1" customWidth="1"/>
    <col min="4" max="4" width="11.5546875" style="6" customWidth="1"/>
    <col min="5" max="15" width="5.5546875" style="6" customWidth="1"/>
    <col min="16" max="24" width="5.5546875" style="1" customWidth="1"/>
    <col min="25" max="25" width="5.5546875" customWidth="1"/>
    <col min="26" max="26" width="26.33203125" style="1" bestFit="1" customWidth="1"/>
    <col min="27" max="16384" width="9.109375" style="1"/>
  </cols>
  <sheetData>
    <row r="1" spans="1:26" ht="15" customHeight="1" x14ac:dyDescent="0.3">
      <c r="A1" s="69" t="s">
        <v>277</v>
      </c>
      <c r="C1" s="71"/>
      <c r="D1" s="49"/>
    </row>
    <row r="2" spans="1:26" ht="15" customHeight="1" x14ac:dyDescent="0.3">
      <c r="A2" s="69" t="s">
        <v>324</v>
      </c>
      <c r="C2" s="71"/>
    </row>
    <row r="3" spans="1:26" ht="12" customHeight="1" thickBot="1" x14ac:dyDescent="0.35">
      <c r="A3" s="407" t="s">
        <v>364</v>
      </c>
      <c r="C3" s="74"/>
    </row>
    <row r="4" spans="1:26" ht="12" customHeight="1" thickBot="1" x14ac:dyDescent="0.3">
      <c r="A4" s="597" t="s">
        <v>0</v>
      </c>
      <c r="B4" s="607" t="s">
        <v>220</v>
      </c>
      <c r="C4" s="603" t="s">
        <v>1</v>
      </c>
      <c r="D4" s="599" t="s">
        <v>13</v>
      </c>
      <c r="E4" s="605" t="s">
        <v>2</v>
      </c>
      <c r="F4" s="605"/>
      <c r="G4" s="605"/>
      <c r="H4" s="605"/>
      <c r="I4" s="605"/>
      <c r="J4" s="605"/>
      <c r="K4" s="605"/>
      <c r="L4" s="605"/>
      <c r="M4" s="605"/>
      <c r="N4" s="605"/>
      <c r="O4" s="605"/>
      <c r="P4" s="605"/>
      <c r="Q4" s="605"/>
      <c r="R4" s="605"/>
      <c r="S4" s="605"/>
      <c r="T4" s="605"/>
      <c r="U4" s="605"/>
      <c r="V4" s="605"/>
      <c r="W4" s="605"/>
      <c r="X4" s="605"/>
      <c r="Y4" s="606"/>
    </row>
    <row r="5" spans="1:26" ht="24.6" thickBot="1" x14ac:dyDescent="0.25">
      <c r="A5" s="598"/>
      <c r="B5" s="608"/>
      <c r="C5" s="604"/>
      <c r="D5" s="600"/>
      <c r="E5" s="465" t="s">
        <v>3</v>
      </c>
      <c r="F5" s="67" t="s">
        <v>4</v>
      </c>
      <c r="G5" s="67" t="s">
        <v>5</v>
      </c>
      <c r="H5" s="67" t="s">
        <v>6</v>
      </c>
      <c r="I5" s="67" t="s">
        <v>7</v>
      </c>
      <c r="J5" s="67" t="s">
        <v>8</v>
      </c>
      <c r="K5" s="67" t="s">
        <v>9</v>
      </c>
      <c r="L5" s="67" t="s">
        <v>10</v>
      </c>
      <c r="M5" s="67" t="s">
        <v>11</v>
      </c>
      <c r="N5" s="67" t="s">
        <v>12</v>
      </c>
      <c r="O5" s="68" t="s">
        <v>132</v>
      </c>
      <c r="P5" s="563" t="s">
        <v>144</v>
      </c>
      <c r="Q5" s="67" t="s">
        <v>145</v>
      </c>
      <c r="R5" s="67" t="s">
        <v>146</v>
      </c>
      <c r="S5" s="67" t="s">
        <v>147</v>
      </c>
      <c r="T5" s="68" t="s">
        <v>148</v>
      </c>
      <c r="U5" s="67" t="s">
        <v>149</v>
      </c>
      <c r="V5" s="67" t="s">
        <v>150</v>
      </c>
      <c r="W5" s="67" t="s">
        <v>151</v>
      </c>
      <c r="X5" s="67" t="s">
        <v>152</v>
      </c>
      <c r="Y5" s="30" t="s">
        <v>266</v>
      </c>
      <c r="Z5" s="19"/>
    </row>
    <row r="6" spans="1:26" ht="12" customHeight="1" x14ac:dyDescent="0.2">
      <c r="A6" s="117" t="s">
        <v>34</v>
      </c>
      <c r="B6" s="392" t="s">
        <v>161</v>
      </c>
      <c r="C6" s="118" t="s">
        <v>35</v>
      </c>
      <c r="D6" s="119" t="s">
        <v>36</v>
      </c>
      <c r="E6" s="122">
        <v>15.1</v>
      </c>
      <c r="F6" s="37">
        <v>15</v>
      </c>
      <c r="G6" s="37">
        <v>14.8</v>
      </c>
      <c r="H6" s="37">
        <v>14.2</v>
      </c>
      <c r="I6" s="37">
        <v>14.3</v>
      </c>
      <c r="J6" s="37">
        <v>13.5</v>
      </c>
      <c r="K6" s="37">
        <v>13.4</v>
      </c>
      <c r="L6" s="37">
        <v>12.9</v>
      </c>
      <c r="M6" s="39">
        <v>12.209999999999999</v>
      </c>
      <c r="N6" s="37">
        <v>11.132996031746032</v>
      </c>
      <c r="O6" s="525">
        <v>9.9</v>
      </c>
      <c r="P6" s="528">
        <v>9.6</v>
      </c>
      <c r="Q6" s="158">
        <v>9.1</v>
      </c>
      <c r="R6" s="158">
        <v>9</v>
      </c>
      <c r="S6" s="158">
        <v>8.8000000000000007</v>
      </c>
      <c r="T6" s="499">
        <v>8.4</v>
      </c>
      <c r="U6" s="447">
        <v>7.8</v>
      </c>
      <c r="V6" s="447">
        <v>7.1</v>
      </c>
      <c r="W6" s="161">
        <v>7</v>
      </c>
      <c r="X6" s="447">
        <v>6.8</v>
      </c>
      <c r="Y6" s="461">
        <v>6.2</v>
      </c>
    </row>
    <row r="7" spans="1:26" ht="12" customHeight="1" x14ac:dyDescent="0.2">
      <c r="A7" s="117" t="s">
        <v>34</v>
      </c>
      <c r="B7" s="393" t="s">
        <v>162</v>
      </c>
      <c r="C7" s="36" t="s">
        <v>35</v>
      </c>
      <c r="D7" s="23" t="s">
        <v>37</v>
      </c>
      <c r="E7" s="120">
        <v>14.1</v>
      </c>
      <c r="F7" s="10">
        <v>13.9</v>
      </c>
      <c r="G7" s="10">
        <v>13.6</v>
      </c>
      <c r="H7" s="10">
        <v>13.2</v>
      </c>
      <c r="I7" s="11">
        <v>13.4</v>
      </c>
      <c r="J7" s="10">
        <v>12.8</v>
      </c>
      <c r="K7" s="10">
        <v>12.6</v>
      </c>
      <c r="L7" s="10">
        <v>11.8</v>
      </c>
      <c r="M7" s="10">
        <v>11.3</v>
      </c>
      <c r="N7" s="10">
        <v>10.502885235996098</v>
      </c>
      <c r="O7" s="440">
        <v>9.6</v>
      </c>
      <c r="P7" s="529">
        <v>9.1</v>
      </c>
      <c r="Q7" s="156">
        <v>8.4</v>
      </c>
      <c r="R7" s="156">
        <v>8.3000000000000007</v>
      </c>
      <c r="S7" s="156">
        <v>8.3000000000000007</v>
      </c>
      <c r="T7" s="500">
        <v>8.1</v>
      </c>
      <c r="U7" s="448">
        <v>7.6</v>
      </c>
      <c r="V7" s="448">
        <v>7.3</v>
      </c>
      <c r="W7" s="156">
        <v>7.5</v>
      </c>
      <c r="X7" s="156">
        <v>7.4</v>
      </c>
      <c r="Y7" s="462">
        <v>7.9</v>
      </c>
    </row>
    <row r="8" spans="1:26" ht="12" customHeight="1" x14ac:dyDescent="0.2">
      <c r="A8" s="117" t="s">
        <v>34</v>
      </c>
      <c r="B8" s="393" t="s">
        <v>163</v>
      </c>
      <c r="C8" s="36" t="s">
        <v>35</v>
      </c>
      <c r="D8" s="164" t="s">
        <v>222</v>
      </c>
      <c r="E8" s="167" t="s">
        <v>127</v>
      </c>
      <c r="F8" s="168" t="s">
        <v>127</v>
      </c>
      <c r="G8" s="168" t="s">
        <v>127</v>
      </c>
      <c r="H8" s="168" t="s">
        <v>127</v>
      </c>
      <c r="I8" s="168" t="s">
        <v>127</v>
      </c>
      <c r="J8" s="168" t="s">
        <v>127</v>
      </c>
      <c r="K8" s="168" t="s">
        <v>127</v>
      </c>
      <c r="L8" s="168" t="s">
        <v>127</v>
      </c>
      <c r="M8" s="168" t="s">
        <v>127</v>
      </c>
      <c r="N8" s="168" t="s">
        <v>127</v>
      </c>
      <c r="O8" s="526" t="s">
        <v>127</v>
      </c>
      <c r="P8" s="530" t="s">
        <v>361</v>
      </c>
      <c r="Q8" s="448">
        <v>8.4</v>
      </c>
      <c r="R8" s="448">
        <v>9.1</v>
      </c>
      <c r="S8" s="448">
        <v>9.1</v>
      </c>
      <c r="T8" s="500">
        <v>8.9</v>
      </c>
      <c r="U8" s="448">
        <v>8</v>
      </c>
      <c r="V8" s="448">
        <v>7.3</v>
      </c>
      <c r="W8" s="155">
        <v>7</v>
      </c>
      <c r="X8" s="155">
        <v>7</v>
      </c>
      <c r="Y8" s="462">
        <v>7.4</v>
      </c>
    </row>
    <row r="9" spans="1:26" ht="12" customHeight="1" x14ac:dyDescent="0.2">
      <c r="A9" s="117" t="s">
        <v>34</v>
      </c>
      <c r="B9" s="394" t="s">
        <v>327</v>
      </c>
      <c r="C9" s="36" t="s">
        <v>35</v>
      </c>
      <c r="D9" s="23" t="s">
        <v>38</v>
      </c>
      <c r="E9" s="120">
        <v>14.3</v>
      </c>
      <c r="F9" s="10" t="s">
        <v>127</v>
      </c>
      <c r="G9" s="11" t="s">
        <v>127</v>
      </c>
      <c r="H9" s="10" t="s">
        <v>127</v>
      </c>
      <c r="I9" s="10" t="s">
        <v>127</v>
      </c>
      <c r="J9" s="10" t="s">
        <v>127</v>
      </c>
      <c r="K9" s="10" t="s">
        <v>127</v>
      </c>
      <c r="L9" s="10" t="s">
        <v>127</v>
      </c>
      <c r="M9" s="10" t="s">
        <v>127</v>
      </c>
      <c r="N9" s="10" t="s">
        <v>127</v>
      </c>
      <c r="O9" s="432" t="s">
        <v>127</v>
      </c>
      <c r="P9" s="531" t="s">
        <v>361</v>
      </c>
      <c r="Q9" s="10" t="s">
        <v>361</v>
      </c>
      <c r="R9" s="10" t="s">
        <v>361</v>
      </c>
      <c r="S9" s="10" t="s">
        <v>361</v>
      </c>
      <c r="T9" s="432" t="s">
        <v>361</v>
      </c>
      <c r="U9" s="10" t="s">
        <v>361</v>
      </c>
      <c r="V9" s="10" t="s">
        <v>361</v>
      </c>
      <c r="W9" s="10" t="s">
        <v>361</v>
      </c>
      <c r="X9" s="10" t="s">
        <v>361</v>
      </c>
      <c r="Y9" s="109" t="s">
        <v>361</v>
      </c>
    </row>
    <row r="10" spans="1:26" ht="12" customHeight="1" x14ac:dyDescent="0.2">
      <c r="A10" s="117" t="s">
        <v>34</v>
      </c>
      <c r="B10" s="395" t="s">
        <v>328</v>
      </c>
      <c r="C10" s="36" t="s">
        <v>35</v>
      </c>
      <c r="D10" s="23" t="s">
        <v>39</v>
      </c>
      <c r="E10" s="120">
        <v>15.5</v>
      </c>
      <c r="F10" s="10">
        <v>15.3</v>
      </c>
      <c r="G10" s="10">
        <v>15.1</v>
      </c>
      <c r="H10" s="10">
        <v>14.7</v>
      </c>
      <c r="I10" s="10">
        <v>14.6</v>
      </c>
      <c r="J10" s="10">
        <v>13.9</v>
      </c>
      <c r="K10" s="10">
        <v>13.5</v>
      </c>
      <c r="L10" s="10">
        <v>12.9</v>
      </c>
      <c r="M10" s="10">
        <v>12.2</v>
      </c>
      <c r="N10" s="10">
        <v>11.151752189381499</v>
      </c>
      <c r="O10" s="440">
        <v>10.5</v>
      </c>
      <c r="P10" s="532">
        <v>10.1</v>
      </c>
      <c r="Q10" s="155">
        <v>9.6999999999999993</v>
      </c>
      <c r="R10" s="155">
        <v>9.5</v>
      </c>
      <c r="S10" s="155">
        <v>9.6</v>
      </c>
      <c r="T10" s="433">
        <v>9</v>
      </c>
      <c r="U10" s="448">
        <v>8.3000000000000007</v>
      </c>
      <c r="V10" s="448">
        <v>7.5</v>
      </c>
      <c r="W10" s="448">
        <v>7.4</v>
      </c>
      <c r="X10" s="448">
        <v>7.1</v>
      </c>
      <c r="Y10" s="462">
        <v>7.2</v>
      </c>
    </row>
    <row r="11" spans="1:26" ht="12" customHeight="1" thickBot="1" x14ac:dyDescent="0.25">
      <c r="A11" s="121" t="s">
        <v>34</v>
      </c>
      <c r="B11" s="396" t="s">
        <v>329</v>
      </c>
      <c r="C11" s="86" t="s">
        <v>35</v>
      </c>
      <c r="D11" s="87" t="s">
        <v>40</v>
      </c>
      <c r="E11" s="151">
        <v>16.600000000000001</v>
      </c>
      <c r="F11" s="46">
        <v>16.5</v>
      </c>
      <c r="G11" s="46">
        <v>16.2</v>
      </c>
      <c r="H11" s="46">
        <v>15.3</v>
      </c>
      <c r="I11" s="46">
        <v>15.1</v>
      </c>
      <c r="J11" s="46">
        <v>14.8</v>
      </c>
      <c r="K11" s="46">
        <v>14.7</v>
      </c>
      <c r="L11" s="46">
        <v>14.2</v>
      </c>
      <c r="M11" s="46">
        <v>13</v>
      </c>
      <c r="N11" s="46">
        <v>11.7</v>
      </c>
      <c r="O11" s="527">
        <v>10.7</v>
      </c>
      <c r="P11" s="533">
        <v>10.4</v>
      </c>
      <c r="Q11" s="162">
        <v>10</v>
      </c>
      <c r="R11" s="162">
        <v>9.9</v>
      </c>
      <c r="S11" s="162">
        <v>9.6</v>
      </c>
      <c r="T11" s="501">
        <v>9.1</v>
      </c>
      <c r="U11" s="449">
        <v>8.5</v>
      </c>
      <c r="V11" s="449">
        <v>7.9</v>
      </c>
      <c r="W11" s="162">
        <v>7.8</v>
      </c>
      <c r="X11" s="162">
        <v>7.6</v>
      </c>
      <c r="Y11" s="463">
        <v>8</v>
      </c>
    </row>
    <row r="12" spans="1:26" ht="12" customHeight="1" x14ac:dyDescent="0.2">
      <c r="A12" s="44" t="s">
        <v>14</v>
      </c>
      <c r="B12" s="397" t="s">
        <v>153</v>
      </c>
      <c r="C12" s="81" t="s">
        <v>41</v>
      </c>
      <c r="D12" s="169">
        <v>340070002</v>
      </c>
      <c r="E12" s="122" t="s">
        <v>127</v>
      </c>
      <c r="F12" s="37" t="s">
        <v>127</v>
      </c>
      <c r="G12" s="37" t="s">
        <v>127</v>
      </c>
      <c r="H12" s="37" t="s">
        <v>127</v>
      </c>
      <c r="I12" s="37" t="s">
        <v>127</v>
      </c>
      <c r="J12" s="37" t="s">
        <v>127</v>
      </c>
      <c r="K12" s="37" t="s">
        <v>127</v>
      </c>
      <c r="L12" s="37" t="s">
        <v>127</v>
      </c>
      <c r="M12" s="37" t="s">
        <v>127</v>
      </c>
      <c r="N12" s="37" t="s">
        <v>127</v>
      </c>
      <c r="O12" s="439" t="s">
        <v>127</v>
      </c>
      <c r="P12" s="553">
        <v>9.6999999999999993</v>
      </c>
      <c r="Q12" s="545">
        <v>10.1</v>
      </c>
      <c r="R12" s="545">
        <v>10.3</v>
      </c>
      <c r="S12" s="158">
        <v>10.4</v>
      </c>
      <c r="T12" s="431">
        <v>10.199999999999999</v>
      </c>
      <c r="U12" s="158">
        <v>10.3</v>
      </c>
      <c r="V12" s="158">
        <v>10.199999999999999</v>
      </c>
      <c r="W12" s="158">
        <v>10.199999999999999</v>
      </c>
      <c r="X12" s="158">
        <v>9.4</v>
      </c>
      <c r="Y12" s="160">
        <v>9.4</v>
      </c>
    </row>
    <row r="13" spans="1:26" ht="12" customHeight="1" x14ac:dyDescent="0.2">
      <c r="A13" s="35" t="s">
        <v>14</v>
      </c>
      <c r="B13" s="394" t="s">
        <v>288</v>
      </c>
      <c r="C13" s="36" t="s">
        <v>41</v>
      </c>
      <c r="D13" s="23" t="s">
        <v>42</v>
      </c>
      <c r="E13" s="120">
        <v>14.2</v>
      </c>
      <c r="F13" s="10">
        <v>14.1</v>
      </c>
      <c r="G13" s="11">
        <v>14.4</v>
      </c>
      <c r="H13" s="11">
        <v>14.2</v>
      </c>
      <c r="I13" s="11">
        <v>14.5</v>
      </c>
      <c r="J13" s="10">
        <v>13.2</v>
      </c>
      <c r="K13" s="10">
        <v>13.4</v>
      </c>
      <c r="L13" s="11">
        <v>13</v>
      </c>
      <c r="M13" s="10" t="s">
        <v>127</v>
      </c>
      <c r="N13" s="10" t="s">
        <v>127</v>
      </c>
      <c r="O13" s="432" t="s">
        <v>127</v>
      </c>
      <c r="P13" s="531" t="s">
        <v>361</v>
      </c>
      <c r="Q13" s="10" t="s">
        <v>361</v>
      </c>
      <c r="R13" s="10" t="s">
        <v>361</v>
      </c>
      <c r="S13" s="10" t="s">
        <v>361</v>
      </c>
      <c r="T13" s="432" t="s">
        <v>361</v>
      </c>
      <c r="U13" s="10" t="s">
        <v>361</v>
      </c>
      <c r="V13" s="10" t="s">
        <v>361</v>
      </c>
      <c r="W13" s="10" t="s">
        <v>361</v>
      </c>
      <c r="X13" s="10" t="s">
        <v>361</v>
      </c>
      <c r="Y13" s="109" t="s">
        <v>361</v>
      </c>
    </row>
    <row r="14" spans="1:26" ht="12" customHeight="1" x14ac:dyDescent="0.2">
      <c r="A14" s="35" t="s">
        <v>14</v>
      </c>
      <c r="B14" s="393" t="s">
        <v>221</v>
      </c>
      <c r="C14" s="36" t="s">
        <v>41</v>
      </c>
      <c r="D14" s="23" t="s">
        <v>43</v>
      </c>
      <c r="E14" s="120">
        <v>14.6</v>
      </c>
      <c r="F14" s="10">
        <v>14.5</v>
      </c>
      <c r="G14" s="11">
        <v>14</v>
      </c>
      <c r="H14" s="10">
        <v>13.7</v>
      </c>
      <c r="I14" s="10">
        <v>13.8</v>
      </c>
      <c r="J14" s="10">
        <v>13.3</v>
      </c>
      <c r="K14" s="10">
        <v>13.5</v>
      </c>
      <c r="L14" s="10">
        <v>12.7</v>
      </c>
      <c r="M14" s="10">
        <v>11.729872100122099</v>
      </c>
      <c r="N14" s="11">
        <v>10.3</v>
      </c>
      <c r="O14" s="440">
        <v>9.6999999999999993</v>
      </c>
      <c r="P14" s="532">
        <v>9.5</v>
      </c>
      <c r="Q14" s="155">
        <v>9.3000000000000007</v>
      </c>
      <c r="R14" s="155">
        <v>9.1</v>
      </c>
      <c r="S14" s="155">
        <v>9.1</v>
      </c>
      <c r="T14" s="433">
        <v>8.8000000000000007</v>
      </c>
      <c r="U14" s="155">
        <v>8.3000000000000007</v>
      </c>
      <c r="V14" s="155">
        <v>7.6</v>
      </c>
      <c r="W14" s="155">
        <v>7.1</v>
      </c>
      <c r="X14" s="430">
        <v>6.8</v>
      </c>
      <c r="Y14" s="462">
        <v>7.5</v>
      </c>
    </row>
    <row r="15" spans="1:26" ht="12" customHeight="1" x14ac:dyDescent="0.2">
      <c r="A15" s="35" t="s">
        <v>14</v>
      </c>
      <c r="B15" s="393" t="s">
        <v>166</v>
      </c>
      <c r="C15" s="36" t="s">
        <v>48</v>
      </c>
      <c r="D15" s="154">
        <v>340150002</v>
      </c>
      <c r="E15" s="163" t="s">
        <v>127</v>
      </c>
      <c r="F15" s="163" t="s">
        <v>127</v>
      </c>
      <c r="G15" s="163" t="s">
        <v>127</v>
      </c>
      <c r="H15" s="163" t="s">
        <v>127</v>
      </c>
      <c r="I15" s="163" t="s">
        <v>127</v>
      </c>
      <c r="J15" s="163" t="s">
        <v>127</v>
      </c>
      <c r="K15" s="163" t="s">
        <v>127</v>
      </c>
      <c r="L15" s="163" t="s">
        <v>127</v>
      </c>
      <c r="M15" s="163" t="s">
        <v>127</v>
      </c>
      <c r="N15" s="163" t="s">
        <v>127</v>
      </c>
      <c r="O15" s="442" t="s">
        <v>127</v>
      </c>
      <c r="P15" s="535" t="s">
        <v>361</v>
      </c>
      <c r="Q15" s="163" t="s">
        <v>361</v>
      </c>
      <c r="R15" s="163" t="s">
        <v>361</v>
      </c>
      <c r="S15" s="163" t="s">
        <v>361</v>
      </c>
      <c r="T15" s="442" t="s">
        <v>361</v>
      </c>
      <c r="U15" s="450">
        <v>7.9</v>
      </c>
      <c r="V15" s="450">
        <v>7.5</v>
      </c>
      <c r="W15" s="450">
        <v>7.4</v>
      </c>
      <c r="X15" s="450">
        <v>7</v>
      </c>
      <c r="Y15" s="462">
        <v>7.2</v>
      </c>
    </row>
    <row r="16" spans="1:26" ht="12" customHeight="1" x14ac:dyDescent="0.2">
      <c r="A16" s="35" t="s">
        <v>14</v>
      </c>
      <c r="B16" s="393" t="s">
        <v>155</v>
      </c>
      <c r="C16" s="36" t="s">
        <v>48</v>
      </c>
      <c r="D16" s="23" t="s">
        <v>49</v>
      </c>
      <c r="E16" s="123" t="s">
        <v>127</v>
      </c>
      <c r="F16" s="11" t="s">
        <v>127</v>
      </c>
      <c r="G16" s="11" t="s">
        <v>127</v>
      </c>
      <c r="H16" s="11" t="s">
        <v>127</v>
      </c>
      <c r="I16" s="11" t="s">
        <v>127</v>
      </c>
      <c r="J16" s="11" t="s">
        <v>127</v>
      </c>
      <c r="K16" s="11">
        <v>13.3</v>
      </c>
      <c r="L16" s="11">
        <v>12.4</v>
      </c>
      <c r="M16" s="11">
        <v>11.38041001369964</v>
      </c>
      <c r="N16" s="11">
        <v>10</v>
      </c>
      <c r="O16" s="440">
        <v>9.3000000000000007</v>
      </c>
      <c r="P16" s="532">
        <v>9.3000000000000007</v>
      </c>
      <c r="Q16" s="155">
        <v>9.3000000000000007</v>
      </c>
      <c r="R16" s="155">
        <v>9.1999999999999993</v>
      </c>
      <c r="S16" s="155">
        <v>8.9</v>
      </c>
      <c r="T16" s="433">
        <v>8.3000000000000007</v>
      </c>
      <c r="U16" s="430">
        <v>7.8</v>
      </c>
      <c r="V16" s="430">
        <v>7.4</v>
      </c>
      <c r="W16" s="430">
        <v>7.3</v>
      </c>
      <c r="X16" s="155" t="s">
        <v>361</v>
      </c>
      <c r="Y16" s="165" t="s">
        <v>361</v>
      </c>
    </row>
    <row r="17" spans="1:25" ht="12" customHeight="1" thickBot="1" x14ac:dyDescent="0.25">
      <c r="A17" s="110" t="s">
        <v>14</v>
      </c>
      <c r="B17" s="398" t="s">
        <v>155</v>
      </c>
      <c r="C17" s="111" t="s">
        <v>48</v>
      </c>
      <c r="D17" s="112" t="s">
        <v>50</v>
      </c>
      <c r="E17" s="124">
        <v>14.3</v>
      </c>
      <c r="F17" s="114">
        <v>14</v>
      </c>
      <c r="G17" s="114">
        <v>13.5</v>
      </c>
      <c r="H17" s="114">
        <v>12.8</v>
      </c>
      <c r="I17" s="114">
        <v>13.5</v>
      </c>
      <c r="J17" s="125" t="s">
        <v>127</v>
      </c>
      <c r="K17" s="125" t="s">
        <v>127</v>
      </c>
      <c r="L17" s="125" t="s">
        <v>127</v>
      </c>
      <c r="M17" s="125" t="s">
        <v>127</v>
      </c>
      <c r="N17" s="125" t="s">
        <v>127</v>
      </c>
      <c r="O17" s="443" t="s">
        <v>127</v>
      </c>
      <c r="P17" s="536" t="s">
        <v>361</v>
      </c>
      <c r="Q17" s="125" t="s">
        <v>361</v>
      </c>
      <c r="R17" s="125" t="s">
        <v>361</v>
      </c>
      <c r="S17" s="125" t="s">
        <v>361</v>
      </c>
      <c r="T17" s="443" t="s">
        <v>361</v>
      </c>
      <c r="U17" s="125" t="s">
        <v>361</v>
      </c>
      <c r="V17" s="125" t="s">
        <v>361</v>
      </c>
      <c r="W17" s="125" t="s">
        <v>361</v>
      </c>
      <c r="X17" s="125" t="s">
        <v>361</v>
      </c>
      <c r="Y17" s="126" t="s">
        <v>361</v>
      </c>
    </row>
    <row r="18" spans="1:25" ht="12" customHeight="1" x14ac:dyDescent="0.2">
      <c r="A18" s="44" t="s">
        <v>107</v>
      </c>
      <c r="B18" s="397" t="s">
        <v>287</v>
      </c>
      <c r="C18" s="127" t="s">
        <v>108</v>
      </c>
      <c r="D18" s="128" t="s">
        <v>109</v>
      </c>
      <c r="E18" s="122">
        <v>13.4</v>
      </c>
      <c r="F18" s="37">
        <v>14.1</v>
      </c>
      <c r="G18" s="37">
        <v>14.3</v>
      </c>
      <c r="H18" s="37">
        <v>13.9</v>
      </c>
      <c r="I18" s="37">
        <v>13.9</v>
      </c>
      <c r="J18" s="37">
        <v>13.2</v>
      </c>
      <c r="K18" s="37">
        <v>13.2</v>
      </c>
      <c r="L18" s="37">
        <v>12.6</v>
      </c>
      <c r="M18" s="37">
        <v>12.2</v>
      </c>
      <c r="N18" s="37">
        <v>11.333333333333334</v>
      </c>
      <c r="O18" s="525">
        <v>10.9</v>
      </c>
      <c r="P18" s="528">
        <v>10.9</v>
      </c>
      <c r="Q18" s="158">
        <v>10.8</v>
      </c>
      <c r="R18" s="158">
        <v>10.4</v>
      </c>
      <c r="S18" s="158">
        <v>10.199999999999999</v>
      </c>
      <c r="T18" s="468">
        <v>10.199999999999999</v>
      </c>
      <c r="U18" s="457">
        <v>10.3</v>
      </c>
      <c r="V18" s="158" t="s">
        <v>361</v>
      </c>
      <c r="W18" s="158" t="s">
        <v>361</v>
      </c>
      <c r="X18" s="158" t="s">
        <v>361</v>
      </c>
      <c r="Y18" s="166" t="s">
        <v>361</v>
      </c>
    </row>
    <row r="19" spans="1:25" ht="12" customHeight="1" x14ac:dyDescent="0.2">
      <c r="A19" s="35" t="s">
        <v>107</v>
      </c>
      <c r="B19" s="393" t="s">
        <v>268</v>
      </c>
      <c r="C19" s="129" t="s">
        <v>110</v>
      </c>
      <c r="D19" s="130" t="s">
        <v>111</v>
      </c>
      <c r="E19" s="120" t="s">
        <v>127</v>
      </c>
      <c r="F19" s="10">
        <v>14.6</v>
      </c>
      <c r="G19" s="11">
        <v>15.1</v>
      </c>
      <c r="H19" s="11">
        <v>14.8</v>
      </c>
      <c r="I19" s="11">
        <v>15.2</v>
      </c>
      <c r="J19" s="11">
        <v>14.2</v>
      </c>
      <c r="K19" s="11">
        <v>14.2</v>
      </c>
      <c r="L19" s="11">
        <v>13.4</v>
      </c>
      <c r="M19" s="10">
        <v>13.9</v>
      </c>
      <c r="N19" s="10">
        <v>13.8</v>
      </c>
      <c r="O19" s="440">
        <v>13.7</v>
      </c>
      <c r="P19" s="532">
        <v>12.3</v>
      </c>
      <c r="Q19" s="155">
        <v>11.1</v>
      </c>
      <c r="R19" s="155">
        <v>9.9</v>
      </c>
      <c r="S19" s="155">
        <v>10</v>
      </c>
      <c r="T19" s="433">
        <v>9.6</v>
      </c>
      <c r="U19" s="155">
        <v>10.1</v>
      </c>
      <c r="V19" s="155">
        <v>9.6999999999999993</v>
      </c>
      <c r="W19" s="155">
        <v>9.6999999999999993</v>
      </c>
      <c r="X19" s="155">
        <v>8.6999999999999993</v>
      </c>
      <c r="Y19" s="159">
        <v>8.9</v>
      </c>
    </row>
    <row r="20" spans="1:25" ht="12" customHeight="1" x14ac:dyDescent="0.2">
      <c r="A20" s="35" t="s">
        <v>107</v>
      </c>
      <c r="B20" s="393" t="s">
        <v>224</v>
      </c>
      <c r="C20" s="129" t="s">
        <v>34</v>
      </c>
      <c r="D20" s="130" t="s">
        <v>112</v>
      </c>
      <c r="E20" s="120">
        <v>15</v>
      </c>
      <c r="F20" s="10">
        <v>15.5</v>
      </c>
      <c r="G20" s="11">
        <v>15.4</v>
      </c>
      <c r="H20" s="11">
        <v>15.1</v>
      </c>
      <c r="I20" s="11">
        <v>15.7</v>
      </c>
      <c r="J20" s="10">
        <v>15</v>
      </c>
      <c r="K20" s="10">
        <v>15</v>
      </c>
      <c r="L20" s="10">
        <v>14.1</v>
      </c>
      <c r="M20" s="10">
        <v>13.666666666666666</v>
      </c>
      <c r="N20" s="10">
        <v>13.266666666666666</v>
      </c>
      <c r="O20" s="440">
        <v>12.9</v>
      </c>
      <c r="P20" s="532">
        <v>13.1</v>
      </c>
      <c r="Q20" s="155">
        <v>12.4</v>
      </c>
      <c r="R20" s="155">
        <v>12.3</v>
      </c>
      <c r="S20" s="155">
        <v>11.6</v>
      </c>
      <c r="T20" s="433">
        <v>11.5</v>
      </c>
      <c r="U20" s="155">
        <v>10.3</v>
      </c>
      <c r="V20" s="155">
        <v>10.7</v>
      </c>
      <c r="W20" s="155">
        <v>10.7</v>
      </c>
      <c r="X20" s="155">
        <v>10.8</v>
      </c>
      <c r="Y20" s="462">
        <v>10.1</v>
      </c>
    </row>
    <row r="21" spans="1:25" ht="12" customHeight="1" x14ac:dyDescent="0.2">
      <c r="A21" s="35" t="s">
        <v>107</v>
      </c>
      <c r="B21" s="393" t="s">
        <v>225</v>
      </c>
      <c r="C21" s="129" t="s">
        <v>34</v>
      </c>
      <c r="D21" s="170" t="s">
        <v>226</v>
      </c>
      <c r="E21" s="120" t="s">
        <v>127</v>
      </c>
      <c r="F21" s="10" t="s">
        <v>127</v>
      </c>
      <c r="G21" s="10" t="s">
        <v>127</v>
      </c>
      <c r="H21" s="10" t="s">
        <v>127</v>
      </c>
      <c r="I21" s="10" t="s">
        <v>127</v>
      </c>
      <c r="J21" s="10" t="s">
        <v>127</v>
      </c>
      <c r="K21" s="10" t="s">
        <v>127</v>
      </c>
      <c r="L21" s="10" t="s">
        <v>127</v>
      </c>
      <c r="M21" s="10" t="s">
        <v>127</v>
      </c>
      <c r="N21" s="10" t="s">
        <v>127</v>
      </c>
      <c r="O21" s="432" t="s">
        <v>127</v>
      </c>
      <c r="P21" s="531" t="s">
        <v>361</v>
      </c>
      <c r="Q21" s="10" t="s">
        <v>361</v>
      </c>
      <c r="R21" s="10" t="s">
        <v>361</v>
      </c>
      <c r="S21" s="446">
        <v>10.6</v>
      </c>
      <c r="T21" s="497">
        <v>9.9</v>
      </c>
      <c r="U21" s="155">
        <v>9.4</v>
      </c>
      <c r="V21" s="155">
        <v>9.4</v>
      </c>
      <c r="W21" s="155">
        <v>9</v>
      </c>
      <c r="X21" s="155">
        <v>9.1</v>
      </c>
      <c r="Y21" s="159">
        <v>8.6</v>
      </c>
    </row>
    <row r="22" spans="1:25" ht="12" customHeight="1" x14ac:dyDescent="0.2">
      <c r="A22" s="35" t="s">
        <v>107</v>
      </c>
      <c r="B22" s="393" t="s">
        <v>223</v>
      </c>
      <c r="C22" s="129" t="s">
        <v>113</v>
      </c>
      <c r="D22" s="130" t="s">
        <v>114</v>
      </c>
      <c r="E22" s="120">
        <v>13.8</v>
      </c>
      <c r="F22" s="10">
        <v>14</v>
      </c>
      <c r="G22" s="10">
        <v>14.1</v>
      </c>
      <c r="H22" s="10">
        <v>13.2</v>
      </c>
      <c r="I22" s="10">
        <v>12.8</v>
      </c>
      <c r="J22" s="10">
        <v>12.2</v>
      </c>
      <c r="K22" s="10">
        <v>12.5</v>
      </c>
      <c r="L22" s="10">
        <v>12.3</v>
      </c>
      <c r="M22" s="10">
        <v>11.729999999999999</v>
      </c>
      <c r="N22" s="10">
        <v>10.533333333333333</v>
      </c>
      <c r="O22" s="440">
        <v>10.1</v>
      </c>
      <c r="P22" s="532">
        <v>9.8000000000000007</v>
      </c>
      <c r="Q22" s="155">
        <v>9.8000000000000007</v>
      </c>
      <c r="R22" s="155">
        <v>9.3000000000000007</v>
      </c>
      <c r="S22" s="155">
        <v>9</v>
      </c>
      <c r="T22" s="498">
        <v>8.8000000000000007</v>
      </c>
      <c r="U22" s="430">
        <v>9</v>
      </c>
      <c r="V22" s="430">
        <v>8.5</v>
      </c>
      <c r="W22" s="155">
        <v>8.1</v>
      </c>
      <c r="X22" s="155">
        <v>7.5</v>
      </c>
      <c r="Y22" s="159">
        <v>8.1</v>
      </c>
    </row>
    <row r="23" spans="1:25" ht="12" customHeight="1" x14ac:dyDescent="0.2">
      <c r="A23" s="35" t="s">
        <v>107</v>
      </c>
      <c r="B23" s="393" t="s">
        <v>156</v>
      </c>
      <c r="C23" s="129" t="s">
        <v>115</v>
      </c>
      <c r="D23" s="130" t="s">
        <v>116</v>
      </c>
      <c r="E23" s="120">
        <v>15.3</v>
      </c>
      <c r="F23" s="10">
        <v>15.3</v>
      </c>
      <c r="G23" s="10">
        <v>15.2</v>
      </c>
      <c r="H23" s="10">
        <v>14.4</v>
      </c>
      <c r="I23" s="11">
        <v>14.3</v>
      </c>
      <c r="J23" s="11">
        <v>13.9</v>
      </c>
      <c r="K23" s="11">
        <v>13.8</v>
      </c>
      <c r="L23" s="11">
        <v>13.4</v>
      </c>
      <c r="M23" s="10">
        <v>12.5</v>
      </c>
      <c r="N23" s="10">
        <v>11.5</v>
      </c>
      <c r="O23" s="440">
        <v>10.1</v>
      </c>
      <c r="P23" s="532">
        <v>13.4</v>
      </c>
      <c r="Q23" s="155">
        <v>9.3000000000000007</v>
      </c>
      <c r="R23" s="430">
        <v>9.6</v>
      </c>
      <c r="S23" s="430">
        <v>9.6999999999999993</v>
      </c>
      <c r="T23" s="498">
        <v>9.4</v>
      </c>
      <c r="U23" s="155">
        <v>8.8000000000000007</v>
      </c>
      <c r="V23" s="155">
        <v>8</v>
      </c>
      <c r="W23" s="430">
        <v>8.1</v>
      </c>
      <c r="X23" s="430">
        <v>8.1</v>
      </c>
      <c r="Y23" s="462">
        <v>10</v>
      </c>
    </row>
    <row r="24" spans="1:25" ht="12" customHeight="1" x14ac:dyDescent="0.2">
      <c r="A24" s="35" t="s">
        <v>107</v>
      </c>
      <c r="B24" s="394" t="s">
        <v>249</v>
      </c>
      <c r="C24" s="129" t="s">
        <v>115</v>
      </c>
      <c r="D24" s="130" t="s">
        <v>117</v>
      </c>
      <c r="E24" s="120" t="s">
        <v>127</v>
      </c>
      <c r="F24" s="10">
        <v>14.5</v>
      </c>
      <c r="G24" s="11">
        <v>13.9</v>
      </c>
      <c r="H24" s="10">
        <v>12.8</v>
      </c>
      <c r="I24" s="11">
        <v>11.9</v>
      </c>
      <c r="J24" s="11">
        <v>10.6</v>
      </c>
      <c r="K24" s="11" t="s">
        <v>127</v>
      </c>
      <c r="L24" s="11" t="s">
        <v>127</v>
      </c>
      <c r="M24" s="11" t="s">
        <v>127</v>
      </c>
      <c r="N24" s="11" t="s">
        <v>127</v>
      </c>
      <c r="O24" s="434" t="s">
        <v>127</v>
      </c>
      <c r="P24" s="537" t="s">
        <v>361</v>
      </c>
      <c r="Q24" s="11" t="s">
        <v>361</v>
      </c>
      <c r="R24" s="11" t="s">
        <v>361</v>
      </c>
      <c r="S24" s="11" t="s">
        <v>361</v>
      </c>
      <c r="T24" s="434" t="s">
        <v>361</v>
      </c>
      <c r="U24" s="11" t="s">
        <v>361</v>
      </c>
      <c r="V24" s="11" t="s">
        <v>361</v>
      </c>
      <c r="W24" s="11" t="s">
        <v>361</v>
      </c>
      <c r="X24" s="11" t="s">
        <v>361</v>
      </c>
      <c r="Y24" s="131" t="s">
        <v>361</v>
      </c>
    </row>
    <row r="25" spans="1:25" ht="12" customHeight="1" x14ac:dyDescent="0.2">
      <c r="A25" s="35" t="s">
        <v>107</v>
      </c>
      <c r="B25" s="394" t="s">
        <v>330</v>
      </c>
      <c r="C25" s="129" t="s">
        <v>115</v>
      </c>
      <c r="D25" s="130" t="s">
        <v>118</v>
      </c>
      <c r="E25" s="120">
        <v>14.5</v>
      </c>
      <c r="F25" s="10">
        <v>14.6</v>
      </c>
      <c r="G25" s="11">
        <v>14.3</v>
      </c>
      <c r="H25" s="11">
        <v>13.8</v>
      </c>
      <c r="I25" s="11">
        <v>14.4</v>
      </c>
      <c r="J25" s="11">
        <v>14.7</v>
      </c>
      <c r="K25" s="11">
        <v>15.5</v>
      </c>
      <c r="L25" s="11" t="s">
        <v>127</v>
      </c>
      <c r="M25" s="11" t="s">
        <v>127</v>
      </c>
      <c r="N25" s="11" t="s">
        <v>127</v>
      </c>
      <c r="O25" s="434" t="s">
        <v>127</v>
      </c>
      <c r="P25" s="537" t="s">
        <v>361</v>
      </c>
      <c r="Q25" s="11" t="s">
        <v>361</v>
      </c>
      <c r="R25" s="11" t="s">
        <v>361</v>
      </c>
      <c r="S25" s="11" t="s">
        <v>361</v>
      </c>
      <c r="T25" s="434" t="s">
        <v>361</v>
      </c>
      <c r="U25" s="11" t="s">
        <v>361</v>
      </c>
      <c r="V25" s="11" t="s">
        <v>361</v>
      </c>
      <c r="W25" s="11" t="s">
        <v>361</v>
      </c>
      <c r="X25" s="11" t="s">
        <v>361</v>
      </c>
      <c r="Y25" s="131" t="s">
        <v>361</v>
      </c>
    </row>
    <row r="26" spans="1:25" ht="12" customHeight="1" x14ac:dyDescent="0.2">
      <c r="A26" s="35" t="s">
        <v>107</v>
      </c>
      <c r="B26" s="394" t="s">
        <v>157</v>
      </c>
      <c r="C26" s="129" t="s">
        <v>115</v>
      </c>
      <c r="D26" s="130" t="s">
        <v>119</v>
      </c>
      <c r="E26" s="120">
        <v>14.1</v>
      </c>
      <c r="F26" s="10">
        <v>14.3</v>
      </c>
      <c r="G26" s="10">
        <v>13.8</v>
      </c>
      <c r="H26" s="10">
        <v>13.2</v>
      </c>
      <c r="I26" s="10">
        <v>13</v>
      </c>
      <c r="J26" s="11">
        <v>12.7</v>
      </c>
      <c r="K26" s="11">
        <v>12.7</v>
      </c>
      <c r="L26" s="11">
        <v>12.4</v>
      </c>
      <c r="M26" s="11">
        <v>11.583333333333334</v>
      </c>
      <c r="N26" s="11">
        <v>10.5</v>
      </c>
      <c r="O26" s="434" t="s">
        <v>127</v>
      </c>
      <c r="P26" s="554">
        <v>9.6</v>
      </c>
      <c r="Q26" s="11" t="s">
        <v>361</v>
      </c>
      <c r="R26" s="11" t="s">
        <v>361</v>
      </c>
      <c r="S26" s="11" t="s">
        <v>361</v>
      </c>
      <c r="T26" s="434" t="s">
        <v>361</v>
      </c>
      <c r="U26" s="11" t="s">
        <v>361</v>
      </c>
      <c r="V26" s="11" t="s">
        <v>361</v>
      </c>
      <c r="W26" s="11" t="s">
        <v>361</v>
      </c>
      <c r="X26" s="11" t="s">
        <v>361</v>
      </c>
      <c r="Y26" s="131" t="s">
        <v>361</v>
      </c>
    </row>
    <row r="27" spans="1:25" ht="12" customHeight="1" x14ac:dyDescent="0.2">
      <c r="A27" s="35" t="s">
        <v>107</v>
      </c>
      <c r="B27" s="394" t="s">
        <v>279</v>
      </c>
      <c r="C27" s="129" t="s">
        <v>115</v>
      </c>
      <c r="D27" s="130" t="s">
        <v>120</v>
      </c>
      <c r="E27" s="123">
        <v>23.4</v>
      </c>
      <c r="F27" s="10">
        <v>23.4</v>
      </c>
      <c r="G27" s="11" t="s">
        <v>127</v>
      </c>
      <c r="H27" s="11" t="s">
        <v>127</v>
      </c>
      <c r="I27" s="11" t="s">
        <v>127</v>
      </c>
      <c r="J27" s="11" t="s">
        <v>127</v>
      </c>
      <c r="K27" s="11" t="s">
        <v>127</v>
      </c>
      <c r="L27" s="11" t="s">
        <v>127</v>
      </c>
      <c r="M27" s="11" t="s">
        <v>127</v>
      </c>
      <c r="N27" s="11" t="s">
        <v>127</v>
      </c>
      <c r="O27" s="434" t="s">
        <v>127</v>
      </c>
      <c r="P27" s="537" t="s">
        <v>361</v>
      </c>
      <c r="Q27" s="11" t="s">
        <v>361</v>
      </c>
      <c r="R27" s="11" t="s">
        <v>361</v>
      </c>
      <c r="S27" s="11" t="s">
        <v>361</v>
      </c>
      <c r="T27" s="434" t="s">
        <v>361</v>
      </c>
      <c r="U27" s="11" t="s">
        <v>361</v>
      </c>
      <c r="V27" s="11" t="s">
        <v>361</v>
      </c>
      <c r="W27" s="11" t="s">
        <v>361</v>
      </c>
      <c r="X27" s="11" t="s">
        <v>361</v>
      </c>
      <c r="Y27" s="131" t="s">
        <v>361</v>
      </c>
    </row>
    <row r="28" spans="1:25" ht="12" customHeight="1" x14ac:dyDescent="0.2">
      <c r="A28" s="35" t="s">
        <v>107</v>
      </c>
      <c r="B28" s="393" t="s">
        <v>280</v>
      </c>
      <c r="C28" s="129" t="s">
        <v>115</v>
      </c>
      <c r="D28" s="130" t="s">
        <v>121</v>
      </c>
      <c r="E28" s="123">
        <v>16.600000000000001</v>
      </c>
      <c r="F28" s="11">
        <v>16.600000000000001</v>
      </c>
      <c r="G28" s="11">
        <v>16.2</v>
      </c>
      <c r="H28" s="11">
        <v>15.4</v>
      </c>
      <c r="I28" s="11">
        <v>15.2</v>
      </c>
      <c r="J28" s="11">
        <v>15</v>
      </c>
      <c r="K28" s="11">
        <v>15</v>
      </c>
      <c r="L28" s="11">
        <v>14.5</v>
      </c>
      <c r="M28" s="11">
        <v>12.966666666666667</v>
      </c>
      <c r="N28" s="11">
        <v>11.866666666666667</v>
      </c>
      <c r="O28" s="440">
        <v>11.2</v>
      </c>
      <c r="P28" s="532">
        <v>10.9</v>
      </c>
      <c r="Q28" s="155">
        <v>10.5</v>
      </c>
      <c r="R28" s="155">
        <v>10.3</v>
      </c>
      <c r="S28" s="430">
        <v>10.7</v>
      </c>
      <c r="T28" s="498">
        <v>11.2</v>
      </c>
      <c r="U28" s="430">
        <v>11.3</v>
      </c>
      <c r="V28" s="155" t="s">
        <v>361</v>
      </c>
      <c r="W28" s="155" t="s">
        <v>361</v>
      </c>
      <c r="X28" s="155" t="s">
        <v>361</v>
      </c>
      <c r="Y28" s="165" t="s">
        <v>361</v>
      </c>
    </row>
    <row r="29" spans="1:25" ht="12" customHeight="1" x14ac:dyDescent="0.2">
      <c r="A29" s="35" t="s">
        <v>107</v>
      </c>
      <c r="B29" s="393" t="s">
        <v>164</v>
      </c>
      <c r="C29" s="129" t="s">
        <v>115</v>
      </c>
      <c r="D29" s="170" t="s">
        <v>227</v>
      </c>
      <c r="E29" s="123" t="s">
        <v>127</v>
      </c>
      <c r="F29" s="11" t="s">
        <v>127</v>
      </c>
      <c r="G29" s="11" t="s">
        <v>127</v>
      </c>
      <c r="H29" s="11" t="s">
        <v>127</v>
      </c>
      <c r="I29" s="11" t="s">
        <v>127</v>
      </c>
      <c r="J29" s="11" t="s">
        <v>127</v>
      </c>
      <c r="K29" s="11" t="s">
        <v>127</v>
      </c>
      <c r="L29" s="11" t="s">
        <v>127</v>
      </c>
      <c r="M29" s="11" t="s">
        <v>127</v>
      </c>
      <c r="N29" s="11" t="s">
        <v>127</v>
      </c>
      <c r="O29" s="434" t="s">
        <v>127</v>
      </c>
      <c r="P29" s="537" t="s">
        <v>361</v>
      </c>
      <c r="Q29" s="504">
        <v>10.9</v>
      </c>
      <c r="R29" s="504">
        <v>11</v>
      </c>
      <c r="S29" s="504">
        <v>10.7</v>
      </c>
      <c r="T29" s="433">
        <v>10.3</v>
      </c>
      <c r="U29" s="155">
        <v>9.6</v>
      </c>
      <c r="V29" s="155">
        <v>9.1</v>
      </c>
      <c r="W29" s="155">
        <v>8.6</v>
      </c>
      <c r="X29" s="155">
        <v>8</v>
      </c>
      <c r="Y29" s="462">
        <v>8.3000000000000007</v>
      </c>
    </row>
    <row r="30" spans="1:25" ht="12" customHeight="1" x14ac:dyDescent="0.2">
      <c r="A30" s="35" t="s">
        <v>107</v>
      </c>
      <c r="B30" s="394" t="s">
        <v>331</v>
      </c>
      <c r="C30" s="129" t="s">
        <v>115</v>
      </c>
      <c r="D30" s="130" t="s">
        <v>122</v>
      </c>
      <c r="E30" s="123" t="s">
        <v>127</v>
      </c>
      <c r="F30" s="11">
        <v>13.1</v>
      </c>
      <c r="G30" s="11">
        <v>13.1</v>
      </c>
      <c r="H30" s="11">
        <v>13.1</v>
      </c>
      <c r="I30" s="11" t="s">
        <v>127</v>
      </c>
      <c r="J30" s="11" t="s">
        <v>127</v>
      </c>
      <c r="K30" s="11" t="s">
        <v>127</v>
      </c>
      <c r="L30" s="11" t="s">
        <v>127</v>
      </c>
      <c r="M30" s="11" t="s">
        <v>127</v>
      </c>
      <c r="N30" s="11" t="s">
        <v>127</v>
      </c>
      <c r="O30" s="434" t="s">
        <v>127</v>
      </c>
      <c r="P30" s="537" t="s">
        <v>361</v>
      </c>
      <c r="Q30" s="11" t="s">
        <v>361</v>
      </c>
      <c r="R30" s="11" t="s">
        <v>361</v>
      </c>
      <c r="S30" s="11" t="s">
        <v>361</v>
      </c>
      <c r="T30" s="434" t="s">
        <v>361</v>
      </c>
      <c r="U30" s="11" t="s">
        <v>361</v>
      </c>
      <c r="V30" s="11" t="s">
        <v>361</v>
      </c>
      <c r="W30" s="11" t="s">
        <v>361</v>
      </c>
      <c r="X30" s="11" t="s">
        <v>361</v>
      </c>
      <c r="Y30" s="159" t="s">
        <v>361</v>
      </c>
    </row>
    <row r="31" spans="1:25" ht="12" customHeight="1" x14ac:dyDescent="0.2">
      <c r="A31" s="35" t="s">
        <v>107</v>
      </c>
      <c r="B31" s="393" t="s">
        <v>158</v>
      </c>
      <c r="C31" s="129" t="s">
        <v>115</v>
      </c>
      <c r="D31" s="130" t="s">
        <v>123</v>
      </c>
      <c r="E31" s="120" t="s">
        <v>127</v>
      </c>
      <c r="F31" s="10" t="s">
        <v>127</v>
      </c>
      <c r="G31" s="11" t="s">
        <v>127</v>
      </c>
      <c r="H31" s="10" t="s">
        <v>127</v>
      </c>
      <c r="I31" s="11" t="s">
        <v>127</v>
      </c>
      <c r="J31" s="11" t="s">
        <v>127</v>
      </c>
      <c r="K31" s="11" t="s">
        <v>127</v>
      </c>
      <c r="L31" s="11">
        <v>13.5</v>
      </c>
      <c r="M31" s="10">
        <v>12.4</v>
      </c>
      <c r="N31" s="10">
        <v>12.033333333333333</v>
      </c>
      <c r="O31" s="440">
        <v>11.4</v>
      </c>
      <c r="P31" s="532">
        <v>11</v>
      </c>
      <c r="Q31" s="155">
        <v>11.1</v>
      </c>
      <c r="R31" s="155">
        <v>11.5</v>
      </c>
      <c r="S31" s="155">
        <v>11.8</v>
      </c>
      <c r="T31" s="433">
        <v>11.4</v>
      </c>
      <c r="U31" s="155">
        <v>10.6</v>
      </c>
      <c r="V31" s="155">
        <v>10.1</v>
      </c>
      <c r="W31" s="155">
        <v>9.4</v>
      </c>
      <c r="X31" s="155">
        <v>8.6</v>
      </c>
      <c r="Y31" s="159">
        <v>8.6999999999999993</v>
      </c>
    </row>
    <row r="32" spans="1:25" ht="12" customHeight="1" x14ac:dyDescent="0.2">
      <c r="A32" s="35" t="s">
        <v>107</v>
      </c>
      <c r="B32" s="393" t="s">
        <v>159</v>
      </c>
      <c r="C32" s="129" t="s">
        <v>115</v>
      </c>
      <c r="D32" s="130" t="s">
        <v>124</v>
      </c>
      <c r="E32" s="120" t="s">
        <v>127</v>
      </c>
      <c r="F32" s="10" t="s">
        <v>127</v>
      </c>
      <c r="G32" s="10" t="s">
        <v>127</v>
      </c>
      <c r="H32" s="10" t="s">
        <v>127</v>
      </c>
      <c r="I32" s="10" t="s">
        <v>127</v>
      </c>
      <c r="J32" s="10" t="s">
        <v>127</v>
      </c>
      <c r="K32" s="10">
        <v>12</v>
      </c>
      <c r="L32" s="10">
        <v>12.7</v>
      </c>
      <c r="M32" s="10">
        <v>12.1</v>
      </c>
      <c r="N32" s="10">
        <v>11.7</v>
      </c>
      <c r="O32" s="440">
        <v>11.1</v>
      </c>
      <c r="P32" s="532">
        <v>10.8</v>
      </c>
      <c r="Q32" s="155">
        <v>10.7</v>
      </c>
      <c r="R32" s="155">
        <v>10.9</v>
      </c>
      <c r="S32" s="155">
        <v>11.2</v>
      </c>
      <c r="T32" s="433">
        <v>10.9</v>
      </c>
      <c r="U32" s="155">
        <v>10.199999999999999</v>
      </c>
      <c r="V32" s="155">
        <v>9.1999999999999993</v>
      </c>
      <c r="W32" s="155">
        <v>8.5</v>
      </c>
      <c r="X32" s="448">
        <v>7.8</v>
      </c>
      <c r="Y32" s="462">
        <v>8.4</v>
      </c>
    </row>
    <row r="33" spans="1:25" ht="12" customHeight="1" x14ac:dyDescent="0.2">
      <c r="A33" s="35" t="s">
        <v>107</v>
      </c>
      <c r="B33" s="393" t="s">
        <v>160</v>
      </c>
      <c r="C33" s="129" t="s">
        <v>115</v>
      </c>
      <c r="D33" s="170" t="s">
        <v>228</v>
      </c>
      <c r="E33" s="120" t="s">
        <v>127</v>
      </c>
      <c r="F33" s="10" t="s">
        <v>127</v>
      </c>
      <c r="G33" s="10" t="s">
        <v>127</v>
      </c>
      <c r="H33" s="10" t="s">
        <v>127</v>
      </c>
      <c r="I33" s="10" t="s">
        <v>127</v>
      </c>
      <c r="J33" s="10" t="s">
        <v>127</v>
      </c>
      <c r="K33" s="10" t="s">
        <v>127</v>
      </c>
      <c r="L33" s="10" t="s">
        <v>127</v>
      </c>
      <c r="M33" s="10" t="s">
        <v>127</v>
      </c>
      <c r="N33" s="10" t="s">
        <v>127</v>
      </c>
      <c r="O33" s="432" t="s">
        <v>127</v>
      </c>
      <c r="P33" s="531" t="s">
        <v>361</v>
      </c>
      <c r="Q33" s="10" t="s">
        <v>361</v>
      </c>
      <c r="R33" s="446">
        <v>10.7</v>
      </c>
      <c r="S33" s="446">
        <v>10.7</v>
      </c>
      <c r="T33" s="497">
        <v>10.3</v>
      </c>
      <c r="U33" s="155">
        <v>9.5</v>
      </c>
      <c r="V33" s="155">
        <v>9.1999999999999993</v>
      </c>
      <c r="W33" s="155">
        <v>9</v>
      </c>
      <c r="X33" s="155">
        <v>8.8000000000000007</v>
      </c>
      <c r="Y33" s="159">
        <v>8.9</v>
      </c>
    </row>
    <row r="34" spans="1:25" ht="12" customHeight="1" x14ac:dyDescent="0.2">
      <c r="A34" s="35" t="s">
        <v>107</v>
      </c>
      <c r="B34" s="393" t="s">
        <v>165</v>
      </c>
      <c r="C34" s="129" t="s">
        <v>115</v>
      </c>
      <c r="D34" s="170" t="s">
        <v>229</v>
      </c>
      <c r="E34" s="120" t="s">
        <v>127</v>
      </c>
      <c r="F34" s="10" t="s">
        <v>127</v>
      </c>
      <c r="G34" s="10" t="s">
        <v>127</v>
      </c>
      <c r="H34" s="10" t="s">
        <v>127</v>
      </c>
      <c r="I34" s="10" t="s">
        <v>127</v>
      </c>
      <c r="J34" s="10" t="s">
        <v>127</v>
      </c>
      <c r="K34" s="10" t="s">
        <v>127</v>
      </c>
      <c r="L34" s="10" t="s">
        <v>127</v>
      </c>
      <c r="M34" s="10" t="s">
        <v>127</v>
      </c>
      <c r="N34" s="10" t="s">
        <v>127</v>
      </c>
      <c r="O34" s="432" t="s">
        <v>127</v>
      </c>
      <c r="P34" s="531" t="s">
        <v>361</v>
      </c>
      <c r="Q34" s="10" t="s">
        <v>361</v>
      </c>
      <c r="R34" s="10" t="s">
        <v>361</v>
      </c>
      <c r="S34" s="446">
        <v>9</v>
      </c>
      <c r="T34" s="497">
        <v>8.6</v>
      </c>
      <c r="U34" s="446">
        <v>8.6</v>
      </c>
      <c r="V34" s="155">
        <v>8.5</v>
      </c>
      <c r="W34" s="155">
        <v>8.5</v>
      </c>
      <c r="X34" s="155">
        <v>8.4</v>
      </c>
      <c r="Y34" s="159">
        <v>8.6</v>
      </c>
    </row>
    <row r="35" spans="1:25" ht="12" thickBot="1" x14ac:dyDescent="0.25">
      <c r="A35" s="110" t="s">
        <v>107</v>
      </c>
      <c r="B35" s="398" t="s">
        <v>258</v>
      </c>
      <c r="C35" s="111" t="s">
        <v>115</v>
      </c>
      <c r="D35" s="132" t="s">
        <v>125</v>
      </c>
      <c r="E35" s="150">
        <v>15.3</v>
      </c>
      <c r="F35" s="133">
        <v>15.2</v>
      </c>
      <c r="G35" s="133">
        <v>14.9</v>
      </c>
      <c r="H35" s="133">
        <v>13.6</v>
      </c>
      <c r="I35" s="133">
        <v>13.7</v>
      </c>
      <c r="J35" s="134">
        <v>13.4</v>
      </c>
      <c r="K35" s="134">
        <v>13.6</v>
      </c>
      <c r="L35" s="133">
        <v>13.2</v>
      </c>
      <c r="M35" s="133" t="s">
        <v>127</v>
      </c>
      <c r="N35" s="133" t="s">
        <v>127</v>
      </c>
      <c r="O35" s="444" t="s">
        <v>127</v>
      </c>
      <c r="P35" s="538" t="s">
        <v>361</v>
      </c>
      <c r="Q35" s="133" t="s">
        <v>361</v>
      </c>
      <c r="R35" s="133" t="s">
        <v>361</v>
      </c>
      <c r="S35" s="133" t="s">
        <v>361</v>
      </c>
      <c r="T35" s="444" t="s">
        <v>361</v>
      </c>
      <c r="U35" s="133" t="s">
        <v>361</v>
      </c>
      <c r="V35" s="133" t="s">
        <v>361</v>
      </c>
      <c r="W35" s="133" t="s">
        <v>361</v>
      </c>
      <c r="X35" s="133" t="s">
        <v>361</v>
      </c>
      <c r="Y35" s="135" t="s">
        <v>361</v>
      </c>
    </row>
    <row r="36" spans="1:25" s="75" customFormat="1" ht="12" customHeight="1" thickBot="1" x14ac:dyDescent="0.35">
      <c r="A36" s="451" t="s">
        <v>130</v>
      </c>
      <c r="B36" s="452"/>
      <c r="C36" s="453"/>
      <c r="D36" s="454"/>
      <c r="E36" s="455">
        <f t="shared" ref="E36:Y36" si="0">MAX(E6:E35)</f>
        <v>23.4</v>
      </c>
      <c r="F36" s="455">
        <f t="shared" si="0"/>
        <v>23.4</v>
      </c>
      <c r="G36" s="455">
        <f t="shared" si="0"/>
        <v>16.2</v>
      </c>
      <c r="H36" s="455">
        <f t="shared" si="0"/>
        <v>15.4</v>
      </c>
      <c r="I36" s="455">
        <f t="shared" si="0"/>
        <v>15.7</v>
      </c>
      <c r="J36" s="455">
        <f t="shared" si="0"/>
        <v>15</v>
      </c>
      <c r="K36" s="455">
        <f t="shared" si="0"/>
        <v>15.5</v>
      </c>
      <c r="L36" s="455">
        <f t="shared" si="0"/>
        <v>14.5</v>
      </c>
      <c r="M36" s="455">
        <f t="shared" si="0"/>
        <v>13.9</v>
      </c>
      <c r="N36" s="455">
        <f t="shared" si="0"/>
        <v>13.8</v>
      </c>
      <c r="O36" s="455">
        <f t="shared" si="0"/>
        <v>13.7</v>
      </c>
      <c r="P36" s="455">
        <f t="shared" si="0"/>
        <v>13.4</v>
      </c>
      <c r="Q36" s="455">
        <f t="shared" si="0"/>
        <v>12.4</v>
      </c>
      <c r="R36" s="455">
        <f t="shared" si="0"/>
        <v>12.3</v>
      </c>
      <c r="S36" s="455">
        <f t="shared" si="0"/>
        <v>11.8</v>
      </c>
      <c r="T36" s="455">
        <f t="shared" si="0"/>
        <v>11.5</v>
      </c>
      <c r="U36" s="455">
        <f t="shared" si="0"/>
        <v>11.3</v>
      </c>
      <c r="V36" s="455">
        <f t="shared" si="0"/>
        <v>10.7</v>
      </c>
      <c r="W36" s="455">
        <f t="shared" si="0"/>
        <v>10.7</v>
      </c>
      <c r="X36" s="455">
        <f t="shared" si="0"/>
        <v>10.8</v>
      </c>
      <c r="Y36" s="456">
        <f t="shared" si="0"/>
        <v>10.1</v>
      </c>
    </row>
    <row r="37" spans="1:25" ht="12" customHeight="1" x14ac:dyDescent="0.2">
      <c r="A37" s="136" t="s">
        <v>128</v>
      </c>
      <c r="B37" s="399"/>
      <c r="C37" s="137"/>
      <c r="D37" s="138"/>
      <c r="E37" s="139">
        <f t="shared" ref="E37:Y37" si="1">MEDIAN(E6:E35)</f>
        <v>14.6</v>
      </c>
      <c r="F37" s="139">
        <f t="shared" si="1"/>
        <v>14.6</v>
      </c>
      <c r="G37" s="139">
        <f t="shared" si="1"/>
        <v>14.350000000000001</v>
      </c>
      <c r="H37" s="139">
        <f t="shared" si="1"/>
        <v>13.850000000000001</v>
      </c>
      <c r="I37" s="139">
        <f t="shared" si="1"/>
        <v>14.3</v>
      </c>
      <c r="J37" s="139">
        <f t="shared" si="1"/>
        <v>13.45</v>
      </c>
      <c r="K37" s="139">
        <f t="shared" si="1"/>
        <v>13.5</v>
      </c>
      <c r="L37" s="139">
        <f t="shared" si="1"/>
        <v>12.9</v>
      </c>
      <c r="M37" s="139">
        <f t="shared" si="1"/>
        <v>12.2</v>
      </c>
      <c r="N37" s="139">
        <f t="shared" si="1"/>
        <v>11.333333333333334</v>
      </c>
      <c r="O37" s="139">
        <f t="shared" si="1"/>
        <v>10.6</v>
      </c>
      <c r="P37" s="139">
        <f t="shared" si="1"/>
        <v>10.25</v>
      </c>
      <c r="Q37" s="139">
        <f t="shared" si="1"/>
        <v>10</v>
      </c>
      <c r="R37" s="139">
        <f t="shared" si="1"/>
        <v>9.9</v>
      </c>
      <c r="S37" s="139">
        <f t="shared" si="1"/>
        <v>9.85</v>
      </c>
      <c r="T37" s="139">
        <f t="shared" si="1"/>
        <v>9.5</v>
      </c>
      <c r="U37" s="139">
        <f t="shared" si="1"/>
        <v>9</v>
      </c>
      <c r="V37" s="139">
        <f t="shared" si="1"/>
        <v>8.5</v>
      </c>
      <c r="W37" s="139">
        <f t="shared" si="1"/>
        <v>8.1</v>
      </c>
      <c r="X37" s="139">
        <f t="shared" si="1"/>
        <v>7.9</v>
      </c>
      <c r="Y37" s="140">
        <f t="shared" si="1"/>
        <v>8.3500000000000014</v>
      </c>
    </row>
    <row r="38" spans="1:25" ht="12" customHeight="1" x14ac:dyDescent="0.2">
      <c r="A38" s="141" t="s">
        <v>129</v>
      </c>
      <c r="B38" s="400"/>
      <c r="C38" s="142"/>
      <c r="D38" s="143"/>
      <c r="E38" s="144">
        <f t="shared" ref="E38:N38" si="2">MIN(E6:E35)</f>
        <v>13.4</v>
      </c>
      <c r="F38" s="144">
        <f t="shared" si="2"/>
        <v>13.1</v>
      </c>
      <c r="G38" s="144">
        <f t="shared" si="2"/>
        <v>13.1</v>
      </c>
      <c r="H38" s="144">
        <f t="shared" si="2"/>
        <v>12.8</v>
      </c>
      <c r="I38" s="144">
        <f t="shared" si="2"/>
        <v>11.9</v>
      </c>
      <c r="J38" s="144">
        <f t="shared" si="2"/>
        <v>10.6</v>
      </c>
      <c r="K38" s="144">
        <f t="shared" si="2"/>
        <v>12</v>
      </c>
      <c r="L38" s="144">
        <f t="shared" si="2"/>
        <v>11.8</v>
      </c>
      <c r="M38" s="144">
        <f t="shared" si="2"/>
        <v>11.3</v>
      </c>
      <c r="N38" s="144">
        <f t="shared" si="2"/>
        <v>10</v>
      </c>
      <c r="O38" s="144">
        <f t="shared" ref="O38:Y38" si="3">MIN(O6:O35)</f>
        <v>9.3000000000000007</v>
      </c>
      <c r="P38" s="144">
        <f t="shared" si="3"/>
        <v>9.1</v>
      </c>
      <c r="Q38" s="144">
        <f t="shared" si="3"/>
        <v>8.4</v>
      </c>
      <c r="R38" s="144">
        <f t="shared" si="3"/>
        <v>8.3000000000000007</v>
      </c>
      <c r="S38" s="144">
        <f t="shared" si="3"/>
        <v>8.3000000000000007</v>
      </c>
      <c r="T38" s="144">
        <f t="shared" si="3"/>
        <v>8.1</v>
      </c>
      <c r="U38" s="144">
        <f t="shared" si="3"/>
        <v>7.6</v>
      </c>
      <c r="V38" s="144">
        <f t="shared" si="3"/>
        <v>7.1</v>
      </c>
      <c r="W38" s="144">
        <f t="shared" si="3"/>
        <v>7</v>
      </c>
      <c r="X38" s="144">
        <f t="shared" si="3"/>
        <v>6.8</v>
      </c>
      <c r="Y38" s="145">
        <f t="shared" si="3"/>
        <v>6.2</v>
      </c>
    </row>
    <row r="39" spans="1:25" ht="12" customHeight="1" x14ac:dyDescent="0.3">
      <c r="M39" s="2"/>
      <c r="N39" s="2"/>
    </row>
    <row r="40" spans="1:25" ht="12" customHeight="1" x14ac:dyDescent="0.3">
      <c r="M40" s="3"/>
      <c r="N40" s="3"/>
    </row>
    <row r="41" spans="1:25" ht="12" customHeight="1" x14ac:dyDescent="0.3">
      <c r="A41" s="52" t="s">
        <v>323</v>
      </c>
      <c r="B41" s="8"/>
      <c r="M41" s="4"/>
      <c r="N41" s="3"/>
    </row>
    <row r="42" spans="1:25" ht="12" customHeight="1" x14ac:dyDescent="0.3">
      <c r="A42" s="557" t="s">
        <v>351</v>
      </c>
      <c r="B42" s="74"/>
      <c r="M42" s="3"/>
      <c r="N42" s="3"/>
    </row>
    <row r="43" spans="1:25" ht="12" customHeight="1" x14ac:dyDescent="0.3">
      <c r="A43" s="590" t="s">
        <v>360</v>
      </c>
      <c r="B43" s="590"/>
      <c r="M43" s="3"/>
      <c r="N43" s="3"/>
    </row>
    <row r="44" spans="1:25" ht="12" customHeight="1" x14ac:dyDescent="0.3">
      <c r="A44" s="590"/>
      <c r="B44" s="590"/>
      <c r="M44" s="3"/>
      <c r="N44" s="3"/>
    </row>
    <row r="45" spans="1:25" ht="12" customHeight="1" x14ac:dyDescent="0.3">
      <c r="A45" s="559" t="s">
        <v>344</v>
      </c>
      <c r="B45" s="8"/>
      <c r="M45" s="3"/>
      <c r="N45" s="3"/>
    </row>
    <row r="46" spans="1:25" ht="12" customHeight="1" x14ac:dyDescent="0.3">
      <c r="A46" s="556" t="s">
        <v>352</v>
      </c>
      <c r="B46" s="8"/>
      <c r="M46" s="4"/>
      <c r="N46" s="4"/>
    </row>
    <row r="47" spans="1:25" ht="12" customHeight="1" x14ac:dyDescent="0.3">
      <c r="A47" s="575" t="s">
        <v>366</v>
      </c>
      <c r="B47" s="575"/>
      <c r="M47" s="2"/>
      <c r="N47" s="2"/>
    </row>
    <row r="48" spans="1:25" ht="12" customHeight="1" x14ac:dyDescent="0.3">
      <c r="A48" s="575"/>
      <c r="B48" s="575"/>
      <c r="M48" s="4"/>
      <c r="N48" s="4"/>
    </row>
    <row r="49" spans="1:14" ht="12" customHeight="1" x14ac:dyDescent="0.3">
      <c r="A49" s="575"/>
      <c r="B49" s="575"/>
      <c r="M49" s="3"/>
      <c r="N49" s="3"/>
    </row>
    <row r="50" spans="1:14" ht="12" customHeight="1" x14ac:dyDescent="0.3">
      <c r="A50" s="559"/>
      <c r="B50" s="490"/>
      <c r="M50" s="5"/>
      <c r="N50" s="3"/>
    </row>
    <row r="51" spans="1:14" ht="12" customHeight="1" x14ac:dyDescent="0.3">
      <c r="A51" s="52" t="s">
        <v>333</v>
      </c>
      <c r="B51" s="8"/>
      <c r="M51" s="4"/>
      <c r="N51" s="4"/>
    </row>
    <row r="52" spans="1:14" ht="12" customHeight="1" x14ac:dyDescent="0.3">
      <c r="A52" s="568" t="s">
        <v>350</v>
      </c>
      <c r="B52" s="569"/>
      <c r="M52" s="4"/>
      <c r="N52" s="4"/>
    </row>
    <row r="53" spans="1:14" ht="12" customHeight="1" x14ac:dyDescent="0.3">
      <c r="A53" s="370" t="s">
        <v>353</v>
      </c>
      <c r="B53" s="8"/>
      <c r="M53" s="3"/>
      <c r="N53" s="3"/>
    </row>
    <row r="54" spans="1:14" ht="12" customHeight="1" x14ac:dyDescent="0.3">
      <c r="A54" s="560" t="s">
        <v>348</v>
      </c>
      <c r="B54" s="558"/>
      <c r="M54" s="3"/>
      <c r="N54" s="3"/>
    </row>
    <row r="55" spans="1:14" ht="12" customHeight="1" x14ac:dyDescent="0.3">
      <c r="A55" s="561" t="s">
        <v>344</v>
      </c>
      <c r="B55" s="558"/>
      <c r="M55" s="3"/>
      <c r="N55" s="3"/>
    </row>
    <row r="56" spans="1:14" ht="12" customHeight="1" x14ac:dyDescent="0.3">
      <c r="A56" s="370" t="s">
        <v>354</v>
      </c>
      <c r="B56" s="8"/>
      <c r="M56" s="3"/>
      <c r="N56" s="3"/>
    </row>
    <row r="57" spans="1:14" ht="12" customHeight="1" x14ac:dyDescent="0.3">
      <c r="A57" s="565" t="s">
        <v>362</v>
      </c>
      <c r="B57" s="7"/>
      <c r="M57" s="3"/>
      <c r="N57" s="3"/>
    </row>
    <row r="58" spans="1:14" ht="12" customHeight="1" x14ac:dyDescent="0.3">
      <c r="A58" s="575" t="s">
        <v>366</v>
      </c>
      <c r="B58" s="575"/>
    </row>
    <row r="59" spans="1:14" ht="12" customHeight="1" x14ac:dyDescent="0.3">
      <c r="A59" s="575"/>
      <c r="B59" s="575"/>
    </row>
    <row r="60" spans="1:14" ht="12" customHeight="1" x14ac:dyDescent="0.3">
      <c r="A60" s="575"/>
      <c r="B60" s="575"/>
    </row>
    <row r="61" spans="1:14" ht="12" customHeight="1" x14ac:dyDescent="0.3">
      <c r="A61" s="475"/>
      <c r="B61" s="8"/>
    </row>
    <row r="62" spans="1:14" ht="12" customHeight="1" x14ac:dyDescent="0.3">
      <c r="A62" s="469" t="s">
        <v>341</v>
      </c>
      <c r="B62" s="405"/>
    </row>
    <row r="63" spans="1:14" ht="12" customHeight="1" x14ac:dyDescent="0.3">
      <c r="A63" s="572" t="s">
        <v>342</v>
      </c>
      <c r="B63" s="573"/>
    </row>
  </sheetData>
  <sortState xmlns:xlrd2="http://schemas.microsoft.com/office/spreadsheetml/2017/richdata2" ref="A6:Z35">
    <sortCondition ref="A6:A35"/>
    <sortCondition ref="C6:C35"/>
  </sortState>
  <mergeCells count="8">
    <mergeCell ref="A43:B44"/>
    <mergeCell ref="A47:B49"/>
    <mergeCell ref="A58:B60"/>
    <mergeCell ref="E4:Y4"/>
    <mergeCell ref="B4:B5"/>
    <mergeCell ref="D4:D5"/>
    <mergeCell ref="C4:C5"/>
    <mergeCell ref="A4:A5"/>
  </mergeCells>
  <conditionalFormatting sqref="E6:Y35">
    <cfRule type="cellIs" dxfId="1" priority="1" operator="between">
      <formula>15.1</formula>
      <formula>20</formula>
    </cfRule>
    <cfRule type="cellIs" dxfId="0" priority="2" operator="between">
      <formula>12.1</formula>
      <formula>15</formula>
    </cfRule>
  </conditionalFormatting>
  <hyperlinks>
    <hyperlink ref="A45" r:id="rId1" xr:uid="{C27B3CAE-B94B-4C71-BD69-6247C423CFD5}"/>
    <hyperlink ref="A55" r:id="rId2" xr:uid="{84DB71D9-DCA8-4508-B5F0-966148DA7D9F}"/>
  </hyperlinks>
  <pageMargins left="0.7" right="0.7" top="0.75" bottom="0.75" header="0.3" footer="0.3"/>
  <pageSetup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387AB-2CAF-457B-877B-AC5F66486460}">
  <dimension ref="A2:V2"/>
  <sheetViews>
    <sheetView workbookViewId="0"/>
  </sheetViews>
  <sheetFormatPr defaultRowHeight="14.4" x14ac:dyDescent="0.3"/>
  <cols>
    <col min="1" max="1" width="16.33203125" customWidth="1"/>
  </cols>
  <sheetData>
    <row r="2" spans="1:22" ht="36" x14ac:dyDescent="0.3">
      <c r="A2" s="14" t="s">
        <v>261</v>
      </c>
      <c r="B2" s="15" t="s">
        <v>133</v>
      </c>
      <c r="C2" s="15" t="s">
        <v>134</v>
      </c>
      <c r="D2" s="15" t="s">
        <v>135</v>
      </c>
      <c r="E2" s="15" t="s">
        <v>136</v>
      </c>
      <c r="F2" s="15" t="s">
        <v>137</v>
      </c>
      <c r="G2" s="15" t="s">
        <v>138</v>
      </c>
      <c r="H2" s="15" t="s">
        <v>139</v>
      </c>
      <c r="I2" s="15" t="s">
        <v>140</v>
      </c>
      <c r="J2" s="15" t="s">
        <v>141</v>
      </c>
      <c r="K2" s="15" t="s">
        <v>142</v>
      </c>
      <c r="L2" s="15" t="s">
        <v>143</v>
      </c>
      <c r="M2" s="18" t="s">
        <v>167</v>
      </c>
      <c r="N2" s="16" t="s">
        <v>168</v>
      </c>
      <c r="O2" s="18" t="s">
        <v>175</v>
      </c>
      <c r="P2" s="16" t="s">
        <v>174</v>
      </c>
      <c r="Q2" s="16" t="s">
        <v>173</v>
      </c>
      <c r="R2" s="16" t="s">
        <v>172</v>
      </c>
      <c r="S2" s="16" t="s">
        <v>171</v>
      </c>
      <c r="T2" s="17" t="s">
        <v>170</v>
      </c>
      <c r="U2" s="17" t="s">
        <v>169</v>
      </c>
      <c r="V2" s="21" t="s">
        <v>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Data NNJ-NY-CT NAA Daily</vt:lpstr>
      <vt:lpstr>Data SNJ-PA-DE NAA Daily</vt:lpstr>
      <vt:lpstr>Data NNJ-NY-CT NAA Annual</vt:lpstr>
      <vt:lpstr>Data SNJ-PA-DE NAA Annual</vt:lpstr>
      <vt:lpstr>Graph Dates</vt:lpstr>
      <vt:lpstr>Graph NNJ-NY-CT NAA Daily</vt:lpstr>
      <vt:lpstr>Graph SNJ-PA-DE NAA Daily</vt:lpstr>
      <vt:lpstr>Graph NNJ-NY-CT NAA Annual</vt:lpstr>
      <vt:lpstr>Graph SNJ-PA-DE NAA Annual</vt:lpstr>
      <vt:lpstr>'Data NNJ-NY-CT NAA Annual'!Print_Area</vt:lpstr>
      <vt:lpstr>'Data NNJ-NY-CT NAA Daily'!Print_Area</vt:lpstr>
      <vt:lpstr>'Data SNJ-PA-DE NAA Annual'!Print_Area</vt:lpstr>
      <vt:lpstr>'Data SNJ-PA-DE NAA Daily'!Print_Area</vt:lpstr>
      <vt:lpstr>'Data NNJ-NY-CT NAA Annual'!Print_Titles</vt:lpstr>
      <vt:lpstr>'Data NNJ-NY-CT NAA Daily'!Print_Titles</vt:lpstr>
      <vt:lpstr>'Data SNJ-PA-DE NAA Annual'!Print_Titles</vt:lpstr>
      <vt:lpstr>'Data SNJ-PA-DE NAA Daily'!Print_Titles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2023-01-05T19:12:35Z</dcterms:modified>
</cp:coreProperties>
</file>