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codeName="ThisWorkbook" defaultThemeVersion="124226"/>
  <xr:revisionPtr revIDLastSave="0" documentId="13_ncr:1_{E8B919CE-B9EF-49BE-8535-444E8A387249}" xr6:coauthVersionLast="47" xr6:coauthVersionMax="47" xr10:uidLastSave="{00000000-0000-0000-0000-000000000000}"/>
  <bookViews>
    <workbookView xWindow="-110" yWindow="-110" windowWidth="19420" windowHeight="10420" tabRatio="967" xr2:uid="{00000000-000D-0000-FFFF-FFFF00000000}"/>
  </bookViews>
  <sheets>
    <sheet name="Data NNJ-NY-CT NAA Daily" sheetId="4" r:id="rId1"/>
    <sheet name="Data SNJ-PA-DE NAA Daily" sheetId="5" r:id="rId2"/>
    <sheet name="Data NNJ-NY-CT NAA Annual" sheetId="1" r:id="rId3"/>
    <sheet name="Data SNJ-PA-DE NAA Annual" sheetId="2" r:id="rId4"/>
    <sheet name="Graph NNJ-NY-CT NAA Daily" sheetId="11" r:id="rId5"/>
    <sheet name="Graph SNJ-PA-DE NAA Daily" sheetId="12" r:id="rId6"/>
    <sheet name="Graph NNJ-NY-CT NAA Annual" sheetId="9" r:id="rId7"/>
    <sheet name="Graph SNJ-PA-DE NAA Annual" sheetId="17" r:id="rId8"/>
    <sheet name="Graph Dates" sheetId="16" r:id="rId9"/>
  </sheets>
  <definedNames>
    <definedName name="_xlnm.Print_Area" localSheetId="2">'Data NNJ-NY-CT NAA Annual'!$A$1:$Y$73</definedName>
    <definedName name="_xlnm.Print_Area" localSheetId="0">'Data NNJ-NY-CT NAA Daily'!$A$4:$L$69</definedName>
    <definedName name="_xlnm.Print_Area" localSheetId="3">'Data SNJ-PA-DE NAA Annual'!$A$4:$L$35</definedName>
    <definedName name="_xlnm.Print_Area" localSheetId="1">'Data SNJ-PA-DE NAA Daily'!$A$4:$L$36</definedName>
    <definedName name="_xlnm.Print_Titles" localSheetId="2">'Data NNJ-NY-CT NAA Annual'!$A:$B,'Data NNJ-NY-CT NAA Annual'!$4:$5</definedName>
    <definedName name="_xlnm.Print_Titles" localSheetId="0">'Data NNJ-NY-CT NAA Daily'!$4:$5</definedName>
    <definedName name="_xlnm.Print_Titles" localSheetId="3">'Data SNJ-PA-DE NAA Annual'!$4:$5</definedName>
    <definedName name="_xlnm.Print_Titles" localSheetId="1">'Data SNJ-PA-DE NAA Daily'!$4:$5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2" i="4" l="1"/>
  <c r="AB33" i="4"/>
  <c r="AB14" i="4"/>
  <c r="AB17" i="4"/>
  <c r="N70" i="1"/>
  <c r="Z70" i="4"/>
  <c r="Z38" i="2"/>
  <c r="Z37" i="2"/>
  <c r="Z36" i="2"/>
  <c r="Z72" i="1"/>
  <c r="Z71" i="1"/>
  <c r="Z70" i="1"/>
  <c r="Y70" i="1"/>
  <c r="Z39" i="5" l="1"/>
  <c r="Z38" i="5"/>
  <c r="Z37" i="5"/>
  <c r="Z71" i="4"/>
  <c r="Z72" i="4"/>
  <c r="Y71" i="4"/>
  <c r="AB26" i="4"/>
  <c r="AB15" i="4"/>
  <c r="AB28" i="5"/>
  <c r="AD28" i="5"/>
  <c r="AD18" i="5"/>
  <c r="AB18" i="5"/>
  <c r="AD11" i="5"/>
  <c r="AB11" i="5"/>
  <c r="AD7" i="5"/>
  <c r="AE7" i="5" s="1"/>
  <c r="AF7" i="5" s="1"/>
  <c r="AB7" i="5"/>
  <c r="AD6" i="5"/>
  <c r="AE6" i="5" s="1"/>
  <c r="AF6" i="5" s="1"/>
  <c r="AG6" i="5" s="1"/>
  <c r="AB6" i="5"/>
  <c r="AB37" i="4"/>
  <c r="AD37" i="4"/>
  <c r="AD33" i="4"/>
  <c r="AD31" i="4"/>
  <c r="AB31" i="4"/>
  <c r="AD30" i="4"/>
  <c r="AB30" i="4"/>
  <c r="AD27" i="4"/>
  <c r="AB27" i="4"/>
  <c r="AD15" i="4"/>
  <c r="AD11" i="4"/>
  <c r="AB11" i="4"/>
  <c r="AE34" i="5"/>
  <c r="AD34" i="5"/>
  <c r="AB34" i="5"/>
  <c r="AD33" i="5"/>
  <c r="AB33" i="5"/>
  <c r="AF32" i="5"/>
  <c r="AE32" i="5"/>
  <c r="AD32" i="5"/>
  <c r="AB32" i="5"/>
  <c r="AD31" i="5"/>
  <c r="AB31" i="5"/>
  <c r="AD29" i="5"/>
  <c r="AB29" i="5"/>
  <c r="AF22" i="5"/>
  <c r="AE22" i="5"/>
  <c r="AD22" i="5"/>
  <c r="AB22" i="5"/>
  <c r="AD21" i="5"/>
  <c r="AB21" i="5"/>
  <c r="AD20" i="5"/>
  <c r="AB20" i="5"/>
  <c r="AE19" i="5"/>
  <c r="AD19" i="5"/>
  <c r="AB19" i="5"/>
  <c r="AD16" i="5"/>
  <c r="AE16" i="5" s="1"/>
  <c r="AF16" i="5" s="1"/>
  <c r="AB16" i="5"/>
  <c r="AD14" i="5"/>
  <c r="AB14" i="5"/>
  <c r="AD12" i="5"/>
  <c r="AB12" i="5"/>
  <c r="AD10" i="5"/>
  <c r="AB10" i="5"/>
  <c r="AD68" i="4"/>
  <c r="AB68" i="4"/>
  <c r="AB65" i="4"/>
  <c r="AD65" i="4"/>
  <c r="AD63" i="4"/>
  <c r="AD59" i="4"/>
  <c r="AD58" i="4"/>
  <c r="AD57" i="4"/>
  <c r="AD56" i="4"/>
  <c r="AD47" i="4"/>
  <c r="AD43" i="4"/>
  <c r="AD42" i="4"/>
  <c r="AD36" i="4"/>
  <c r="AE36" i="4" s="1"/>
  <c r="AF36" i="4" s="1"/>
  <c r="AG36" i="4" s="1"/>
  <c r="AD35" i="4"/>
  <c r="AD34" i="4"/>
  <c r="AE34" i="4" s="1"/>
  <c r="AF34" i="4" s="1"/>
  <c r="AD32" i="4"/>
  <c r="AD29" i="4"/>
  <c r="AD28" i="4"/>
  <c r="AD26" i="4"/>
  <c r="AD22" i="4"/>
  <c r="AD21" i="4"/>
  <c r="AD20" i="4"/>
  <c r="AD17" i="4"/>
  <c r="AD14" i="4"/>
  <c r="AD8" i="4"/>
  <c r="AD6" i="4"/>
  <c r="AG36" i="5"/>
  <c r="AG35" i="5"/>
  <c r="AG30" i="5"/>
  <c r="AG27" i="5"/>
  <c r="AG26" i="5"/>
  <c r="AG25" i="5"/>
  <c r="AG24" i="5"/>
  <c r="AG17" i="5"/>
  <c r="AG13" i="5"/>
  <c r="AG9" i="5"/>
  <c r="AB63" i="4"/>
  <c r="AB59" i="4"/>
  <c r="AB58" i="4"/>
  <c r="AB57" i="4"/>
  <c r="AB56" i="4"/>
  <c r="AB36" i="4"/>
  <c r="AB34" i="4"/>
  <c r="AB29" i="4"/>
  <c r="AB28" i="4"/>
  <c r="AB21" i="4"/>
  <c r="AB20" i="4"/>
  <c r="AB8" i="4"/>
  <c r="AB47" i="4"/>
  <c r="AB43" i="4"/>
  <c r="AB42" i="4"/>
  <c r="AB38" i="4"/>
  <c r="AB35" i="4"/>
  <c r="AB22" i="4"/>
  <c r="AB6" i="4"/>
  <c r="U70" i="1"/>
  <c r="U71" i="1"/>
  <c r="U72" i="1"/>
  <c r="Y70" i="4"/>
  <c r="AE17" i="4" l="1"/>
  <c r="AF17" i="4" s="1"/>
  <c r="AE26" i="4"/>
  <c r="AE15" i="4"/>
  <c r="AF15" i="4" s="1"/>
  <c r="AG15" i="4" s="1"/>
  <c r="AE37" i="4"/>
  <c r="AF37" i="4" s="1"/>
  <c r="AG37" i="4" s="1"/>
  <c r="AE31" i="4"/>
  <c r="AF31" i="4" s="1"/>
  <c r="AG31" i="4" s="1"/>
  <c r="AE32" i="4"/>
  <c r="AF32" i="4" s="1"/>
  <c r="AG16" i="5"/>
  <c r="AG7" i="5"/>
  <c r="AE18" i="5"/>
  <c r="AF18" i="5" s="1"/>
  <c r="AG18" i="5" s="1"/>
  <c r="AE28" i="5"/>
  <c r="AF28" i="5" s="1"/>
  <c r="AG28" i="5" s="1"/>
  <c r="AE11" i="5"/>
  <c r="AF11" i="5" s="1"/>
  <c r="AG11" i="5" s="1"/>
  <c r="AE11" i="4"/>
  <c r="AF11" i="4" s="1"/>
  <c r="AG11" i="4" s="1"/>
  <c r="AE33" i="4"/>
  <c r="AF33" i="4" s="1"/>
  <c r="AG33" i="4" s="1"/>
  <c r="AE30" i="4"/>
  <c r="AF30" i="4" s="1"/>
  <c r="AG30" i="4" s="1"/>
  <c r="AE27" i="4"/>
  <c r="AF27" i="4" s="1"/>
  <c r="AG27" i="4" s="1"/>
  <c r="AE59" i="4"/>
  <c r="AF59" i="4" s="1"/>
  <c r="AD38" i="4"/>
  <c r="AE20" i="4" l="1"/>
  <c r="AF20" i="4" s="1"/>
  <c r="AE33" i="5" l="1"/>
  <c r="AE29" i="5"/>
  <c r="AE21" i="5"/>
  <c r="AE14" i="5"/>
  <c r="AF14" i="5" s="1"/>
  <c r="AG14" i="5" s="1"/>
  <c r="AE10" i="5"/>
  <c r="AF10" i="5" s="1"/>
  <c r="AG59" i="4"/>
  <c r="AE42" i="4"/>
  <c r="AE6" i="4"/>
  <c r="AF6" i="4" s="1"/>
  <c r="AE22" i="4"/>
  <c r="AF34" i="5"/>
  <c r="AG34" i="5" s="1"/>
  <c r="AE31" i="5"/>
  <c r="AG32" i="5"/>
  <c r="AE20" i="5"/>
  <c r="AE12" i="5"/>
  <c r="AF12" i="5" s="1"/>
  <c r="AG12" i="5" s="1"/>
  <c r="AE58" i="4"/>
  <c r="AF58" i="4" s="1"/>
  <c r="AE38" i="4"/>
  <c r="AF38" i="4" s="1"/>
  <c r="AE21" i="4"/>
  <c r="AE8" i="4"/>
  <c r="AE29" i="4"/>
  <c r="AF29" i="4" s="1"/>
  <c r="AE63" i="4"/>
  <c r="AE43" i="4"/>
  <c r="AF43" i="4" s="1"/>
  <c r="AE65" i="4"/>
  <c r="AF65" i="4" s="1"/>
  <c r="AE56" i="4"/>
  <c r="AF56" i="4" s="1"/>
  <c r="AE35" i="4"/>
  <c r="AF35" i="4" s="1"/>
  <c r="AE68" i="4"/>
  <c r="AF68" i="4" s="1"/>
  <c r="AE57" i="4"/>
  <c r="AE28" i="4"/>
  <c r="AF28" i="4" s="1"/>
  <c r="AG20" i="4"/>
  <c r="AE47" i="4"/>
  <c r="AF47" i="4" s="1"/>
  <c r="AF26" i="4"/>
  <c r="AE14" i="4"/>
  <c r="AF14" i="4" s="1"/>
  <c r="AG22" i="5" l="1"/>
  <c r="AG10" i="5"/>
  <c r="AF33" i="5"/>
  <c r="AG33" i="5" s="1"/>
  <c r="AF57" i="4"/>
  <c r="AG57" i="4" s="1"/>
  <c r="AF31" i="5"/>
  <c r="AG31" i="5" s="1"/>
  <c r="AF29" i="5"/>
  <c r="AG29" i="5" s="1"/>
  <c r="AF21" i="5"/>
  <c r="AG21" i="5" s="1"/>
  <c r="AF20" i="5"/>
  <c r="AG20" i="5" s="1"/>
  <c r="AF19" i="5"/>
  <c r="AG19" i="5" s="1"/>
  <c r="AG32" i="4"/>
  <c r="AG34" i="4"/>
  <c r="AG17" i="4"/>
  <c r="AG38" i="4"/>
  <c r="AG68" i="4"/>
  <c r="AG43" i="4"/>
  <c r="AG58" i="4"/>
  <c r="AG47" i="4"/>
  <c r="AF63" i="4"/>
  <c r="AG63" i="4" s="1"/>
  <c r="AF22" i="4"/>
  <c r="AG22" i="4" s="1"/>
  <c r="AG29" i="4"/>
  <c r="AG14" i="4"/>
  <c r="AG65" i="4"/>
  <c r="AF21" i="4"/>
  <c r="AG21" i="4" s="1"/>
  <c r="AG26" i="4"/>
  <c r="AG35" i="4"/>
  <c r="AG56" i="4"/>
  <c r="AF8" i="4"/>
  <c r="AG8" i="4" s="1"/>
  <c r="AF42" i="4"/>
  <c r="AG42" i="4" s="1"/>
  <c r="AG28" i="4"/>
  <c r="AG6" i="4"/>
  <c r="Y72" i="4"/>
  <c r="Y39" i="5"/>
  <c r="Y37" i="5"/>
  <c r="Y38" i="5"/>
  <c r="Y38" i="2"/>
  <c r="Y36" i="2"/>
  <c r="Y37" i="2"/>
  <c r="Y71" i="1"/>
  <c r="Y72" i="1"/>
  <c r="S72" i="4"/>
  <c r="O72" i="4"/>
  <c r="P72" i="4"/>
  <c r="Q72" i="4"/>
  <c r="R72" i="4"/>
  <c r="T72" i="4"/>
  <c r="U72" i="4"/>
  <c r="V72" i="4"/>
  <c r="W72" i="4"/>
  <c r="X72" i="4"/>
  <c r="P71" i="4"/>
  <c r="Q71" i="4"/>
  <c r="R71" i="4"/>
  <c r="S71" i="4"/>
  <c r="T71" i="4"/>
  <c r="U71" i="4"/>
  <c r="V71" i="4"/>
  <c r="W71" i="4"/>
  <c r="X71" i="4"/>
  <c r="P39" i="5"/>
  <c r="Q39" i="5"/>
  <c r="R39" i="5"/>
  <c r="S39" i="5"/>
  <c r="T39" i="5"/>
  <c r="U39" i="5"/>
  <c r="V39" i="5"/>
  <c r="W39" i="5"/>
  <c r="X39" i="5"/>
  <c r="P38" i="5"/>
  <c r="Q38" i="5"/>
  <c r="R38" i="5"/>
  <c r="S38" i="5"/>
  <c r="T38" i="5"/>
  <c r="U38" i="5"/>
  <c r="V38" i="5"/>
  <c r="W38" i="5"/>
  <c r="X38" i="5"/>
  <c r="P38" i="2"/>
  <c r="Q38" i="2"/>
  <c r="R38" i="2"/>
  <c r="S38" i="2"/>
  <c r="T38" i="2"/>
  <c r="U38" i="2"/>
  <c r="V38" i="2"/>
  <c r="W38" i="2"/>
  <c r="X38" i="2"/>
  <c r="P37" i="2"/>
  <c r="Q37" i="2"/>
  <c r="R37" i="2"/>
  <c r="S37" i="2"/>
  <c r="T37" i="2"/>
  <c r="U37" i="2"/>
  <c r="V37" i="2"/>
  <c r="W37" i="2"/>
  <c r="X37" i="2"/>
  <c r="P72" i="1"/>
  <c r="Q72" i="1"/>
  <c r="R72" i="1"/>
  <c r="S72" i="1"/>
  <c r="T72" i="1"/>
  <c r="V72" i="1"/>
  <c r="W72" i="1"/>
  <c r="X72" i="1"/>
  <c r="P71" i="1"/>
  <c r="Q71" i="1"/>
  <c r="R71" i="1"/>
  <c r="S71" i="1"/>
  <c r="T71" i="1"/>
  <c r="V71" i="1"/>
  <c r="W71" i="1"/>
  <c r="X71" i="1"/>
  <c r="P36" i="2"/>
  <c r="Q36" i="2"/>
  <c r="R36" i="2"/>
  <c r="S36" i="2"/>
  <c r="T36" i="2"/>
  <c r="U36" i="2"/>
  <c r="V36" i="2"/>
  <c r="W36" i="2"/>
  <c r="X36" i="2"/>
  <c r="X70" i="1"/>
  <c r="P70" i="1"/>
  <c r="Q70" i="1"/>
  <c r="R70" i="1"/>
  <c r="S70" i="1"/>
  <c r="T70" i="1"/>
  <c r="V70" i="1"/>
  <c r="W70" i="1"/>
  <c r="P70" i="4"/>
  <c r="Q70" i="4"/>
  <c r="R70" i="4"/>
  <c r="S70" i="4"/>
  <c r="T70" i="4"/>
  <c r="U70" i="4"/>
  <c r="V70" i="4"/>
  <c r="W70" i="4"/>
  <c r="X70" i="4"/>
  <c r="P37" i="5"/>
  <c r="F37" i="5"/>
  <c r="G37" i="5"/>
  <c r="H37" i="5"/>
  <c r="I37" i="5"/>
  <c r="J37" i="5"/>
  <c r="K37" i="5"/>
  <c r="L37" i="5"/>
  <c r="M37" i="5"/>
  <c r="N37" i="5"/>
  <c r="O37" i="5"/>
  <c r="Q37" i="5"/>
  <c r="R37" i="5"/>
  <c r="S37" i="5"/>
  <c r="T37" i="5"/>
  <c r="U37" i="5"/>
  <c r="V37" i="5"/>
  <c r="W37" i="5"/>
  <c r="X37" i="5"/>
  <c r="E37" i="5"/>
  <c r="O38" i="5"/>
  <c r="O39" i="5"/>
  <c r="O37" i="2"/>
  <c r="O36" i="2"/>
  <c r="O38" i="2"/>
  <c r="O71" i="1"/>
  <c r="O70" i="1"/>
  <c r="O72" i="1"/>
  <c r="O71" i="4"/>
  <c r="O70" i="4"/>
  <c r="M71" i="1" l="1"/>
  <c r="M72" i="1"/>
  <c r="M70" i="1"/>
  <c r="E70" i="1"/>
  <c r="E39" i="5"/>
  <c r="E38" i="5"/>
  <c r="N39" i="5"/>
  <c r="M39" i="5"/>
  <c r="L39" i="5"/>
  <c r="K39" i="5"/>
  <c r="J39" i="5"/>
  <c r="I39" i="5"/>
  <c r="H39" i="5"/>
  <c r="G39" i="5"/>
  <c r="F39" i="5"/>
  <c r="N38" i="5"/>
  <c r="M38" i="5"/>
  <c r="L38" i="5"/>
  <c r="K38" i="5"/>
  <c r="J38" i="5"/>
  <c r="I38" i="5"/>
  <c r="H38" i="5"/>
  <c r="G38" i="5"/>
  <c r="F38" i="5"/>
  <c r="F37" i="2"/>
  <c r="G37" i="2"/>
  <c r="H37" i="2"/>
  <c r="I37" i="2"/>
  <c r="J37" i="2"/>
  <c r="K37" i="2"/>
  <c r="L37" i="2"/>
  <c r="M37" i="2"/>
  <c r="N37" i="2"/>
  <c r="F36" i="2"/>
  <c r="G36" i="2"/>
  <c r="H36" i="2"/>
  <c r="I36" i="2"/>
  <c r="J36" i="2"/>
  <c r="K36" i="2"/>
  <c r="L36" i="2"/>
  <c r="M36" i="2"/>
  <c r="N36" i="2"/>
  <c r="F38" i="2"/>
  <c r="G38" i="2"/>
  <c r="H38" i="2"/>
  <c r="I38" i="2"/>
  <c r="J38" i="2"/>
  <c r="K38" i="2"/>
  <c r="L38" i="2"/>
  <c r="M38" i="2"/>
  <c r="N38" i="2"/>
  <c r="E38" i="2"/>
  <c r="E36" i="2"/>
  <c r="E37" i="2"/>
  <c r="N72" i="4"/>
  <c r="M72" i="4"/>
  <c r="L72" i="4"/>
  <c r="K72" i="4"/>
  <c r="J72" i="4"/>
  <c r="I72" i="4"/>
  <c r="H72" i="4"/>
  <c r="G72" i="4"/>
  <c r="F72" i="4"/>
  <c r="E72" i="4"/>
  <c r="N70" i="4"/>
  <c r="M70" i="4"/>
  <c r="L70" i="4"/>
  <c r="K70" i="4"/>
  <c r="J70" i="4"/>
  <c r="I70" i="4"/>
  <c r="H70" i="4"/>
  <c r="G70" i="4"/>
  <c r="F70" i="4"/>
  <c r="E70" i="4"/>
  <c r="N71" i="4"/>
  <c r="M71" i="4"/>
  <c r="L71" i="4"/>
  <c r="K71" i="4"/>
  <c r="J71" i="4"/>
  <c r="I71" i="4"/>
  <c r="H71" i="4"/>
  <c r="G71" i="4"/>
  <c r="F71" i="4"/>
  <c r="E71" i="4"/>
  <c r="E72" i="1"/>
  <c r="N72" i="1"/>
  <c r="F70" i="1"/>
  <c r="G70" i="1"/>
  <c r="H70" i="1"/>
  <c r="I70" i="1"/>
  <c r="J70" i="1"/>
  <c r="K70" i="1"/>
  <c r="L70" i="1"/>
  <c r="F72" i="1"/>
  <c r="G72" i="1"/>
  <c r="H72" i="1"/>
  <c r="I72" i="1"/>
  <c r="J72" i="1"/>
  <c r="K72" i="1"/>
  <c r="L72" i="1"/>
  <c r="F71" i="1"/>
  <c r="G71" i="1"/>
  <c r="H71" i="1"/>
  <c r="I71" i="1"/>
  <c r="J71" i="1"/>
  <c r="K71" i="1"/>
  <c r="L71" i="1"/>
  <c r="N71" i="1"/>
  <c r="E71" i="1"/>
</calcChain>
</file>

<file path=xl/sharedStrings.xml><?xml version="1.0" encoding="utf-8"?>
<sst xmlns="http://schemas.openxmlformats.org/spreadsheetml/2006/main" count="3115" uniqueCount="370">
  <si>
    <t>State</t>
  </si>
  <si>
    <t>County</t>
  </si>
  <si>
    <t>Annual Design Values</t>
  </si>
  <si>
    <t>1999-2001</t>
  </si>
  <si>
    <t>2000-2002</t>
  </si>
  <si>
    <t>2001-2003</t>
  </si>
  <si>
    <t>2002-2004</t>
  </si>
  <si>
    <t>2003-2005</t>
  </si>
  <si>
    <t>2004-2006</t>
  </si>
  <si>
    <t>2005-2007</t>
  </si>
  <si>
    <t>2006-2008</t>
  </si>
  <si>
    <t>2007-2009</t>
  </si>
  <si>
    <t>2008-2010</t>
  </si>
  <si>
    <t>Monitoring Site ID</t>
  </si>
  <si>
    <t>New Jersey</t>
  </si>
  <si>
    <t>Bergen</t>
  </si>
  <si>
    <t>340030003</t>
  </si>
  <si>
    <t>Connecticut</t>
  </si>
  <si>
    <t>Fairfield</t>
  </si>
  <si>
    <t>090010010</t>
  </si>
  <si>
    <t>090010113</t>
  </si>
  <si>
    <t>090011123</t>
  </si>
  <si>
    <t>090012124</t>
  </si>
  <si>
    <t>090013005</t>
  </si>
  <si>
    <t>090019003</t>
  </si>
  <si>
    <t>New Haven</t>
  </si>
  <si>
    <t>090090018</t>
  </si>
  <si>
    <t>090090026</t>
  </si>
  <si>
    <t>090090027</t>
  </si>
  <si>
    <t>090091123</t>
  </si>
  <si>
    <t>090092008</t>
  </si>
  <si>
    <t>090092123</t>
  </si>
  <si>
    <t>090098003</t>
  </si>
  <si>
    <t>090099005</t>
  </si>
  <si>
    <t>Delaware</t>
  </si>
  <si>
    <t>New Castle</t>
  </si>
  <si>
    <t>100031003</t>
  </si>
  <si>
    <t>100031007</t>
  </si>
  <si>
    <t>100031011</t>
  </si>
  <si>
    <t>100031012</t>
  </si>
  <si>
    <t>100032004</t>
  </si>
  <si>
    <t>Camden</t>
  </si>
  <si>
    <t>340070003</t>
  </si>
  <si>
    <t>340071007</t>
  </si>
  <si>
    <t>Essex</t>
  </si>
  <si>
    <t>340130003</t>
  </si>
  <si>
    <t>340130015</t>
  </si>
  <si>
    <t>340130016</t>
  </si>
  <si>
    <t>Gloucester</t>
  </si>
  <si>
    <t>340150004</t>
  </si>
  <si>
    <t>340155001</t>
  </si>
  <si>
    <t>Hudson</t>
  </si>
  <si>
    <t>340171003</t>
  </si>
  <si>
    <t>340172002</t>
  </si>
  <si>
    <t>Mercer</t>
  </si>
  <si>
    <t>340210008</t>
  </si>
  <si>
    <t>340218001</t>
  </si>
  <si>
    <t>Middlesex</t>
  </si>
  <si>
    <t>340230006</t>
  </si>
  <si>
    <t>Morris</t>
  </si>
  <si>
    <t>340270004</t>
  </si>
  <si>
    <t>340273001</t>
  </si>
  <si>
    <t>Passaic</t>
  </si>
  <si>
    <t>340310005</t>
  </si>
  <si>
    <t>Union</t>
  </si>
  <si>
    <t>340390004</t>
  </si>
  <si>
    <t>340390006</t>
  </si>
  <si>
    <t>340392003</t>
  </si>
  <si>
    <t>New York</t>
  </si>
  <si>
    <t>Bronx</t>
  </si>
  <si>
    <t>360050073</t>
  </si>
  <si>
    <t>360050080</t>
  </si>
  <si>
    <t>360050083</t>
  </si>
  <si>
    <t>360050110</t>
  </si>
  <si>
    <t>360050133</t>
  </si>
  <si>
    <t>Kings</t>
  </si>
  <si>
    <t>360470011</t>
  </si>
  <si>
    <t>360470052</t>
  </si>
  <si>
    <t>360470076</t>
  </si>
  <si>
    <t>360470122</t>
  </si>
  <si>
    <t>Nassau</t>
  </si>
  <si>
    <t>360590005</t>
  </si>
  <si>
    <t>360590008</t>
  </si>
  <si>
    <t>360590011</t>
  </si>
  <si>
    <t>360590012</t>
  </si>
  <si>
    <t>360590013</t>
  </si>
  <si>
    <t>360610010</t>
  </si>
  <si>
    <t>360610056</t>
  </si>
  <si>
    <t>360610062</t>
  </si>
  <si>
    <t>360610079</t>
  </si>
  <si>
    <t>360610128</t>
  </si>
  <si>
    <t>360610134</t>
  </si>
  <si>
    <t>Orange</t>
  </si>
  <si>
    <t>360710002</t>
  </si>
  <si>
    <t>Queens</t>
  </si>
  <si>
    <t>360810094</t>
  </si>
  <si>
    <t>360810096</t>
  </si>
  <si>
    <t>360810097</t>
  </si>
  <si>
    <t>360810124</t>
  </si>
  <si>
    <t>Richmond</t>
  </si>
  <si>
    <t>360850055</t>
  </si>
  <si>
    <t>360850067</t>
  </si>
  <si>
    <t>Suffolk</t>
  </si>
  <si>
    <t>361030001</t>
  </si>
  <si>
    <t>361030002</t>
  </si>
  <si>
    <t>Westchester</t>
  </si>
  <si>
    <t>361191002</t>
  </si>
  <si>
    <t>Pennsylvania</t>
  </si>
  <si>
    <t>Bucks</t>
  </si>
  <si>
    <t>420170012</t>
  </si>
  <si>
    <t>Chester</t>
  </si>
  <si>
    <t>420290100</t>
  </si>
  <si>
    <t>420450002</t>
  </si>
  <si>
    <t>Montgomery</t>
  </si>
  <si>
    <t>420910013</t>
  </si>
  <si>
    <t>Philadelphia</t>
  </si>
  <si>
    <t>421010004</t>
  </si>
  <si>
    <t>421010014</t>
  </si>
  <si>
    <t>421010020</t>
  </si>
  <si>
    <t>421010024</t>
  </si>
  <si>
    <t>421010027</t>
  </si>
  <si>
    <t>421010047</t>
  </si>
  <si>
    <t>421010052</t>
  </si>
  <si>
    <t>421010055</t>
  </si>
  <si>
    <t>421010057</t>
  </si>
  <si>
    <t>421010136</t>
  </si>
  <si>
    <t>Daily (24-Hour) Design Values</t>
  </si>
  <si>
    <t>NA</t>
  </si>
  <si>
    <t>Median</t>
  </si>
  <si>
    <t>Minimum Site</t>
  </si>
  <si>
    <t>Maximum Site</t>
  </si>
  <si>
    <t>Notes</t>
  </si>
  <si>
    <t>2009-2011</t>
  </si>
  <si>
    <t>1999-01</t>
  </si>
  <si>
    <t>2000-02</t>
  </si>
  <si>
    <t>2001-03</t>
  </si>
  <si>
    <t>2002-04</t>
  </si>
  <si>
    <t>2003-05</t>
  </si>
  <si>
    <t>2004-06</t>
  </si>
  <si>
    <t>2005-07</t>
  </si>
  <si>
    <t>2006-08</t>
  </si>
  <si>
    <t>2007-09</t>
  </si>
  <si>
    <t>2008-10</t>
  </si>
  <si>
    <t>2009-11</t>
  </si>
  <si>
    <t>2010-2012</t>
  </si>
  <si>
    <t>2011-2013</t>
  </si>
  <si>
    <t>2012-2014</t>
  </si>
  <si>
    <t>2013-2015</t>
  </si>
  <si>
    <t>2014-2016</t>
  </si>
  <si>
    <t>2015-2017</t>
  </si>
  <si>
    <t>2016-2018</t>
  </si>
  <si>
    <t>2017-2019</t>
  </si>
  <si>
    <t>2018-2020</t>
  </si>
  <si>
    <t>Camden Spruce Street</t>
  </si>
  <si>
    <t>Pensauken</t>
  </si>
  <si>
    <t>Gibbstown</t>
  </si>
  <si>
    <t>Air Management Services Laboratory (AMS LAB)</t>
  </si>
  <si>
    <t>North East Airport (NEA)</t>
  </si>
  <si>
    <t>Ritner (RIT)</t>
  </si>
  <si>
    <t>Fire Administration Building (FAB)</t>
  </si>
  <si>
    <t>Torresdale Station</t>
  </si>
  <si>
    <t>Bellefonte River Road Park</t>
  </si>
  <si>
    <t>Lums Pond</t>
  </si>
  <si>
    <t>Route 9 Delaware City</t>
  </si>
  <si>
    <t>North East Waste (NEW)</t>
  </si>
  <si>
    <t>Car-Barn Montgomery I -76</t>
  </si>
  <si>
    <t>Clarksboro</t>
  </si>
  <si>
    <t>2010-12</t>
  </si>
  <si>
    <t>2011-13</t>
  </si>
  <si>
    <t>2018-20</t>
  </si>
  <si>
    <t>2017-19</t>
  </si>
  <si>
    <t>2016-18</t>
  </si>
  <si>
    <t>2015-17</t>
  </si>
  <si>
    <t>2014-16</t>
  </si>
  <si>
    <t>2013-15</t>
  </si>
  <si>
    <t>2012-14</t>
  </si>
  <si>
    <t>Fort Lee Library</t>
  </si>
  <si>
    <t>Fort Lee Near Road</t>
  </si>
  <si>
    <t>Newark Firehouse</t>
  </si>
  <si>
    <t>Jersey City Firehouse</t>
  </si>
  <si>
    <t>Union City</t>
  </si>
  <si>
    <t>Union City High School</t>
  </si>
  <si>
    <t>New Brunswick</t>
  </si>
  <si>
    <t>Rutgers University</t>
  </si>
  <si>
    <t>Morristown Amb Squad</t>
  </si>
  <si>
    <t>Paterson</t>
  </si>
  <si>
    <t>Elizabeth Lab</t>
  </si>
  <si>
    <t>Elizabeth Mitchell Building</t>
  </si>
  <si>
    <t>Rahway</t>
  </si>
  <si>
    <t>IS 52</t>
  </si>
  <si>
    <t>Pfizer Lab Site</t>
  </si>
  <si>
    <t>JHS 126</t>
  </si>
  <si>
    <t>IS 45</t>
  </si>
  <si>
    <t>PS 19</t>
  </si>
  <si>
    <t>Division Street</t>
  </si>
  <si>
    <t>Queens College 2</t>
  </si>
  <si>
    <t>Queens College Near Road</t>
  </si>
  <si>
    <t>Richmond Post Office</t>
  </si>
  <si>
    <t>Babylon</t>
  </si>
  <si>
    <t>Roosevelt School-Bridgeport</t>
  </si>
  <si>
    <t>Western Conn State Univ</t>
  </si>
  <si>
    <t>Crisculo Park-New Haven</t>
  </si>
  <si>
    <t>Meadow and Bank Streets</t>
  </si>
  <si>
    <t>Health Department</t>
  </si>
  <si>
    <t>Woodward Avenue</t>
  </si>
  <si>
    <t>State St-New Haven</t>
  </si>
  <si>
    <t>Health Dept</t>
  </si>
  <si>
    <t>Criscuolo Park-New Haven</t>
  </si>
  <si>
    <t>Meadow And Bank Streets</t>
  </si>
  <si>
    <t>340170008</t>
  </si>
  <si>
    <t>340210005</t>
  </si>
  <si>
    <t>Rider University</t>
  </si>
  <si>
    <t>Trenton</t>
  </si>
  <si>
    <t>Washington Crossing</t>
  </si>
  <si>
    <t>340230011</t>
  </si>
  <si>
    <t>Elizabeth Mitchell Bldg</t>
  </si>
  <si>
    <t>Morrisania</t>
  </si>
  <si>
    <t>Hempstead</t>
  </si>
  <si>
    <t>Newburgh</t>
  </si>
  <si>
    <t>Mamaroneck</t>
  </si>
  <si>
    <t>Local Site Name</t>
  </si>
  <si>
    <t>Pennsauken</t>
  </si>
  <si>
    <t>100031008</t>
  </si>
  <si>
    <t>State Armory - 1046 Belvoir Rd</t>
  </si>
  <si>
    <t>Front St &amp; Norris St</t>
  </si>
  <si>
    <t>Marcus Hook Elementary School</t>
  </si>
  <si>
    <t>420450109</t>
  </si>
  <si>
    <t>421010048</t>
  </si>
  <si>
    <t>421010075</t>
  </si>
  <si>
    <t>421010076</t>
  </si>
  <si>
    <t>last sample date 1999</t>
  </si>
  <si>
    <t>last sample date 2003</t>
  </si>
  <si>
    <t>last sample date 2007</t>
  </si>
  <si>
    <t>last sample date 2000</t>
  </si>
  <si>
    <t>PS 314, 330 59th ST</t>
  </si>
  <si>
    <t>last sample date 2011</t>
  </si>
  <si>
    <t>last sample date 2001</t>
  </si>
  <si>
    <t>last sample 2005 -2008</t>
  </si>
  <si>
    <t>last sample 2006</t>
  </si>
  <si>
    <t>first year 2006</t>
  </si>
  <si>
    <t>last sample date 2005</t>
  </si>
  <si>
    <t>last sample date 2004</t>
  </si>
  <si>
    <t>last sample date 2012</t>
  </si>
  <si>
    <t>Sherwood Island Connector (State Park)</t>
  </si>
  <si>
    <t>last sample date 2015</t>
  </si>
  <si>
    <t>last samaple date 2005</t>
  </si>
  <si>
    <t>last sample date 2010</t>
  </si>
  <si>
    <t>last sample date 2013</t>
  </si>
  <si>
    <t>last sample date  2005</t>
  </si>
  <si>
    <t>Roxborough (ROX)</t>
  </si>
  <si>
    <t>last sample 2015</t>
  </si>
  <si>
    <t>last sample date 2002</t>
  </si>
  <si>
    <t>first sample date 2014</t>
  </si>
  <si>
    <t>first sample date 2015</t>
  </si>
  <si>
    <t>first sample date 2011; last sample date 2013</t>
  </si>
  <si>
    <t>last sample date 2008</t>
  </si>
  <si>
    <t>last sample 2017; first sample 2007</t>
  </si>
  <si>
    <t>last sample date 2006</t>
  </si>
  <si>
    <t>ON AMTRAK RIGHT OF WAY - NEAR AIRPORT HI SPEED LINE (ELECTRIFIED)</t>
  </si>
  <si>
    <t>last sample date 2013 -2015</t>
  </si>
  <si>
    <t>last sample date 2014</t>
  </si>
  <si>
    <t>This row is for labeling on the graphs</t>
  </si>
  <si>
    <t xml:space="preserve">last sample date 2020 </t>
  </si>
  <si>
    <t>last sample 2014</t>
  </si>
  <si>
    <t>last sample date 2021</t>
  </si>
  <si>
    <t>2019-21</t>
  </si>
  <si>
    <t>2019-2021</t>
  </si>
  <si>
    <t>360810125</t>
  </si>
  <si>
    <t>New Garden Airport - Toughkenamon</t>
  </si>
  <si>
    <t>first sample 2013</t>
  </si>
  <si>
    <t xml:space="preserve">Local Site Name </t>
  </si>
  <si>
    <t>Sherwood Island Connector</t>
  </si>
  <si>
    <t>first sample 2017</t>
  </si>
  <si>
    <t>LMP Calculations</t>
  </si>
  <si>
    <t>Standard Deviation</t>
  </si>
  <si>
    <t>CDV= NAAQS/(1+tc*CV)</t>
  </si>
  <si>
    <t>First year 2017; last sample 2021; it is operating but most data marked invalid</t>
  </si>
  <si>
    <t>Annual PM2.5 Monitoring Design Values</t>
  </si>
  <si>
    <t>Northern New Jersey-New York-Connecticut Maintenance Area</t>
  </si>
  <si>
    <t>S W Corner Broad and Butler</t>
  </si>
  <si>
    <t>Community Health Services (CHS)</t>
  </si>
  <si>
    <t>1439 East Passyunk Avenue</t>
  </si>
  <si>
    <t>Ford Rd-Belmont Ave. Water Treat. Plant</t>
  </si>
  <si>
    <t xml:space="preserve"> On AMTRAK Right of way - near airport hi-speed line (electrified)</t>
  </si>
  <si>
    <t>Baxter (BAX)</t>
  </si>
  <si>
    <t xml:space="preserve">Front St. &amp; Norris St. </t>
  </si>
  <si>
    <t xml:space="preserve">State Armory - 1046 Belvoir Rd. </t>
  </si>
  <si>
    <t>Bristol</t>
  </si>
  <si>
    <t>Camden Lab</t>
  </si>
  <si>
    <t xml:space="preserve">MLK  Corner of MLK Blvd. and Justison St. </t>
  </si>
  <si>
    <t>Univ. DEL Parking Lot - Behind Student Center</t>
  </si>
  <si>
    <t>Newark  Parking Lot Laird Campus</t>
  </si>
  <si>
    <t>Shed Congress Street</t>
  </si>
  <si>
    <t>Hillandale Ave.</t>
  </si>
  <si>
    <t>Agri Expr Sta - Hunting St.</t>
  </si>
  <si>
    <t>Oleander Street at I-95</t>
  </si>
  <si>
    <t>Mill Rock Basin</t>
  </si>
  <si>
    <t>Newark-Willis Center</t>
  </si>
  <si>
    <t>Lexington &amp; E. Ferry Sts., Newark</t>
  </si>
  <si>
    <t>Trenton Public Library</t>
  </si>
  <si>
    <t>Washington Crossing State Park</t>
  </si>
  <si>
    <t>Botanical Garden</t>
  </si>
  <si>
    <t>Greenpoint</t>
  </si>
  <si>
    <t>Eisenhower Park</t>
  </si>
  <si>
    <t>Roslyn</t>
  </si>
  <si>
    <t>East Hills Elementary School</t>
  </si>
  <si>
    <t>Briarcliffe College</t>
  </si>
  <si>
    <t>Mabel Dean High Sch. Annex, 240 2nd Ave.</t>
  </si>
  <si>
    <t>PS 59; 228 E. 57th Street, Manhattan</t>
  </si>
  <si>
    <t>Canal Street</t>
  </si>
  <si>
    <t>Queensboro Community College</t>
  </si>
  <si>
    <t>Susan Wagner HS</t>
  </si>
  <si>
    <t>East Farmingdale Water Plant</t>
  </si>
  <si>
    <t>PS 314, 330 59th St.</t>
  </si>
  <si>
    <t>INS - Gravimetric, IS 155 470 Jackson</t>
  </si>
  <si>
    <t>INS - Gravimetric; PS 321 180 7th Ave.</t>
  </si>
  <si>
    <t>PS29;  125-10 23rd Ave</t>
  </si>
  <si>
    <t>PS 214; 3115 140th Street</t>
  </si>
  <si>
    <t>Hillandale Avenue</t>
  </si>
  <si>
    <t>Stiles Street</t>
  </si>
  <si>
    <t>Agri Expr. Sta. Hunting St.</t>
  </si>
  <si>
    <t>Mabel Dean High Sch.Annex, 240 2nd Ave.</t>
  </si>
  <si>
    <t>CV = Coefficient of Variation</t>
  </si>
  <si>
    <t>Notes:</t>
  </si>
  <si>
    <t>Southern New Jersey-Pennsylvania-Delaware Area</t>
  </si>
  <si>
    <t>Northern New Jersey-New York-Connecticut Area</t>
  </si>
  <si>
    <t>Southern New Jersey-Pennsylvania-Delaware Maintenance Area</t>
  </si>
  <si>
    <t>Univ DEL. Parking Lot - Behind Student Center</t>
  </si>
  <si>
    <t>Newark  Parking Lot - Laird Campus</t>
  </si>
  <si>
    <t>MLK Corner of MLK Blvd. and Justison St.</t>
  </si>
  <si>
    <t xml:space="preserve">Ford Rd. Belmont Ave. Water Treat. Plant </t>
  </si>
  <si>
    <t>1439 East Pass PASSYUNK AVENUE</t>
  </si>
  <si>
    <t>PS29;  125-10 23rd Ave.</t>
  </si>
  <si>
    <t>Legend:</t>
  </si>
  <si>
    <t>Recent data incomplete</t>
  </si>
  <si>
    <t>Daily PM2.5 Monitoring Design Values and LMP Calculations</t>
  </si>
  <si>
    <t>last sample date 2020. First sample 2016</t>
  </si>
  <si>
    <t>last sample date 2012.</t>
  </si>
  <si>
    <t xml:space="preserve">Fort Lee Near Road </t>
  </si>
  <si>
    <t>Light Red = Above Design Value of 65 µg/m³ (1997 Daily PM2.5 NAAQS)</t>
  </si>
  <si>
    <t>Orange = Between Design Values of 36µg/m³ and 65µg/m³</t>
  </si>
  <si>
    <t>Red = Above former Annual Design Value of 15.1 µg/m³</t>
  </si>
  <si>
    <t>Orange = Between Design Values of 12.1µg/m³ and 15.0µg/m³</t>
  </si>
  <si>
    <t>https://aqs.epa.gov/aqsweb/airdata/download_files.html#Meta</t>
  </si>
  <si>
    <t>https://www.epa.gov/air-trends/air-quality-design-values</t>
  </si>
  <si>
    <t>Design Value Average</t>
  </si>
  <si>
    <t>3 or 5 Year Average</t>
  </si>
  <si>
    <t xml:space="preserve"> Design Value Average</t>
  </si>
  <si>
    <t>3. Last/First sample dates provided by EPA aqs monitors spreadsheet, downloaded May 2022 from:</t>
  </si>
  <si>
    <r>
      <rPr>
        <b/>
        <sz val="9"/>
        <rFont val="Arial"/>
        <family val="2"/>
      </rPr>
      <t>2. Data Sources, Design Values 2001 to 2011:</t>
    </r>
    <r>
      <rPr>
        <sz val="9"/>
        <rFont val="Arial"/>
        <family val="2"/>
      </rPr>
      <t xml:space="preserve">  </t>
    </r>
  </si>
  <si>
    <r>
      <rPr>
        <b/>
        <sz val="9"/>
        <rFont val="Arial"/>
        <family val="2"/>
      </rPr>
      <t>NA</t>
    </r>
    <r>
      <rPr>
        <sz val="9"/>
        <rFont val="Arial"/>
        <family val="2"/>
      </rPr>
      <t>= Design Values 2001 to 2011, No Data or Incomplete data</t>
    </r>
  </si>
  <si>
    <r>
      <rPr>
        <b/>
        <sz val="9"/>
        <rFont val="Arial"/>
        <family val="2"/>
      </rPr>
      <t>LMP</t>
    </r>
    <r>
      <rPr>
        <sz val="9"/>
        <rFont val="Arial"/>
        <family val="2"/>
      </rPr>
      <t>=Limited Maintenance Plan</t>
    </r>
  </si>
  <si>
    <r>
      <rPr>
        <b/>
        <sz val="9"/>
        <rFont val="Arial"/>
        <family val="2"/>
      </rPr>
      <t>CDV</t>
    </r>
    <r>
      <rPr>
        <sz val="9"/>
        <rFont val="Arial"/>
        <family val="2"/>
      </rPr>
      <t>= Critical Design Value</t>
    </r>
  </si>
  <si>
    <r>
      <rPr>
        <b/>
        <sz val="9"/>
        <rFont val="Arial"/>
        <family val="2"/>
      </rPr>
      <t>CV</t>
    </r>
    <r>
      <rPr>
        <sz val="9"/>
        <rFont val="Arial"/>
        <family val="2"/>
      </rPr>
      <t>=Coefficient of Variation</t>
    </r>
  </si>
  <si>
    <r>
      <rPr>
        <b/>
        <sz val="9"/>
        <rFont val="Arial"/>
        <family val="2"/>
      </rPr>
      <t>tc</t>
    </r>
    <r>
      <rPr>
        <sz val="9"/>
        <rFont val="Arial"/>
        <family val="2"/>
      </rPr>
      <t xml:space="preserve"> = Critical t-value corresponding to a probability of exceeding the NAAQS in the future and the degree of freedom in the estimate of the coefficient of variation</t>
    </r>
  </si>
  <si>
    <r>
      <rPr>
        <b/>
        <sz val="9"/>
        <rFont val="Arial"/>
        <family val="2"/>
      </rPr>
      <t>NAAQS</t>
    </r>
    <r>
      <rPr>
        <sz val="9"/>
        <rFont val="Arial"/>
        <family val="2"/>
      </rPr>
      <t xml:space="preserve"> = National Ambient Air Quality Standard</t>
    </r>
  </si>
  <si>
    <t>ND</t>
  </si>
  <si>
    <r>
      <rPr>
        <b/>
        <sz val="9"/>
        <rFont val="Arial"/>
        <family val="2"/>
      </rPr>
      <t>Data Sources, Design Values 2001 to 2011:</t>
    </r>
    <r>
      <rPr>
        <sz val="9"/>
        <rFont val="Arial"/>
        <family val="2"/>
      </rPr>
      <t xml:space="preserve">  </t>
    </r>
  </si>
  <si>
    <t>Design Value Average &lt; CDV?</t>
  </si>
  <si>
    <t>Fine Particle (PM2.5) SIP - Redesignation Request and Maintenance Plan for 1997 Annual 15 ug/m3 and 2006 Daily 35 ug/m3 NAAQS, December 26, 2012</t>
  </si>
  <si>
    <t>last sample date 12/29/2019</t>
  </si>
  <si>
    <t>2020-2022</t>
  </si>
  <si>
    <r>
      <rPr>
        <b/>
        <sz val="9"/>
        <rFont val="Arial"/>
        <family val="2"/>
      </rPr>
      <t>ND</t>
    </r>
    <r>
      <rPr>
        <sz val="9"/>
        <rFont val="Arial"/>
        <family val="2"/>
      </rPr>
      <t>= Design Values 2012 to 2022, No Data</t>
    </r>
  </si>
  <si>
    <t>2020-22</t>
  </si>
  <si>
    <t>Data Last Updated : 5/25/2023</t>
  </si>
  <si>
    <t>Data Last Updated : 5/26/2023</t>
  </si>
  <si>
    <t>Dark Red = Design Values 2012 to 2022, Invalid Data</t>
  </si>
  <si>
    <t>1. Data Sources, Design Values 2012 to 2022:</t>
  </si>
  <si>
    <t>AQS certified data as of 5/9/2022 and USEPA Design Values last downloaded 5/25/2023 from:</t>
  </si>
  <si>
    <t>USEPA Design Values last downloaded 5/25/2023 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</si>
</sst>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9C0006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9"/>
      <name val="Arial"/>
      <family val="2"/>
    </font>
    <font>
      <sz val="9"/>
      <color theme="9" tint="-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CD5B4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1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4" fillId="0" borderId="32" applyNumberFormat="0" applyFill="0" applyAlignment="0" applyProtection="0"/>
    <xf numFmtId="0" fontId="15" fillId="0" borderId="33" applyNumberFormat="0" applyFill="0" applyAlignment="0" applyProtection="0"/>
    <xf numFmtId="0" fontId="16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35" applyNumberFormat="0" applyAlignment="0" applyProtection="0"/>
    <xf numFmtId="0" fontId="19" fillId="7" borderId="36" applyNumberFormat="0" applyAlignment="0" applyProtection="0"/>
    <xf numFmtId="0" fontId="20" fillId="7" borderId="35" applyNumberFormat="0" applyAlignment="0" applyProtection="0"/>
    <xf numFmtId="0" fontId="21" fillId="0" borderId="37" applyNumberFormat="0" applyFill="0" applyAlignment="0" applyProtection="0"/>
    <xf numFmtId="0" fontId="22" fillId="8" borderId="38" applyNumberFormat="0" applyAlignment="0" applyProtection="0"/>
    <xf numFmtId="0" fontId="23" fillId="0" borderId="0" applyNumberFormat="0" applyFill="0" applyBorder="0" applyAlignment="0" applyProtection="0"/>
    <xf numFmtId="0" fontId="12" fillId="9" borderId="3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26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6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6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6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6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6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9" fillId="0" borderId="0"/>
  </cellStyleXfs>
  <cellXfs count="622">
    <xf numFmtId="0" fontId="0" fillId="0" borderId="0" xfId="0"/>
    <xf numFmtId="0" fontId="3" fillId="0" borderId="0" xfId="0" applyFont="1"/>
    <xf numFmtId="0" fontId="8" fillId="0" borderId="0" xfId="2" applyFont="1" applyAlignment="1">
      <alignment horizontal="center"/>
    </xf>
    <xf numFmtId="164" fontId="8" fillId="0" borderId="0" xfId="2" quotePrefix="1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7" fillId="0" borderId="0" xfId="2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1" xfId="2" quotePrefix="1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164" fontId="7" fillId="4" borderId="18" xfId="1" quotePrefix="1" applyNumberFormat="1" applyFont="1" applyFill="1" applyBorder="1" applyAlignment="1">
      <alignment wrapText="1"/>
    </xf>
    <xf numFmtId="0" fontId="6" fillId="4" borderId="18" xfId="0" applyFont="1" applyFill="1" applyBorder="1" applyAlignment="1">
      <alignment wrapText="1"/>
    </xf>
    <xf numFmtId="0" fontId="6" fillId="4" borderId="18" xfId="0" quotePrefix="1" applyFont="1" applyFill="1" applyBorder="1" applyAlignment="1">
      <alignment wrapText="1"/>
    </xf>
    <xf numFmtId="164" fontId="7" fillId="4" borderId="18" xfId="1" applyNumberFormat="1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6" fillId="4" borderId="19" xfId="0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1" xfId="2" quotePrefix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 wrapText="1"/>
    </xf>
    <xf numFmtId="1" fontId="8" fillId="0" borderId="1" xfId="2" quotePrefix="1" applyNumberFormat="1" applyFont="1" applyBorder="1" applyAlignment="1">
      <alignment horizontal="center" vertical="center"/>
    </xf>
    <xf numFmtId="0" fontId="8" fillId="0" borderId="4" xfId="2" quotePrefix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8" fillId="0" borderId="4" xfId="2" quotePrefix="1" applyFont="1" applyBorder="1" applyAlignment="1">
      <alignment horizontal="left" vertical="center" wrapText="1"/>
    </xf>
    <xf numFmtId="0" fontId="8" fillId="0" borderId="4" xfId="2" quotePrefix="1" applyFont="1" applyBorder="1" applyAlignment="1">
      <alignment vertical="center" wrapText="1"/>
    </xf>
    <xf numFmtId="0" fontId="8" fillId="0" borderId="1" xfId="2" quotePrefix="1" applyFont="1" applyBorder="1" applyAlignment="1">
      <alignment vertical="center" wrapText="1"/>
    </xf>
    <xf numFmtId="164" fontId="8" fillId="0" borderId="10" xfId="2" quotePrefix="1" applyNumberFormat="1" applyFont="1" applyBorder="1" applyAlignment="1">
      <alignment horizontal="center" vertical="center"/>
    </xf>
    <xf numFmtId="164" fontId="8" fillId="0" borderId="11" xfId="2" quotePrefix="1" applyNumberFormat="1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/>
    </xf>
    <xf numFmtId="164" fontId="8" fillId="0" borderId="4" xfId="2" quotePrefix="1" applyNumberFormat="1" applyFont="1" applyBorder="1" applyAlignment="1">
      <alignment horizontal="center" vertical="center"/>
    </xf>
    <xf numFmtId="164" fontId="8" fillId="0" borderId="4" xfId="2" applyNumberFormat="1" applyFont="1" applyBorder="1" applyAlignment="1">
      <alignment horizontal="center" vertical="center"/>
    </xf>
    <xf numFmtId="49" fontId="8" fillId="0" borderId="4" xfId="2" quotePrefix="1" applyNumberFormat="1" applyFont="1" applyBorder="1" applyAlignment="1">
      <alignment vertical="center" wrapText="1"/>
    </xf>
    <xf numFmtId="164" fontId="8" fillId="0" borderId="0" xfId="2" quotePrefix="1" applyNumberFormat="1" applyFont="1" applyAlignment="1">
      <alignment horizontal="center" vertical="center"/>
    </xf>
    <xf numFmtId="0" fontId="8" fillId="0" borderId="11" xfId="2" quotePrefix="1" applyFont="1" applyBorder="1" applyAlignment="1">
      <alignment vertical="center" wrapText="1"/>
    </xf>
    <xf numFmtId="164" fontId="8" fillId="0" borderId="41" xfId="2" quotePrefix="1" applyNumberFormat="1" applyFont="1" applyBorder="1" applyAlignment="1">
      <alignment horizontal="center" vertical="center"/>
    </xf>
    <xf numFmtId="164" fontId="8" fillId="0" borderId="18" xfId="2" quotePrefix="1" applyNumberFormat="1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0" fontId="5" fillId="0" borderId="0" xfId="7" applyFill="1" applyAlignment="1">
      <alignment horizontal="left" vertical="center"/>
    </xf>
    <xf numFmtId="0" fontId="5" fillId="0" borderId="0" xfId="7" applyFill="1" applyAlignment="1">
      <alignment horizontal="center"/>
    </xf>
    <xf numFmtId="0" fontId="3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1" fontId="8" fillId="0" borderId="20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49" fontId="8" fillId="0" borderId="0" xfId="7" applyNumberFormat="1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60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 wrapText="1"/>
    </xf>
    <xf numFmtId="164" fontId="7" fillId="0" borderId="30" xfId="1" quotePrefix="1" applyNumberFormat="1" applyFont="1" applyBorder="1" applyAlignment="1">
      <alignment horizontal="center" vertical="center" wrapText="1"/>
    </xf>
    <xf numFmtId="164" fontId="7" fillId="0" borderId="31" xfId="1" applyNumberFormat="1" applyFont="1" applyBorder="1" applyAlignment="1">
      <alignment horizontal="center" vertical="center" wrapText="1"/>
    </xf>
    <xf numFmtId="164" fontId="7" fillId="0" borderId="42" xfId="1" applyNumberFormat="1" applyFont="1" applyBorder="1" applyAlignment="1">
      <alignment horizontal="center" vertical="center" wrapText="1"/>
    </xf>
    <xf numFmtId="0" fontId="30" fillId="0" borderId="6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8" fillId="0" borderId="20" xfId="2" quotePrefix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quotePrefix="1" applyFont="1" applyAlignment="1">
      <alignment vertical="center"/>
    </xf>
    <xf numFmtId="0" fontId="8" fillId="0" borderId="10" xfId="2" quotePrefix="1" applyFont="1" applyBorder="1" applyAlignment="1">
      <alignment vertical="center" wrapText="1"/>
    </xf>
    <xf numFmtId="0" fontId="8" fillId="0" borderId="10" xfId="2" quotePrefix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8" fillId="0" borderId="41" xfId="2" quotePrefix="1" applyFont="1" applyBorder="1" applyAlignment="1">
      <alignment vertical="center" wrapText="1"/>
    </xf>
    <xf numFmtId="0" fontId="8" fillId="0" borderId="13" xfId="2" quotePrefix="1" applyFont="1" applyBorder="1" applyAlignment="1">
      <alignment vertical="center" wrapText="1"/>
    </xf>
    <xf numFmtId="0" fontId="8" fillId="0" borderId="18" xfId="2" quotePrefix="1" applyFont="1" applyBorder="1" applyAlignment="1">
      <alignment vertical="center" wrapText="1"/>
    </xf>
    <xf numFmtId="0" fontId="8" fillId="0" borderId="18" xfId="2" quotePrefix="1" applyFont="1" applyBorder="1" applyAlignment="1">
      <alignment horizontal="center" vertical="center"/>
    </xf>
    <xf numFmtId="0" fontId="3" fillId="34" borderId="42" xfId="0" applyFont="1" applyFill="1" applyBorder="1" applyAlignment="1">
      <alignment vertical="center"/>
    </xf>
    <xf numFmtId="0" fontId="3" fillId="34" borderId="27" xfId="0" applyFont="1" applyFill="1" applyBorder="1" applyAlignment="1">
      <alignment vertical="center" wrapText="1"/>
    </xf>
    <xf numFmtId="0" fontId="3" fillId="34" borderId="27" xfId="0" applyFont="1" applyFill="1" applyBorder="1" applyAlignment="1">
      <alignment vertical="center"/>
    </xf>
    <xf numFmtId="0" fontId="3" fillId="34" borderId="27" xfId="0" applyFont="1" applyFill="1" applyBorder="1" applyAlignment="1">
      <alignment horizontal="center" vertical="center"/>
    </xf>
    <xf numFmtId="164" fontId="3" fillId="34" borderId="27" xfId="0" applyNumberFormat="1" applyFont="1" applyFill="1" applyBorder="1" applyAlignment="1">
      <alignment horizontal="center" vertical="center"/>
    </xf>
    <xf numFmtId="164" fontId="3" fillId="34" borderId="43" xfId="0" applyNumberFormat="1" applyFont="1" applyFill="1" applyBorder="1" applyAlignment="1">
      <alignment horizontal="center" vertical="center"/>
    </xf>
    <xf numFmtId="0" fontId="3" fillId="34" borderId="14" xfId="0" applyFont="1" applyFill="1" applyBorder="1" applyAlignment="1">
      <alignment vertical="center"/>
    </xf>
    <xf numFmtId="0" fontId="3" fillId="34" borderId="12" xfId="0" applyFont="1" applyFill="1" applyBorder="1" applyAlignment="1">
      <alignment vertical="center" wrapText="1"/>
    </xf>
    <xf numFmtId="0" fontId="3" fillId="34" borderId="12" xfId="0" applyFont="1" applyFill="1" applyBorder="1" applyAlignment="1">
      <alignment vertical="center"/>
    </xf>
    <xf numFmtId="0" fontId="3" fillId="34" borderId="12" xfId="0" applyFont="1" applyFill="1" applyBorder="1" applyAlignment="1">
      <alignment horizontal="center" vertical="center"/>
    </xf>
    <xf numFmtId="164" fontId="3" fillId="34" borderId="12" xfId="0" applyNumberFormat="1" applyFont="1" applyFill="1" applyBorder="1" applyAlignment="1">
      <alignment horizontal="center" vertical="center"/>
    </xf>
    <xf numFmtId="164" fontId="3" fillId="34" borderId="15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34" borderId="21" xfId="0" applyFont="1" applyFill="1" applyBorder="1" applyAlignment="1">
      <alignment vertical="center"/>
    </xf>
    <xf numFmtId="0" fontId="6" fillId="34" borderId="0" xfId="0" applyFont="1" applyFill="1" applyAlignment="1">
      <alignment vertical="center" wrapText="1"/>
    </xf>
    <xf numFmtId="0" fontId="6" fillId="34" borderId="0" xfId="0" applyFont="1" applyFill="1" applyAlignment="1">
      <alignment vertical="center"/>
    </xf>
    <xf numFmtId="0" fontId="6" fillId="34" borderId="0" xfId="0" applyFont="1" applyFill="1" applyAlignment="1">
      <alignment horizontal="center" vertical="center"/>
    </xf>
    <xf numFmtId="164" fontId="6" fillId="34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6" xfId="2" quotePrefix="1" applyFont="1" applyBorder="1" applyAlignment="1">
      <alignment vertical="center" wrapText="1"/>
    </xf>
    <xf numFmtId="0" fontId="8" fillId="0" borderId="7" xfId="2" quotePrefix="1" applyFont="1" applyBorder="1" applyAlignment="1">
      <alignment vertical="center" wrapText="1"/>
    </xf>
    <xf numFmtId="0" fontId="8" fillId="0" borderId="7" xfId="2" quotePrefix="1" applyFont="1" applyBorder="1" applyAlignment="1">
      <alignment horizontal="center" vertical="center"/>
    </xf>
    <xf numFmtId="164" fontId="8" fillId="0" borderId="6" xfId="2" quotePrefix="1" applyNumberFormat="1" applyFont="1" applyBorder="1" applyAlignment="1">
      <alignment horizontal="center" vertical="center"/>
    </xf>
    <xf numFmtId="164" fontId="8" fillId="0" borderId="7" xfId="2" quotePrefix="1" applyNumberFormat="1" applyFont="1" applyBorder="1" applyAlignment="1">
      <alignment horizontal="center" vertical="center"/>
    </xf>
    <xf numFmtId="0" fontId="8" fillId="0" borderId="3" xfId="2" quotePrefix="1" applyFont="1" applyBorder="1" applyAlignment="1">
      <alignment vertical="center" wrapText="1"/>
    </xf>
    <xf numFmtId="0" fontId="8" fillId="0" borderId="29" xfId="2" quotePrefix="1" applyFont="1" applyBorder="1" applyAlignment="1">
      <alignment vertical="center" wrapText="1"/>
    </xf>
    <xf numFmtId="0" fontId="8" fillId="0" borderId="9" xfId="2" quotePrefix="1" applyFont="1" applyBorder="1" applyAlignment="1">
      <alignment vertical="center" wrapText="1"/>
    </xf>
    <xf numFmtId="0" fontId="8" fillId="0" borderId="9" xfId="2" quotePrefix="1" applyFont="1" applyBorder="1" applyAlignment="1">
      <alignment horizontal="center" vertical="center"/>
    </xf>
    <xf numFmtId="164" fontId="8" fillId="0" borderId="45" xfId="2" quotePrefix="1" applyNumberFormat="1" applyFont="1" applyBorder="1" applyAlignment="1">
      <alignment horizontal="center" vertical="center"/>
    </xf>
    <xf numFmtId="0" fontId="8" fillId="0" borderId="48" xfId="2" quotePrefix="1" applyFont="1" applyBorder="1" applyAlignment="1">
      <alignment vertical="center" wrapText="1"/>
    </xf>
    <xf numFmtId="164" fontId="8" fillId="0" borderId="44" xfId="2" quotePrefix="1" applyNumberFormat="1" applyFont="1" applyBorder="1" applyAlignment="1">
      <alignment horizontal="center" vertical="center"/>
    </xf>
    <xf numFmtId="164" fontId="8" fillId="0" borderId="45" xfId="2" applyNumberFormat="1" applyFont="1" applyBorder="1" applyAlignment="1">
      <alignment horizontal="center" vertical="center"/>
    </xf>
    <xf numFmtId="164" fontId="8" fillId="0" borderId="46" xfId="2" quotePrefix="1" applyNumberFormat="1" applyFont="1" applyBorder="1" applyAlignment="1">
      <alignment horizontal="center" vertical="center"/>
    </xf>
    <xf numFmtId="164" fontId="8" fillId="0" borderId="7" xfId="2" applyNumberFormat="1" applyFont="1" applyBorder="1" applyAlignment="1">
      <alignment horizontal="center" vertical="center"/>
    </xf>
    <xf numFmtId="0" fontId="8" fillId="0" borderId="10" xfId="2" quotePrefix="1" applyFont="1" applyBorder="1" applyAlignment="1">
      <alignment wrapText="1"/>
    </xf>
    <xf numFmtId="0" fontId="8" fillId="0" borderId="10" xfId="2" quotePrefix="1" applyFont="1" applyBorder="1" applyAlignment="1">
      <alignment horizontal="center"/>
    </xf>
    <xf numFmtId="0" fontId="8" fillId="0" borderId="1" xfId="2" quotePrefix="1" applyFont="1" applyBorder="1" applyAlignment="1">
      <alignment wrapText="1"/>
    </xf>
    <xf numFmtId="0" fontId="8" fillId="0" borderId="1" xfId="2" quotePrefix="1" applyFont="1" applyBorder="1" applyAlignment="1">
      <alignment horizontal="center"/>
    </xf>
    <xf numFmtId="0" fontId="8" fillId="0" borderId="7" xfId="2" quotePrefix="1" applyFont="1" applyBorder="1" applyAlignment="1">
      <alignment horizontal="center"/>
    </xf>
    <xf numFmtId="164" fontId="8" fillId="0" borderId="7" xfId="2" quotePrefix="1" applyNumberFormat="1" applyFont="1" applyBorder="1" applyAlignment="1">
      <alignment horizontal="center"/>
    </xf>
    <xf numFmtId="164" fontId="8" fillId="0" borderId="7" xfId="2" applyNumberFormat="1" applyFont="1" applyBorder="1" applyAlignment="1">
      <alignment horizontal="center"/>
    </xf>
    <xf numFmtId="0" fontId="3" fillId="34" borderId="42" xfId="0" applyFont="1" applyFill="1" applyBorder="1"/>
    <xf numFmtId="0" fontId="3" fillId="34" borderId="27" xfId="0" applyFont="1" applyFill="1" applyBorder="1"/>
    <xf numFmtId="0" fontId="3" fillId="34" borderId="27" xfId="0" applyFont="1" applyFill="1" applyBorder="1" applyAlignment="1">
      <alignment horizontal="center"/>
    </xf>
    <xf numFmtId="164" fontId="3" fillId="34" borderId="27" xfId="0" applyNumberFormat="1" applyFont="1" applyFill="1" applyBorder="1" applyAlignment="1">
      <alignment horizontal="center"/>
    </xf>
    <xf numFmtId="0" fontId="3" fillId="34" borderId="14" xfId="0" applyFont="1" applyFill="1" applyBorder="1"/>
    <xf numFmtId="0" fontId="3" fillId="34" borderId="12" xfId="0" applyFont="1" applyFill="1" applyBorder="1"/>
    <xf numFmtId="0" fontId="3" fillId="34" borderId="12" xfId="0" applyFont="1" applyFill="1" applyBorder="1" applyAlignment="1">
      <alignment horizontal="center"/>
    </xf>
    <xf numFmtId="164" fontId="3" fillId="34" borderId="12" xfId="0" applyNumberFormat="1" applyFont="1" applyFill="1" applyBorder="1" applyAlignment="1">
      <alignment horizontal="center"/>
    </xf>
    <xf numFmtId="49" fontId="8" fillId="0" borderId="6" xfId="2" quotePrefix="1" applyNumberFormat="1" applyFont="1" applyBorder="1" applyAlignment="1">
      <alignment vertical="center" wrapText="1"/>
    </xf>
    <xf numFmtId="1" fontId="8" fillId="0" borderId="52" xfId="2" quotePrefix="1" applyNumberFormat="1" applyFont="1" applyBorder="1" applyAlignment="1">
      <alignment horizontal="center" vertical="center"/>
    </xf>
    <xf numFmtId="1" fontId="8" fillId="0" borderId="20" xfId="2" quotePrefix="1" applyNumberFormat="1" applyFont="1" applyBorder="1" applyAlignment="1">
      <alignment horizontal="center" vertical="center"/>
    </xf>
    <xf numFmtId="49" fontId="8" fillId="0" borderId="11" xfId="2" quotePrefix="1" applyNumberFormat="1" applyFont="1" applyBorder="1" applyAlignment="1">
      <alignment vertical="center" wrapText="1"/>
    </xf>
    <xf numFmtId="164" fontId="8" fillId="0" borderId="46" xfId="2" quotePrefix="1" applyNumberFormat="1" applyFont="1" applyBorder="1" applyAlignment="1">
      <alignment horizontal="center"/>
    </xf>
    <xf numFmtId="164" fontId="8" fillId="0" borderId="2" xfId="2" quotePrefix="1" applyNumberFormat="1" applyFont="1" applyBorder="1" applyAlignment="1">
      <alignment horizontal="center" vertical="center"/>
    </xf>
    <xf numFmtId="1" fontId="8" fillId="0" borderId="18" xfId="2" quotePrefix="1" applyNumberFormat="1" applyFont="1" applyBorder="1" applyAlignment="1">
      <alignment horizontal="center" vertical="center"/>
    </xf>
    <xf numFmtId="1" fontId="8" fillId="0" borderId="52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9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8" fillId="0" borderId="45" xfId="7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45" xfId="1" quotePrefix="1" applyNumberFormat="1" applyFont="1" applyBorder="1" applyAlignment="1">
      <alignment horizontal="center" vertical="center"/>
    </xf>
    <xf numFmtId="164" fontId="8" fillId="0" borderId="1" xfId="1" quotePrefix="1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6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" fontId="8" fillId="0" borderId="7" xfId="2" quotePrefix="1" applyNumberFormat="1" applyFont="1" applyBorder="1" applyAlignment="1">
      <alignment horizontal="center" vertical="center"/>
    </xf>
    <xf numFmtId="1" fontId="8" fillId="0" borderId="22" xfId="2" quotePrefix="1" applyNumberFormat="1" applyFont="1" applyBorder="1" applyAlignment="1">
      <alignment horizontal="center" vertical="center"/>
    </xf>
    <xf numFmtId="1" fontId="8" fillId="0" borderId="19" xfId="2" applyNumberFormat="1" applyFont="1" applyBorder="1" applyAlignment="1">
      <alignment horizontal="center" vertical="center"/>
    </xf>
    <xf numFmtId="1" fontId="8" fillId="0" borderId="21" xfId="2" applyNumberFormat="1" applyFont="1" applyBorder="1" applyAlignment="1">
      <alignment horizontal="center" vertical="center"/>
    </xf>
    <xf numFmtId="1" fontId="8" fillId="0" borderId="53" xfId="2" applyNumberFormat="1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/>
    </xf>
    <xf numFmtId="0" fontId="8" fillId="34" borderId="42" xfId="0" applyFont="1" applyFill="1" applyBorder="1"/>
    <xf numFmtId="0" fontId="8" fillId="34" borderId="27" xfId="0" applyFont="1" applyFill="1" applyBorder="1"/>
    <xf numFmtId="0" fontId="8" fillId="34" borderId="27" xfId="0" applyFont="1" applyFill="1" applyBorder="1" applyAlignment="1">
      <alignment horizontal="center" vertical="center"/>
    </xf>
    <xf numFmtId="1" fontId="8" fillId="34" borderId="27" xfId="0" applyNumberFormat="1" applyFont="1" applyFill="1" applyBorder="1" applyAlignment="1">
      <alignment horizontal="center"/>
    </xf>
    <xf numFmtId="1" fontId="8" fillId="34" borderId="43" xfId="0" applyNumberFormat="1" applyFont="1" applyFill="1" applyBorder="1" applyAlignment="1">
      <alignment horizontal="center"/>
    </xf>
    <xf numFmtId="0" fontId="8" fillId="34" borderId="0" xfId="0" applyFont="1" applyFill="1"/>
    <xf numFmtId="0" fontId="8" fillId="34" borderId="0" xfId="0" applyFont="1" applyFill="1" applyAlignment="1">
      <alignment horizontal="center" vertical="center"/>
    </xf>
    <xf numFmtId="1" fontId="8" fillId="34" borderId="0" xfId="0" applyNumberFormat="1" applyFont="1" applyFill="1" applyAlignment="1">
      <alignment horizontal="center"/>
    </xf>
    <xf numFmtId="0" fontId="8" fillId="34" borderId="14" xfId="0" applyFont="1" applyFill="1" applyBorder="1"/>
    <xf numFmtId="0" fontId="8" fillId="34" borderId="12" xfId="0" applyFont="1" applyFill="1" applyBorder="1"/>
    <xf numFmtId="0" fontId="8" fillId="34" borderId="12" xfId="0" applyFont="1" applyFill="1" applyBorder="1" applyAlignment="1">
      <alignment horizontal="center" vertical="center"/>
    </xf>
    <xf numFmtId="1" fontId="8" fillId="34" borderId="12" xfId="0" applyNumberFormat="1" applyFont="1" applyFill="1" applyBorder="1" applyAlignment="1">
      <alignment horizontal="center"/>
    </xf>
    <xf numFmtId="1" fontId="8" fillId="34" borderId="15" xfId="0" applyNumberFormat="1" applyFont="1" applyFill="1" applyBorder="1" applyAlignment="1">
      <alignment horizontal="center"/>
    </xf>
    <xf numFmtId="0" fontId="8" fillId="34" borderId="24" xfId="0" applyFont="1" applyFill="1" applyBorder="1"/>
    <xf numFmtId="0" fontId="8" fillId="34" borderId="24" xfId="0" applyFont="1" applyFill="1" applyBorder="1" applyAlignment="1">
      <alignment horizontal="center" vertical="center"/>
    </xf>
    <xf numFmtId="1" fontId="8" fillId="34" borderId="24" xfId="0" applyNumberFormat="1" applyFont="1" applyFill="1" applyBorder="1" applyAlignment="1">
      <alignment horizontal="center"/>
    </xf>
    <xf numFmtId="1" fontId="8" fillId="34" borderId="25" xfId="0" applyNumberFormat="1" applyFont="1" applyFill="1" applyBorder="1" applyAlignment="1">
      <alignment horizontal="center"/>
    </xf>
    <xf numFmtId="1" fontId="8" fillId="34" borderId="25" xfId="0" applyNumberFormat="1" applyFont="1" applyFill="1" applyBorder="1" applyAlignment="1">
      <alignment horizontal="center" vertical="center"/>
    </xf>
    <xf numFmtId="0" fontId="8" fillId="34" borderId="21" xfId="0" applyFont="1" applyFill="1" applyBorder="1" applyAlignment="1">
      <alignment horizontal="left"/>
    </xf>
    <xf numFmtId="0" fontId="8" fillId="34" borderId="14" xfId="0" applyFont="1" applyFill="1" applyBorder="1" applyAlignment="1">
      <alignment horizontal="left"/>
    </xf>
    <xf numFmtId="1" fontId="8" fillId="34" borderId="15" xfId="0" applyNumberFormat="1" applyFont="1" applyFill="1" applyBorder="1" applyAlignment="1">
      <alignment horizontal="center" vertical="center"/>
    </xf>
    <xf numFmtId="0" fontId="8" fillId="0" borderId="11" xfId="2" quotePrefix="1" applyFont="1" applyBorder="1" applyAlignment="1">
      <alignment horizontal="left" vertical="center" wrapText="1"/>
    </xf>
    <xf numFmtId="0" fontId="8" fillId="0" borderId="10" xfId="2" quotePrefix="1" applyFont="1" applyBorder="1" applyAlignment="1">
      <alignment horizontal="left" vertical="center" wrapText="1"/>
    </xf>
    <xf numFmtId="0" fontId="8" fillId="0" borderId="6" xfId="2" quotePrefix="1" applyFont="1" applyBorder="1" applyAlignment="1">
      <alignment horizontal="left" vertical="center" wrapText="1"/>
    </xf>
    <xf numFmtId="0" fontId="8" fillId="0" borderId="7" xfId="2" quotePrefix="1" applyFont="1" applyBorder="1" applyAlignment="1">
      <alignment horizontal="left" vertical="center" wrapText="1"/>
    </xf>
    <xf numFmtId="1" fontId="8" fillId="0" borderId="7" xfId="2" applyNumberFormat="1" applyFont="1" applyBorder="1" applyAlignment="1">
      <alignment horizontal="center" vertical="center"/>
    </xf>
    <xf numFmtId="1" fontId="8" fillId="0" borderId="22" xfId="2" applyNumberFormat="1" applyFont="1" applyBorder="1" applyAlignment="1">
      <alignment horizontal="center" vertical="center"/>
    </xf>
    <xf numFmtId="1" fontId="8" fillId="0" borderId="54" xfId="2" applyNumberFormat="1" applyFont="1" applyBorder="1" applyAlignment="1">
      <alignment horizontal="center" vertical="center"/>
    </xf>
    <xf numFmtId="0" fontId="8" fillId="0" borderId="29" xfId="2" quotePrefix="1" applyFont="1" applyBorder="1" applyAlignment="1">
      <alignment horizontal="left" vertical="center" wrapText="1"/>
    </xf>
    <xf numFmtId="0" fontId="8" fillId="0" borderId="9" xfId="2" quotePrefix="1" applyFont="1" applyBorder="1" applyAlignment="1">
      <alignment horizontal="left" vertical="center" wrapText="1"/>
    </xf>
    <xf numFmtId="0" fontId="28" fillId="0" borderId="27" xfId="0" applyFont="1" applyBorder="1" applyAlignment="1">
      <alignment vertical="top"/>
    </xf>
    <xf numFmtId="0" fontId="28" fillId="0" borderId="0" xfId="0" applyFont="1" applyAlignment="1">
      <alignment vertical="top"/>
    </xf>
    <xf numFmtId="0" fontId="34" fillId="0" borderId="0" xfId="0" applyFont="1" applyAlignment="1">
      <alignment horizontal="center" vertical="center"/>
    </xf>
    <xf numFmtId="0" fontId="28" fillId="0" borderId="27" xfId="0" applyFont="1" applyBorder="1"/>
    <xf numFmtId="0" fontId="28" fillId="0" borderId="0" xfId="0" applyFont="1"/>
    <xf numFmtId="0" fontId="7" fillId="0" borderId="1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2" fontId="8" fillId="0" borderId="66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/>
    </xf>
    <xf numFmtId="2" fontId="8" fillId="0" borderId="65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1" fontId="8" fillId="0" borderId="62" xfId="2" applyNumberFormat="1" applyFont="1" applyBorder="1" applyAlignment="1">
      <alignment horizontal="center" vertical="center"/>
    </xf>
    <xf numFmtId="2" fontId="8" fillId="0" borderId="67" xfId="0" applyNumberFormat="1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" fontId="8" fillId="0" borderId="66" xfId="2" quotePrefix="1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61" xfId="2" quotePrefix="1" applyNumberFormat="1" applyFont="1" applyBorder="1" applyAlignment="1">
      <alignment horizontal="center" vertical="center"/>
    </xf>
    <xf numFmtId="1" fontId="8" fillId="0" borderId="4" xfId="2" quotePrefix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" xfId="7" quotePrefix="1" applyNumberFormat="1" applyFont="1" applyFill="1" applyBorder="1" applyAlignment="1">
      <alignment horizontal="center" vertical="center"/>
    </xf>
    <xf numFmtId="164" fontId="8" fillId="0" borderId="4" xfId="7" quotePrefix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11" xfId="1" quotePrefix="1" applyFont="1" applyBorder="1" applyAlignment="1">
      <alignment vertical="center" wrapText="1"/>
    </xf>
    <xf numFmtId="0" fontId="8" fillId="0" borderId="10" xfId="1" quotePrefix="1" applyFont="1" applyBorder="1" applyAlignment="1">
      <alignment vertical="center" wrapText="1"/>
    </xf>
    <xf numFmtId="0" fontId="8" fillId="0" borderId="10" xfId="1" quotePrefix="1" applyFont="1" applyBorder="1" applyAlignment="1">
      <alignment horizontal="center" vertical="center"/>
    </xf>
    <xf numFmtId="0" fontId="8" fillId="0" borderId="4" xfId="1" quotePrefix="1" applyFont="1" applyBorder="1" applyAlignment="1">
      <alignment vertical="center" wrapText="1"/>
    </xf>
    <xf numFmtId="0" fontId="8" fillId="0" borderId="1" xfId="1" quotePrefix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14" fontId="8" fillId="0" borderId="20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" fontId="8" fillId="0" borderId="1" xfId="6" applyNumberFormat="1" applyFont="1" applyFill="1" applyBorder="1" applyAlignment="1">
      <alignment horizontal="center" vertical="center"/>
    </xf>
    <xf numFmtId="1" fontId="8" fillId="0" borderId="1" xfId="7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1" xfId="6" quotePrefix="1" applyNumberFormat="1" applyFont="1" applyFill="1" applyBorder="1" applyAlignment="1">
      <alignment horizontal="center" vertical="center"/>
    </xf>
    <xf numFmtId="0" fontId="8" fillId="0" borderId="10" xfId="6" quotePrefix="1" applyNumberFormat="1" applyFont="1" applyFill="1" applyBorder="1" applyAlignment="1">
      <alignment horizontal="center" vertical="center"/>
    </xf>
    <xf numFmtId="1" fontId="8" fillId="0" borderId="10" xfId="6" applyNumberFormat="1" applyFont="1" applyFill="1" applyBorder="1" applyAlignment="1">
      <alignment horizontal="center" vertical="center"/>
    </xf>
    <xf numFmtId="1" fontId="8" fillId="0" borderId="10" xfId="6" quotePrefix="1" applyNumberFormat="1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4" xfId="6" quotePrefix="1" applyNumberFormat="1" applyFont="1" applyFill="1" applyBorder="1" applyAlignment="1">
      <alignment horizontal="center" vertical="center"/>
    </xf>
    <xf numFmtId="0" fontId="8" fillId="0" borderId="1" xfId="6" quotePrefix="1" applyNumberFormat="1" applyFont="1" applyFill="1" applyBorder="1" applyAlignment="1">
      <alignment horizontal="center" vertical="center"/>
    </xf>
    <xf numFmtId="1" fontId="8" fillId="0" borderId="1" xfId="6" quotePrefix="1" applyNumberFormat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quotePrefix="1" applyNumberFormat="1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/>
    </xf>
    <xf numFmtId="0" fontId="8" fillId="0" borderId="6" xfId="6" quotePrefix="1" applyNumberFormat="1" applyFont="1" applyFill="1" applyBorder="1" applyAlignment="1">
      <alignment horizontal="center" vertical="center"/>
    </xf>
    <xf numFmtId="0" fontId="8" fillId="0" borderId="7" xfId="6" quotePrefix="1" applyNumberFormat="1" applyFont="1" applyFill="1" applyBorder="1" applyAlignment="1">
      <alignment horizontal="center" vertical="center"/>
    </xf>
    <xf numFmtId="1" fontId="8" fillId="0" borderId="7" xfId="6" quotePrefix="1" applyNumberFormat="1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" fontId="8" fillId="0" borderId="7" xfId="6" applyNumberFormat="1" applyFont="1" applyFill="1" applyBorder="1" applyAlignment="1">
      <alignment horizontal="center" vertical="center"/>
    </xf>
    <xf numFmtId="49" fontId="8" fillId="0" borderId="4" xfId="4" quotePrefix="1" applyNumberFormat="1" applyFont="1" applyBorder="1" applyAlignment="1">
      <alignment vertical="center" wrapText="1"/>
    </xf>
    <xf numFmtId="49" fontId="8" fillId="0" borderId="4" xfId="7" quotePrefix="1" applyNumberFormat="1" applyFont="1" applyFill="1" applyBorder="1" applyAlignment="1">
      <alignment vertical="center" wrapText="1"/>
    </xf>
    <xf numFmtId="0" fontId="8" fillId="0" borderId="1" xfId="7" quotePrefix="1" applyNumberFormat="1" applyFont="1" applyFill="1" applyBorder="1" applyAlignment="1">
      <alignment vertical="center" wrapText="1"/>
    </xf>
    <xf numFmtId="0" fontId="8" fillId="0" borderId="4" xfId="7" quotePrefix="1" applyNumberFormat="1" applyFont="1" applyFill="1" applyBorder="1" applyAlignment="1">
      <alignment horizontal="center" vertical="center"/>
    </xf>
    <xf numFmtId="0" fontId="8" fillId="0" borderId="20" xfId="8" applyFont="1" applyBorder="1" applyAlignment="1">
      <alignment horizontal="center" vertical="center" wrapText="1"/>
    </xf>
    <xf numFmtId="0" fontId="8" fillId="0" borderId="51" xfId="6" applyFont="1" applyFill="1" applyBorder="1" applyAlignment="1">
      <alignment horizontal="center" vertical="center"/>
    </xf>
    <xf numFmtId="0" fontId="8" fillId="0" borderId="52" xfId="6" applyFont="1" applyFill="1" applyBorder="1" applyAlignment="1">
      <alignment horizontal="center" vertical="center"/>
    </xf>
    <xf numFmtId="0" fontId="8" fillId="0" borderId="52" xfId="8" applyFont="1" applyBorder="1" applyAlignment="1">
      <alignment horizontal="center" vertical="center" wrapText="1"/>
    </xf>
    <xf numFmtId="0" fontId="8" fillId="0" borderId="54" xfId="6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11" xfId="1" quotePrefix="1" applyNumberFormat="1" applyFont="1" applyBorder="1" applyAlignment="1">
      <alignment vertical="center"/>
    </xf>
    <xf numFmtId="49" fontId="8" fillId="0" borderId="4" xfId="1" quotePrefix="1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1" xfId="4" quotePrefix="1" applyFont="1" applyBorder="1" applyAlignment="1">
      <alignment vertical="center" wrapText="1"/>
    </xf>
    <xf numFmtId="0" fontId="8" fillId="0" borderId="1" xfId="4" quotePrefix="1" applyFont="1" applyBorder="1" applyAlignment="1">
      <alignment horizontal="center" vertical="center"/>
    </xf>
    <xf numFmtId="49" fontId="8" fillId="0" borderId="1" xfId="8" applyNumberFormat="1" applyFont="1" applyBorder="1" applyAlignment="1">
      <alignment horizontal="center" vertical="center" wrapText="1"/>
    </xf>
    <xf numFmtId="0" fontId="8" fillId="0" borderId="20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47" xfId="7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34" borderId="24" xfId="0" applyFont="1" applyFill="1" applyBorder="1" applyAlignment="1">
      <alignment horizontal="left"/>
    </xf>
    <xf numFmtId="0" fontId="8" fillId="34" borderId="0" xfId="0" applyFont="1" applyFill="1" applyAlignment="1">
      <alignment horizontal="left"/>
    </xf>
    <xf numFmtId="0" fontId="8" fillId="34" borderId="12" xfId="0" applyFont="1" applyFill="1" applyBorder="1" applyAlignment="1">
      <alignment horizontal="left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9" xfId="6" quotePrefix="1" applyNumberFormat="1" applyFont="1" applyFill="1" applyBorder="1" applyAlignment="1">
      <alignment horizontal="center" vertical="center"/>
    </xf>
    <xf numFmtId="0" fontId="8" fillId="0" borderId="9" xfId="6" quotePrefix="1" applyNumberFormat="1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1" fontId="8" fillId="0" borderId="9" xfId="6" quotePrefix="1" applyNumberFormat="1" applyFont="1" applyFill="1" applyBorder="1" applyAlignment="1">
      <alignment horizontal="center" vertical="center"/>
    </xf>
    <xf numFmtId="0" fontId="8" fillId="0" borderId="9" xfId="7" applyFont="1" applyFill="1" applyBorder="1" applyAlignment="1">
      <alignment horizontal="center" vertical="center"/>
    </xf>
    <xf numFmtId="0" fontId="8" fillId="0" borderId="14" xfId="7" applyFont="1" applyFill="1" applyBorder="1" applyAlignment="1">
      <alignment horizontal="center" vertical="center"/>
    </xf>
    <xf numFmtId="1" fontId="8" fillId="0" borderId="67" xfId="2" applyNumberFormat="1" applyFont="1" applyBorder="1" applyAlignment="1">
      <alignment horizontal="center" vertical="center"/>
    </xf>
    <xf numFmtId="1" fontId="8" fillId="0" borderId="61" xfId="2" applyNumberFormat="1" applyFont="1" applyBorder="1" applyAlignment="1">
      <alignment horizontal="center" vertical="center"/>
    </xf>
    <xf numFmtId="1" fontId="8" fillId="0" borderId="66" xfId="2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11" xfId="7" applyNumberFormat="1" applyFont="1" applyFill="1" applyBorder="1" applyAlignment="1">
      <alignment horizontal="center" vertical="center"/>
    </xf>
    <xf numFmtId="2" fontId="8" fillId="0" borderId="10" xfId="7" applyNumberFormat="1" applyFont="1" applyFill="1" applyBorder="1" applyAlignment="1">
      <alignment horizontal="center" vertical="center"/>
    </xf>
    <xf numFmtId="2" fontId="8" fillId="0" borderId="3" xfId="7" applyNumberFormat="1" applyFont="1" applyFill="1" applyBorder="1" applyAlignment="1">
      <alignment horizontal="center" vertical="center"/>
    </xf>
    <xf numFmtId="2" fontId="8" fillId="0" borderId="4" xfId="7" applyNumberFormat="1" applyFont="1" applyFill="1" applyBorder="1" applyAlignment="1">
      <alignment horizontal="center" vertical="center"/>
    </xf>
    <xf numFmtId="2" fontId="8" fillId="0" borderId="1" xfId="7" applyNumberFormat="1" applyFont="1" applyFill="1" applyBorder="1" applyAlignment="1">
      <alignment horizontal="center" vertical="center"/>
    </xf>
    <xf numFmtId="2" fontId="8" fillId="0" borderId="20" xfId="7" applyNumberFormat="1" applyFont="1" applyFill="1" applyBorder="1" applyAlignment="1">
      <alignment horizontal="center" vertical="center"/>
    </xf>
    <xf numFmtId="0" fontId="8" fillId="0" borderId="22" xfId="7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2" fontId="3" fillId="0" borderId="66" xfId="0" applyNumberFormat="1" applyFont="1" applyBorder="1" applyAlignment="1">
      <alignment horizontal="center" vertical="center"/>
    </xf>
    <xf numFmtId="2" fontId="3" fillId="0" borderId="67" xfId="0" applyNumberFormat="1" applyFont="1" applyBorder="1" applyAlignment="1">
      <alignment horizontal="center" vertical="center"/>
    </xf>
    <xf numFmtId="0" fontId="8" fillId="0" borderId="66" xfId="7" applyFont="1" applyFill="1" applyBorder="1" applyAlignment="1">
      <alignment horizontal="center" vertical="center"/>
    </xf>
    <xf numFmtId="2" fontId="8" fillId="0" borderId="65" xfId="7" applyNumberFormat="1" applyFont="1" applyFill="1" applyBorder="1" applyAlignment="1">
      <alignment horizontal="center" vertical="center"/>
    </xf>
    <xf numFmtId="2" fontId="8" fillId="0" borderId="66" xfId="7" applyNumberFormat="1" applyFont="1" applyFill="1" applyBorder="1" applyAlignment="1">
      <alignment horizontal="center" vertical="center"/>
    </xf>
    <xf numFmtId="0" fontId="8" fillId="0" borderId="67" xfId="7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29" fillId="0" borderId="0" xfId="6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7" applyFont="1" applyFill="1" applyBorder="1" applyAlignment="1">
      <alignment wrapText="1"/>
    </xf>
    <xf numFmtId="0" fontId="27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0" xfId="2" quotePrefix="1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3" xfId="1" quotePrefix="1" applyFont="1" applyBorder="1" applyAlignment="1">
      <alignment horizontal="left" vertical="center"/>
    </xf>
    <xf numFmtId="0" fontId="8" fillId="0" borderId="20" xfId="1" quotePrefix="1" applyFont="1" applyBorder="1" applyAlignment="1">
      <alignment horizontal="left" vertical="center"/>
    </xf>
    <xf numFmtId="14" fontId="8" fillId="0" borderId="20" xfId="0" applyNumberFormat="1" applyFont="1" applyBorder="1" applyAlignment="1">
      <alignment horizontal="left" vertical="center"/>
    </xf>
    <xf numFmtId="0" fontId="8" fillId="0" borderId="20" xfId="4" quotePrefix="1" applyFont="1" applyBorder="1" applyAlignment="1">
      <alignment horizontal="left" vertical="center"/>
    </xf>
    <xf numFmtId="0" fontId="8" fillId="0" borderId="20" xfId="7" quotePrefix="1" applyNumberFormat="1" applyFont="1" applyFill="1" applyBorder="1" applyAlignment="1">
      <alignment horizontal="left" vertical="center"/>
    </xf>
    <xf numFmtId="0" fontId="8" fillId="0" borderId="20" xfId="7" quotePrefix="1" applyFont="1" applyFill="1" applyBorder="1" applyAlignment="1">
      <alignment horizontal="left" vertical="center"/>
    </xf>
    <xf numFmtId="14" fontId="8" fillId="0" borderId="20" xfId="7" applyNumberFormat="1" applyFont="1" applyFill="1" applyBorder="1" applyAlignment="1">
      <alignment horizontal="left" vertical="center"/>
    </xf>
    <xf numFmtId="0" fontId="8" fillId="0" borderId="22" xfId="2" quotePrefix="1" applyFont="1" applyBorder="1" applyAlignment="1">
      <alignment horizontal="left" vertical="center"/>
    </xf>
    <xf numFmtId="0" fontId="8" fillId="0" borderId="3" xfId="2" quotePrefix="1" applyFont="1" applyBorder="1" applyAlignment="1">
      <alignment horizontal="left" vertical="center"/>
    </xf>
    <xf numFmtId="0" fontId="8" fillId="34" borderId="27" xfId="0" applyFont="1" applyFill="1" applyBorder="1" applyAlignment="1">
      <alignment horizontal="left"/>
    </xf>
    <xf numFmtId="0" fontId="9" fillId="0" borderId="4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34" borderId="27" xfId="0" applyFont="1" applyFill="1" applyBorder="1" applyAlignment="1">
      <alignment horizontal="left"/>
    </xf>
    <xf numFmtId="0" fontId="3" fillId="34" borderId="12" xfId="0" applyFont="1" applyFill="1" applyBorder="1" applyAlignment="1">
      <alignment horizontal="left"/>
    </xf>
    <xf numFmtId="0" fontId="10" fillId="0" borderId="0" xfId="7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3" borderId="2" xfId="7" applyFont="1" applyBorder="1" applyAlignment="1">
      <alignment vertical="center"/>
    </xf>
    <xf numFmtId="0" fontId="8" fillId="0" borderId="0" xfId="7" applyFont="1" applyFill="1" applyAlignment="1">
      <alignment vertical="center"/>
    </xf>
    <xf numFmtId="0" fontId="35" fillId="0" borderId="0" xfId="0" applyFont="1" applyAlignment="1">
      <alignment vertical="center"/>
    </xf>
    <xf numFmtId="0" fontId="7" fillId="34" borderId="23" xfId="0" applyFont="1" applyFill="1" applyBorder="1"/>
    <xf numFmtId="0" fontId="7" fillId="34" borderId="23" xfId="0" applyFont="1" applyFill="1" applyBorder="1" applyAlignment="1">
      <alignment horizontal="left"/>
    </xf>
    <xf numFmtId="0" fontId="8" fillId="36" borderId="1" xfId="0" applyFont="1" applyFill="1" applyBorder="1" applyAlignment="1">
      <alignment horizontal="center" vertical="center"/>
    </xf>
    <xf numFmtId="0" fontId="8" fillId="36" borderId="1" xfId="6" applyFont="1" applyFill="1" applyBorder="1" applyAlignment="1">
      <alignment horizontal="center" vertical="center"/>
    </xf>
    <xf numFmtId="0" fontId="8" fillId="36" borderId="20" xfId="6" applyFont="1" applyFill="1" applyBorder="1" applyAlignment="1">
      <alignment horizontal="center" vertical="center"/>
    </xf>
    <xf numFmtId="0" fontId="8" fillId="36" borderId="10" xfId="6" applyFont="1" applyFill="1" applyBorder="1" applyAlignment="1">
      <alignment horizontal="center" vertical="center"/>
    </xf>
    <xf numFmtId="0" fontId="8" fillId="36" borderId="7" xfId="6" applyFont="1" applyFill="1" applyBorder="1" applyAlignment="1">
      <alignment horizontal="center" vertical="center"/>
    </xf>
    <xf numFmtId="0" fontId="8" fillId="36" borderId="52" xfId="0" applyFont="1" applyFill="1" applyBorder="1" applyAlignment="1">
      <alignment horizontal="center" vertical="center"/>
    </xf>
    <xf numFmtId="0" fontId="8" fillId="36" borderId="52" xfId="6" applyFont="1" applyFill="1" applyBorder="1" applyAlignment="1">
      <alignment horizontal="center" vertical="center"/>
    </xf>
    <xf numFmtId="0" fontId="8" fillId="36" borderId="51" xfId="6" applyFont="1" applyFill="1" applyBorder="1" applyAlignment="1">
      <alignment horizontal="center" vertical="center"/>
    </xf>
    <xf numFmtId="0" fontId="8" fillId="36" borderId="54" xfId="6" applyFont="1" applyFill="1" applyBorder="1" applyAlignment="1">
      <alignment horizontal="center" vertical="center"/>
    </xf>
    <xf numFmtId="0" fontId="8" fillId="36" borderId="3" xfId="6" applyFont="1" applyFill="1" applyBorder="1" applyAlignment="1">
      <alignment horizontal="center" vertical="center"/>
    </xf>
    <xf numFmtId="0" fontId="8" fillId="36" borderId="20" xfId="0" applyFont="1" applyFill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1" fontId="8" fillId="0" borderId="41" xfId="2" quotePrefix="1" applyNumberFormat="1" applyFont="1" applyBorder="1" applyAlignment="1">
      <alignment horizontal="center" vertical="center"/>
    </xf>
    <xf numFmtId="164" fontId="9" fillId="36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8" fillId="0" borderId="20" xfId="2" quotePrefix="1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8" fillId="0" borderId="20" xfId="2" applyNumberFormat="1" applyFont="1" applyBorder="1" applyAlignment="1">
      <alignment horizontal="center" vertical="center"/>
    </xf>
    <xf numFmtId="164" fontId="8" fillId="0" borderId="22" xfId="2" quotePrefix="1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/>
    </xf>
    <xf numFmtId="164" fontId="8" fillId="0" borderId="3" xfId="2" quotePrefix="1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8" fillId="0" borderId="69" xfId="7" applyNumberFormat="1" applyFont="1" applyFill="1" applyBorder="1" applyAlignment="1">
      <alignment horizontal="center" vertical="center"/>
    </xf>
    <xf numFmtId="164" fontId="8" fillId="0" borderId="22" xfId="2" applyNumberFormat="1" applyFont="1" applyBorder="1" applyAlignment="1">
      <alignment horizontal="center" vertical="center"/>
    </xf>
    <xf numFmtId="164" fontId="8" fillId="0" borderId="22" xfId="2" quotePrefix="1" applyNumberFormat="1" applyFont="1" applyBorder="1" applyAlignment="1">
      <alignment horizontal="center"/>
    </xf>
    <xf numFmtId="0" fontId="8" fillId="36" borderId="52" xfId="7" applyFont="1" applyFill="1" applyBorder="1" applyAlignment="1">
      <alignment horizontal="center" vertical="center"/>
    </xf>
    <xf numFmtId="164" fontId="8" fillId="36" borderId="1" xfId="2" quotePrefix="1" applyNumberFormat="1" applyFont="1" applyFill="1" applyBorder="1" applyAlignment="1">
      <alignment horizontal="center" vertical="center"/>
    </xf>
    <xf numFmtId="164" fontId="3" fillId="36" borderId="10" xfId="0" applyNumberFormat="1" applyFont="1" applyFill="1" applyBorder="1" applyAlignment="1">
      <alignment horizontal="center" vertical="center"/>
    </xf>
    <xf numFmtId="164" fontId="3" fillId="36" borderId="1" xfId="0" applyNumberFormat="1" applyFont="1" applyFill="1" applyBorder="1" applyAlignment="1">
      <alignment horizontal="center" vertical="center"/>
    </xf>
    <xf numFmtId="164" fontId="9" fillId="36" borderId="18" xfId="0" applyNumberFormat="1" applyFont="1" applyFill="1" applyBorder="1" applyAlignment="1">
      <alignment horizontal="center" vertical="center"/>
    </xf>
    <xf numFmtId="164" fontId="8" fillId="36" borderId="1" xfId="7" applyNumberFormat="1" applyFont="1" applyFill="1" applyBorder="1" applyAlignment="1">
      <alignment horizontal="center" vertical="center"/>
    </xf>
    <xf numFmtId="0" fontId="6" fillId="34" borderId="23" xfId="0" applyFont="1" applyFill="1" applyBorder="1" applyAlignment="1">
      <alignment vertical="center"/>
    </xf>
    <xf numFmtId="0" fontId="6" fillId="34" borderId="24" xfId="0" applyFont="1" applyFill="1" applyBorder="1" applyAlignment="1">
      <alignment horizontal="left" vertical="center"/>
    </xf>
    <xf numFmtId="0" fontId="6" fillId="34" borderId="24" xfId="0" applyFont="1" applyFill="1" applyBorder="1" applyAlignment="1">
      <alignment vertical="center"/>
    </xf>
    <xf numFmtId="0" fontId="6" fillId="34" borderId="24" xfId="0" applyFont="1" applyFill="1" applyBorder="1" applyAlignment="1">
      <alignment horizontal="center" vertical="center"/>
    </xf>
    <xf numFmtId="164" fontId="6" fillId="34" borderId="24" xfId="0" applyNumberFormat="1" applyFont="1" applyFill="1" applyBorder="1" applyAlignment="1">
      <alignment horizontal="center" vertical="center"/>
    </xf>
    <xf numFmtId="164" fontId="9" fillId="36" borderId="10" xfId="0" applyNumberFormat="1" applyFont="1" applyFill="1" applyBorder="1" applyAlignment="1">
      <alignment horizontal="center" vertical="center"/>
    </xf>
    <xf numFmtId="0" fontId="8" fillId="36" borderId="19" xfId="6" applyFont="1" applyFill="1" applyBorder="1" applyAlignment="1">
      <alignment horizontal="center" vertical="center"/>
    </xf>
    <xf numFmtId="0" fontId="8" fillId="36" borderId="1" xfId="7" applyFont="1" applyFill="1" applyBorder="1" applyAlignment="1">
      <alignment horizontal="center" vertical="center"/>
    </xf>
    <xf numFmtId="1" fontId="8" fillId="36" borderId="1" xfId="7" applyNumberFormat="1" applyFont="1" applyFill="1" applyBorder="1" applyAlignment="1">
      <alignment horizontal="center" vertical="center" wrapText="1"/>
    </xf>
    <xf numFmtId="164" fontId="9" fillId="36" borderId="3" xfId="0" applyNumberFormat="1" applyFont="1" applyFill="1" applyBorder="1" applyAlignment="1">
      <alignment horizontal="center" vertical="center"/>
    </xf>
    <xf numFmtId="0" fontId="8" fillId="3" borderId="13" xfId="7" applyFont="1" applyBorder="1" applyAlignment="1">
      <alignment horizontal="left" vertical="center"/>
    </xf>
    <xf numFmtId="0" fontId="8" fillId="37" borderId="13" xfId="7" applyFont="1" applyFill="1" applyBorder="1" applyAlignment="1">
      <alignment horizontal="left" vertical="center"/>
    </xf>
    <xf numFmtId="0" fontId="8" fillId="37" borderId="2" xfId="7" applyFont="1" applyFill="1" applyBorder="1" applyAlignment="1">
      <alignment horizontal="left" indent="2"/>
    </xf>
    <xf numFmtId="0" fontId="9" fillId="36" borderId="21" xfId="8" applyFont="1" applyFill="1" applyBorder="1" applyAlignment="1">
      <alignment horizontal="center" vertical="center"/>
    </xf>
    <xf numFmtId="164" fontId="9" fillId="36" borderId="0" xfId="8" applyNumberFormat="1" applyFont="1" applyFill="1" applyAlignment="1">
      <alignment horizontal="center" vertical="center"/>
    </xf>
    <xf numFmtId="0" fontId="9" fillId="36" borderId="0" xfId="8" applyFont="1" applyFill="1" applyAlignment="1">
      <alignment horizontal="center" vertical="center"/>
    </xf>
    <xf numFmtId="0" fontId="8" fillId="0" borderId="0" xfId="0" applyFont="1" applyAlignment="1">
      <alignment horizontal="left" indent="2"/>
    </xf>
    <xf numFmtId="0" fontId="7" fillId="0" borderId="70" xfId="0" applyFont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/>
    </xf>
    <xf numFmtId="0" fontId="8" fillId="0" borderId="6" xfId="7" applyFont="1" applyFill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1" fontId="8" fillId="0" borderId="69" xfId="7" applyNumberFormat="1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1" fontId="8" fillId="0" borderId="44" xfId="7" applyNumberFormat="1" applyFont="1" applyFill="1" applyBorder="1" applyAlignment="1">
      <alignment horizontal="center" vertical="center"/>
    </xf>
    <xf numFmtId="1" fontId="8" fillId="0" borderId="45" xfId="7" applyNumberFormat="1" applyFont="1" applyFill="1" applyBorder="1" applyAlignment="1">
      <alignment horizontal="center" vertical="center"/>
    </xf>
    <xf numFmtId="1" fontId="8" fillId="0" borderId="71" xfId="7" applyNumberFormat="1" applyFont="1" applyFill="1" applyBorder="1" applyAlignment="1">
      <alignment horizontal="center" vertical="center"/>
    </xf>
    <xf numFmtId="0" fontId="37" fillId="0" borderId="0" xfId="48" applyFont="1" applyAlignment="1">
      <alignment vertical="top" wrapText="1"/>
    </xf>
    <xf numFmtId="0" fontId="8" fillId="36" borderId="22" xfId="6" applyFont="1" applyFill="1" applyBorder="1" applyAlignment="1">
      <alignment horizontal="center" vertical="center"/>
    </xf>
    <xf numFmtId="1" fontId="8" fillId="0" borderId="45" xfId="2" quotePrefix="1" applyNumberFormat="1" applyFont="1" applyBorder="1" applyAlignment="1">
      <alignment horizontal="center" vertical="center"/>
    </xf>
    <xf numFmtId="1" fontId="8" fillId="0" borderId="2" xfId="2" quotePrefix="1" applyNumberFormat="1" applyFont="1" applyBorder="1" applyAlignment="1">
      <alignment horizontal="center" vertical="center"/>
    </xf>
    <xf numFmtId="1" fontId="8" fillId="0" borderId="46" xfId="2" applyNumberFormat="1" applyFont="1" applyBorder="1" applyAlignment="1">
      <alignment horizontal="center" vertical="center"/>
    </xf>
    <xf numFmtId="1" fontId="8" fillId="0" borderId="45" xfId="2" applyNumberFormat="1" applyFont="1" applyBorder="1" applyAlignment="1">
      <alignment horizontal="center" vertical="center"/>
    </xf>
    <xf numFmtId="0" fontId="8" fillId="36" borderId="14" xfId="6" applyFont="1" applyFill="1" applyBorder="1" applyAlignment="1">
      <alignment horizontal="center" vertical="center"/>
    </xf>
    <xf numFmtId="164" fontId="8" fillId="36" borderId="20" xfId="2" quotePrefix="1" applyNumberFormat="1" applyFont="1" applyFill="1" applyBorder="1" applyAlignment="1">
      <alignment horizontal="center" vertical="center"/>
    </xf>
    <xf numFmtId="164" fontId="9" fillId="36" borderId="20" xfId="0" applyNumberFormat="1" applyFont="1" applyFill="1" applyBorder="1" applyAlignment="1">
      <alignment horizontal="center" vertical="center"/>
    </xf>
    <xf numFmtId="164" fontId="3" fillId="36" borderId="3" xfId="0" applyNumberFormat="1" applyFont="1" applyFill="1" applyBorder="1" applyAlignment="1">
      <alignment horizontal="center" vertical="center"/>
    </xf>
    <xf numFmtId="164" fontId="3" fillId="36" borderId="20" xfId="0" applyNumberFormat="1" applyFont="1" applyFill="1" applyBorder="1" applyAlignment="1">
      <alignment horizontal="center" vertical="center"/>
    </xf>
    <xf numFmtId="164" fontId="9" fillId="36" borderId="13" xfId="0" applyNumberFormat="1" applyFont="1" applyFill="1" applyBorder="1" applyAlignment="1">
      <alignment horizontal="center" vertical="center"/>
    </xf>
    <xf numFmtId="0" fontId="8" fillId="36" borderId="20" xfId="7" applyFont="1" applyFill="1" applyBorder="1" applyAlignment="1">
      <alignment horizontal="center" vertical="center"/>
    </xf>
    <xf numFmtId="164" fontId="9" fillId="36" borderId="20" xfId="0" applyNumberFormat="1" applyFont="1" applyFill="1" applyBorder="1" applyAlignment="1">
      <alignment horizontal="center" vertical="center" wrapText="1"/>
    </xf>
    <xf numFmtId="164" fontId="8" fillId="36" borderId="1" xfId="2" applyNumberFormat="1" applyFont="1" applyFill="1" applyBorder="1" applyAlignment="1">
      <alignment horizontal="center" vertical="center"/>
    </xf>
    <xf numFmtId="0" fontId="8" fillId="36" borderId="20" xfId="6" quotePrefix="1" applyNumberFormat="1" applyFont="1" applyFill="1" applyBorder="1" applyAlignment="1">
      <alignment horizontal="center" vertical="center"/>
    </xf>
    <xf numFmtId="164" fontId="8" fillId="36" borderId="20" xfId="7" quotePrefix="1" applyNumberFormat="1" applyFont="1" applyFill="1" applyBorder="1" applyAlignment="1">
      <alignment horizontal="center" vertical="center"/>
    </xf>
    <xf numFmtId="164" fontId="9" fillId="36" borderId="1" xfId="0" applyNumberFormat="1" applyFont="1" applyFill="1" applyBorder="1" applyAlignment="1">
      <alignment horizontal="center" vertical="center" wrapText="1"/>
    </xf>
    <xf numFmtId="0" fontId="8" fillId="0" borderId="20" xfId="2" quotePrefix="1" applyFont="1" applyBorder="1" applyAlignment="1">
      <alignment horizontal="center" vertical="center"/>
    </xf>
    <xf numFmtId="0" fontId="8" fillId="0" borderId="20" xfId="6" quotePrefix="1" applyNumberFormat="1" applyFont="1" applyFill="1" applyBorder="1" applyAlignment="1">
      <alignment horizontal="center" vertical="center"/>
    </xf>
    <xf numFmtId="49" fontId="8" fillId="0" borderId="20" xfId="8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3" xfId="6" applyFont="1" applyFill="1" applyBorder="1" applyAlignment="1">
      <alignment horizontal="center" vertical="center"/>
    </xf>
    <xf numFmtId="0" fontId="8" fillId="0" borderId="52" xfId="2" quotePrefix="1" applyFont="1" applyBorder="1" applyAlignment="1">
      <alignment horizontal="center" vertical="center"/>
    </xf>
    <xf numFmtId="0" fontId="8" fillId="0" borderId="52" xfId="6" quotePrefix="1" applyNumberFormat="1" applyFont="1" applyFill="1" applyBorder="1" applyAlignment="1">
      <alignment horizontal="center" vertical="center"/>
    </xf>
    <xf numFmtId="49" fontId="8" fillId="0" borderId="52" xfId="8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36" borderId="1" xfId="6" quotePrefix="1" applyNumberFormat="1" applyFont="1" applyFill="1" applyBorder="1" applyAlignment="1">
      <alignment horizontal="center" vertical="center"/>
    </xf>
    <xf numFmtId="0" fontId="8" fillId="0" borderId="3" xfId="6" quotePrefix="1" applyNumberFormat="1" applyFont="1" applyFill="1" applyBorder="1" applyAlignment="1">
      <alignment horizontal="center" vertical="center"/>
    </xf>
    <xf numFmtId="1" fontId="8" fillId="0" borderId="14" xfId="6" applyNumberFormat="1" applyFont="1" applyFill="1" applyBorder="1" applyAlignment="1">
      <alignment horizontal="center" vertical="center"/>
    </xf>
    <xf numFmtId="1" fontId="8" fillId="0" borderId="20" xfId="7" applyNumberFormat="1" applyFont="1" applyFill="1" applyBorder="1" applyAlignment="1">
      <alignment horizontal="center" vertical="center"/>
    </xf>
    <xf numFmtId="1" fontId="8" fillId="0" borderId="20" xfId="6" applyNumberFormat="1" applyFont="1" applyFill="1" applyBorder="1" applyAlignment="1">
      <alignment horizontal="center" vertical="center"/>
    </xf>
    <xf numFmtId="0" fontId="8" fillId="0" borderId="22" xfId="2" quotePrefix="1" applyFont="1" applyBorder="1" applyAlignment="1">
      <alignment horizontal="center" vertical="center"/>
    </xf>
    <xf numFmtId="0" fontId="8" fillId="0" borderId="58" xfId="6" applyFont="1" applyFill="1" applyBorder="1" applyAlignment="1">
      <alignment horizontal="center" vertical="center"/>
    </xf>
    <xf numFmtId="0" fontId="8" fillId="36" borderId="9" xfId="6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8" fillId="0" borderId="20" xfId="1" quotePrefix="1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 vertical="center"/>
    </xf>
    <xf numFmtId="164" fontId="3" fillId="0" borderId="52" xfId="0" applyNumberFormat="1" applyFont="1" applyBorder="1" applyAlignment="1">
      <alignment horizontal="center" vertical="center"/>
    </xf>
    <xf numFmtId="164" fontId="8" fillId="0" borderId="52" xfId="1" quotePrefix="1" applyNumberFormat="1" applyFont="1" applyBorder="1" applyAlignment="1">
      <alignment horizontal="center" vertical="center"/>
    </xf>
    <xf numFmtId="164" fontId="8" fillId="0" borderId="52" xfId="2" quotePrefix="1" applyNumberFormat="1" applyFont="1" applyBorder="1" applyAlignment="1">
      <alignment horizontal="center" vertical="center"/>
    </xf>
    <xf numFmtId="164" fontId="9" fillId="0" borderId="52" xfId="0" applyNumberFormat="1" applyFont="1" applyBorder="1" applyAlignment="1">
      <alignment horizontal="center" vertical="center"/>
    </xf>
    <xf numFmtId="164" fontId="9" fillId="0" borderId="72" xfId="0" applyNumberFormat="1" applyFont="1" applyBorder="1" applyAlignment="1">
      <alignment horizontal="center" vertical="center"/>
    </xf>
    <xf numFmtId="164" fontId="8" fillId="0" borderId="51" xfId="2" quotePrefix="1" applyNumberFormat="1" applyFont="1" applyBorder="1" applyAlignment="1">
      <alignment horizontal="center" vertical="center"/>
    </xf>
    <xf numFmtId="164" fontId="8" fillId="0" borderId="52" xfId="7" applyNumberFormat="1" applyFont="1" applyFill="1" applyBorder="1" applyAlignment="1">
      <alignment horizontal="center" vertical="center"/>
    </xf>
    <xf numFmtId="164" fontId="8" fillId="0" borderId="54" xfId="2" applyNumberFormat="1" applyFont="1" applyBorder="1" applyAlignment="1">
      <alignment horizontal="center" vertical="center"/>
    </xf>
    <xf numFmtId="164" fontId="8" fillId="0" borderId="52" xfId="2" applyNumberFormat="1" applyFont="1" applyBorder="1" applyAlignment="1">
      <alignment horizontal="center" vertical="center"/>
    </xf>
    <xf numFmtId="164" fontId="8" fillId="0" borderId="54" xfId="2" quotePrefix="1" applyNumberFormat="1" applyFont="1" applyBorder="1" applyAlignment="1">
      <alignment horizontal="center"/>
    </xf>
    <xf numFmtId="164" fontId="8" fillId="0" borderId="20" xfId="7" quotePrefix="1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8" fillId="0" borderId="54" xfId="2" quotePrefix="1" applyNumberFormat="1" applyFont="1" applyBorder="1" applyAlignment="1">
      <alignment horizontal="center" vertical="center"/>
    </xf>
    <xf numFmtId="164" fontId="8" fillId="0" borderId="52" xfId="0" applyNumberFormat="1" applyFont="1" applyBorder="1" applyAlignment="1">
      <alignment horizontal="center" vertical="center"/>
    </xf>
    <xf numFmtId="164" fontId="9" fillId="0" borderId="52" xfId="0" applyNumberFormat="1" applyFont="1" applyBorder="1" applyAlignment="1">
      <alignment horizontal="center" vertical="center" wrapText="1"/>
    </xf>
    <xf numFmtId="164" fontId="8" fillId="0" borderId="52" xfId="7" quotePrefix="1" applyNumberFormat="1" applyFont="1" applyFill="1" applyBorder="1" applyAlignment="1">
      <alignment horizontal="center" vertical="center"/>
    </xf>
    <xf numFmtId="164" fontId="8" fillId="36" borderId="10" xfId="2" quotePrefix="1" applyNumberFormat="1" applyFont="1" applyFill="1" applyBorder="1" applyAlignment="1">
      <alignment horizontal="center" vertical="center"/>
    </xf>
    <xf numFmtId="0" fontId="8" fillId="36" borderId="7" xfId="0" applyFont="1" applyFill="1" applyBorder="1" applyAlignment="1">
      <alignment horizontal="center" vertical="center"/>
    </xf>
    <xf numFmtId="164" fontId="9" fillId="36" borderId="7" xfId="0" applyNumberFormat="1" applyFont="1" applyFill="1" applyBorder="1" applyAlignment="1">
      <alignment horizontal="center" vertical="center"/>
    </xf>
    <xf numFmtId="164" fontId="8" fillId="36" borderId="52" xfId="2" applyNumberFormat="1" applyFont="1" applyFill="1" applyBorder="1" applyAlignment="1">
      <alignment horizontal="center" vertical="center"/>
    </xf>
    <xf numFmtId="164" fontId="8" fillId="36" borderId="52" xfId="2" quotePrefix="1" applyNumberFormat="1" applyFont="1" applyFill="1" applyBorder="1" applyAlignment="1">
      <alignment horizontal="center" vertical="center"/>
    </xf>
    <xf numFmtId="164" fontId="9" fillId="36" borderId="52" xfId="0" applyNumberFormat="1" applyFont="1" applyFill="1" applyBorder="1" applyAlignment="1">
      <alignment horizontal="center" vertical="center" wrapText="1"/>
    </xf>
    <xf numFmtId="164" fontId="9" fillId="36" borderId="52" xfId="0" applyNumberFormat="1" applyFont="1" applyFill="1" applyBorder="1" applyAlignment="1">
      <alignment horizontal="center" vertical="center"/>
    </xf>
    <xf numFmtId="164" fontId="9" fillId="36" borderId="54" xfId="0" applyNumberFormat="1" applyFont="1" applyFill="1" applyBorder="1" applyAlignment="1">
      <alignment horizontal="center" vertical="center"/>
    </xf>
    <xf numFmtId="164" fontId="8" fillId="36" borderId="51" xfId="2" quotePrefix="1" applyNumberFormat="1" applyFont="1" applyFill="1" applyBorder="1" applyAlignment="1">
      <alignment horizontal="center" vertical="center"/>
    </xf>
    <xf numFmtId="164" fontId="8" fillId="36" borderId="52" xfId="7" applyNumberFormat="1" applyFont="1" applyFill="1" applyBorder="1" applyAlignment="1">
      <alignment horizontal="center" vertical="center"/>
    </xf>
    <xf numFmtId="0" fontId="8" fillId="36" borderId="54" xfId="0" applyFont="1" applyFill="1" applyBorder="1" applyAlignment="1">
      <alignment horizontal="center" vertical="center"/>
    </xf>
    <xf numFmtId="0" fontId="8" fillId="0" borderId="0" xfId="48" applyFont="1" applyAlignment="1">
      <alignment horizontal="left" vertical="top" indent="2"/>
    </xf>
    <xf numFmtId="0" fontId="6" fillId="0" borderId="0" xfId="0" applyFont="1" applyAlignment="1">
      <alignment horizontal="left" vertical="center" indent="2"/>
    </xf>
    <xf numFmtId="0" fontId="8" fillId="0" borderId="0" xfId="0" applyFont="1" applyAlignment="1">
      <alignment horizontal="left" indent="1"/>
    </xf>
    <xf numFmtId="0" fontId="37" fillId="0" borderId="0" xfId="48" applyFont="1" applyAlignment="1">
      <alignment horizontal="left" vertical="top" indent="4"/>
    </xf>
    <xf numFmtId="0" fontId="8" fillId="0" borderId="0" xfId="0" applyFont="1" applyAlignment="1">
      <alignment horizontal="left" vertical="center" indent="4"/>
    </xf>
    <xf numFmtId="0" fontId="37" fillId="0" borderId="0" xfId="48" applyFont="1" applyAlignment="1">
      <alignment horizontal="left" indent="4"/>
    </xf>
    <xf numFmtId="164" fontId="7" fillId="0" borderId="59" xfId="1" applyNumberFormat="1" applyFont="1" applyBorder="1" applyAlignment="1">
      <alignment horizontal="center" vertical="center" wrapText="1"/>
    </xf>
    <xf numFmtId="0" fontId="8" fillId="0" borderId="0" xfId="48" applyFont="1" applyAlignment="1">
      <alignment horizontal="left" vertical="top" indent="4"/>
    </xf>
    <xf numFmtId="0" fontId="8" fillId="38" borderId="14" xfId="0" applyFont="1" applyFill="1" applyBorder="1" applyAlignment="1">
      <alignment horizontal="left" vertical="center"/>
    </xf>
    <xf numFmtId="0" fontId="8" fillId="38" borderId="15" xfId="0" applyFont="1" applyFill="1" applyBorder="1" applyAlignment="1">
      <alignment horizontal="left" indent="2"/>
    </xf>
    <xf numFmtId="0" fontId="8" fillId="36" borderId="20" xfId="0" applyFont="1" applyFill="1" applyBorder="1" applyAlignment="1">
      <alignment horizontal="left"/>
    </xf>
    <xf numFmtId="0" fontId="8" fillId="36" borderId="45" xfId="0" applyFont="1" applyFill="1" applyBorder="1" applyAlignment="1">
      <alignment horizontal="left"/>
    </xf>
    <xf numFmtId="2" fontId="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35" borderId="14" xfId="0" applyFont="1" applyFill="1" applyBorder="1" applyAlignment="1">
      <alignment horizontal="left" vertical="center"/>
    </xf>
    <xf numFmtId="0" fontId="8" fillId="35" borderId="15" xfId="0" applyFont="1" applyFill="1" applyBorder="1" applyAlignment="1">
      <alignment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8" fillId="0" borderId="73" xfId="0" applyNumberFormat="1" applyFont="1" applyBorder="1" applyAlignment="1">
      <alignment horizontal="center" vertical="center"/>
    </xf>
    <xf numFmtId="2" fontId="8" fillId="0" borderId="74" xfId="0" applyNumberFormat="1" applyFont="1" applyBorder="1" applyAlignment="1">
      <alignment horizontal="center" vertical="center"/>
    </xf>
    <xf numFmtId="164" fontId="7" fillId="0" borderId="55" xfId="1" quotePrefix="1" applyNumberFormat="1" applyFont="1" applyBorder="1" applyAlignment="1">
      <alignment horizontal="center" vertical="center" wrapText="1"/>
    </xf>
    <xf numFmtId="164" fontId="7" fillId="0" borderId="56" xfId="1" applyNumberFormat="1" applyFont="1" applyBorder="1" applyAlignment="1">
      <alignment horizontal="center" vertical="center" wrapText="1"/>
    </xf>
    <xf numFmtId="164" fontId="7" fillId="0" borderId="57" xfId="1" applyNumberFormat="1" applyFont="1" applyBorder="1" applyAlignment="1">
      <alignment horizontal="center" vertical="center" wrapText="1"/>
    </xf>
    <xf numFmtId="164" fontId="7" fillId="0" borderId="75" xfId="1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6" borderId="3" xfId="0" applyFont="1" applyFill="1" applyBorder="1" applyAlignment="1">
      <alignment horizontal="center" vertical="center"/>
    </xf>
    <xf numFmtId="0" fontId="3" fillId="36" borderId="20" xfId="0" applyFont="1" applyFill="1" applyBorder="1" applyAlignment="1">
      <alignment horizontal="center" vertical="center"/>
    </xf>
    <xf numFmtId="0" fontId="3" fillId="36" borderId="22" xfId="0" applyFont="1" applyFill="1" applyBorder="1" applyAlignment="1">
      <alignment horizontal="center" vertical="center"/>
    </xf>
    <xf numFmtId="1" fontId="8" fillId="36" borderId="20" xfId="7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8" fillId="34" borderId="0" xfId="0" applyNumberFormat="1" applyFont="1" applyFill="1" applyAlignment="1">
      <alignment horizontal="center" vertical="center"/>
    </xf>
    <xf numFmtId="0" fontId="9" fillId="36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29" xfId="2" quotePrefix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" fontId="8" fillId="0" borderId="9" xfId="2" applyNumberFormat="1" applyFont="1" applyBorder="1" applyAlignment="1">
      <alignment horizontal="center" vertical="center"/>
    </xf>
    <xf numFmtId="1" fontId="8" fillId="0" borderId="14" xfId="2" applyNumberFormat="1" applyFont="1" applyBorder="1" applyAlignment="1">
      <alignment horizontal="center" vertical="center"/>
    </xf>
    <xf numFmtId="1" fontId="8" fillId="0" borderId="58" xfId="2" applyNumberFormat="1" applyFont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/>
    </xf>
    <xf numFmtId="0" fontId="9" fillId="36" borderId="8" xfId="0" applyFont="1" applyFill="1" applyBorder="1" applyAlignment="1">
      <alignment horizontal="center"/>
    </xf>
    <xf numFmtId="1" fontId="8" fillId="0" borderId="5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8" fillId="0" borderId="54" xfId="2" quotePrefix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1" fontId="8" fillId="34" borderId="24" xfId="0" applyNumberFormat="1" applyFont="1" applyFill="1" applyBorder="1" applyAlignment="1">
      <alignment horizontal="center" vertical="center"/>
    </xf>
    <xf numFmtId="1" fontId="8" fillId="34" borderId="12" xfId="0" applyNumberFormat="1" applyFont="1" applyFill="1" applyBorder="1" applyAlignment="1">
      <alignment horizontal="center" vertical="center"/>
    </xf>
    <xf numFmtId="1" fontId="8" fillId="34" borderId="4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8" fillId="0" borderId="5" xfId="2" quotePrefix="1" applyNumberFormat="1" applyFont="1" applyBorder="1" applyAlignment="1">
      <alignment horizontal="center" vertical="center"/>
    </xf>
    <xf numFmtId="1" fontId="8" fillId="0" borderId="5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36" borderId="16" xfId="0" applyFont="1" applyFill="1" applyBorder="1" applyAlignment="1">
      <alignment horizontal="center"/>
    </xf>
    <xf numFmtId="0" fontId="8" fillId="0" borderId="16" xfId="7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164" fontId="7" fillId="0" borderId="50" xfId="1" quotePrefix="1" applyNumberFormat="1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164" fontId="7" fillId="0" borderId="21" xfId="1" applyNumberFormat="1" applyFont="1" applyBorder="1" applyAlignment="1">
      <alignment horizontal="center" vertical="center" wrapText="1"/>
    </xf>
    <xf numFmtId="164" fontId="7" fillId="0" borderId="53" xfId="1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3" fillId="36" borderId="13" xfId="0" applyNumberFormat="1" applyFont="1" applyFill="1" applyBorder="1" applyAlignment="1">
      <alignment horizontal="center" vertical="center"/>
    </xf>
    <xf numFmtId="164" fontId="8" fillId="36" borderId="20" xfId="7" applyNumberFormat="1" applyFont="1" applyFill="1" applyBorder="1" applyAlignment="1">
      <alignment horizontal="center" vertical="center"/>
    </xf>
    <xf numFmtId="164" fontId="6" fillId="34" borderId="25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64" fontId="9" fillId="36" borderId="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36" borderId="7" xfId="0" applyNumberFormat="1" applyFont="1" applyFill="1" applyBorder="1" applyAlignment="1">
      <alignment horizontal="center"/>
    </xf>
    <xf numFmtId="164" fontId="9" fillId="36" borderId="1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9" fillId="36" borderId="8" xfId="0" applyNumberFormat="1" applyFont="1" applyFill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34" borderId="43" xfId="0" applyNumberFormat="1" applyFont="1" applyFill="1" applyBorder="1" applyAlignment="1">
      <alignment horizontal="center"/>
    </xf>
    <xf numFmtId="164" fontId="3" fillId="34" borderId="15" xfId="0" applyNumberFormat="1" applyFont="1" applyFill="1" applyBorder="1" applyAlignment="1">
      <alignment horizontal="center"/>
    </xf>
    <xf numFmtId="164" fontId="7" fillId="0" borderId="28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4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 indent="4"/>
    </xf>
    <xf numFmtId="0" fontId="7" fillId="0" borderId="0" xfId="0" applyFont="1" applyAlignment="1">
      <alignment horizontal="left" vertical="top" wrapText="1" indent="2"/>
    </xf>
    <xf numFmtId="164" fontId="7" fillId="0" borderId="23" xfId="1" applyNumberFormat="1" applyFont="1" applyBorder="1" applyAlignment="1">
      <alignment horizontal="center" vertical="center" wrapText="1"/>
    </xf>
    <xf numFmtId="164" fontId="7" fillId="0" borderId="24" xfId="1" applyNumberFormat="1" applyFont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wrapText="1"/>
    </xf>
    <xf numFmtId="164" fontId="7" fillId="0" borderId="24" xfId="1" applyNumberFormat="1" applyFont="1" applyBorder="1" applyAlignment="1">
      <alignment horizontal="center" wrapText="1"/>
    </xf>
    <xf numFmtId="164" fontId="7" fillId="0" borderId="25" xfId="1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</cellXfs>
  <cellStyles count="51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7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6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48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AD90ED6E-6CB2-4FC2-B6AF-6689DED4E1D8}"/>
    <cellStyle name="Normal 2 2 3" xfId="49" xr:uid="{E21C28AE-5220-45FB-9652-F9701B06F613}"/>
    <cellStyle name="Normal 2 3" xfId="8" xr:uid="{FAD80110-DDC9-4BAA-8701-778B50A809BB}"/>
    <cellStyle name="Normal 3" xfId="3" xr:uid="{00000000-0005-0000-0000-000003000000}"/>
    <cellStyle name="Normal 3 2" xfId="5" xr:uid="{C91EA49E-F6E8-4ED8-908C-152F1AB0CAA4}"/>
    <cellStyle name="Normal 4" xfId="50" xr:uid="{8F444C64-0D3B-45D0-9CFE-43E5AF9A9777}"/>
    <cellStyle name="Note" xfId="21" builtinId="10" customBuiltin="1"/>
    <cellStyle name="Output" xfId="16" builtinId="21" customBuiltin="1"/>
    <cellStyle name="Title" xfId="9" builtinId="15" customBuiltin="1"/>
    <cellStyle name="Total" xfId="23" builtinId="25" customBuiltin="1"/>
    <cellStyle name="Warning Text" xfId="20" builtinId="11" customBuiltin="1"/>
  </cellStyles>
  <dxfs count="20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FFFF66"/>
      <color rgb="FFFCD5B4"/>
      <color rgb="FFFFC7CE"/>
      <color rgb="FFFF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40227627448568E-2"/>
          <c:y val="1.7118703042643402E-2"/>
          <c:w val="0.89531908177402098"/>
          <c:h val="0.86976644286076354"/>
        </c:manualLayout>
      </c:layout>
      <c:lineChart>
        <c:grouping val="standard"/>
        <c:varyColors val="0"/>
        <c:ser>
          <c:idx val="1"/>
          <c:order val="0"/>
          <c:tx>
            <c:strRef>
              <c:f>'Data NNJ-NY-CT NAA Daily'!$A$70</c:f>
              <c:strCache>
                <c:ptCount val="1"/>
                <c:pt idx="0">
                  <c:v>Maximum Site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Dates'!$B$2:$W$2</c:f>
              <c:strCache>
                <c:ptCount val="22"/>
                <c:pt idx="0">
                  <c:v>1999-01</c:v>
                </c:pt>
                <c:pt idx="1">
                  <c:v>2000-02</c:v>
                </c:pt>
                <c:pt idx="2">
                  <c:v>2001-03</c:v>
                </c:pt>
                <c:pt idx="3">
                  <c:v>2002-04</c:v>
                </c:pt>
                <c:pt idx="4">
                  <c:v>2003-05</c:v>
                </c:pt>
                <c:pt idx="5">
                  <c:v>2004-06</c:v>
                </c:pt>
                <c:pt idx="6">
                  <c:v>2005-07</c:v>
                </c:pt>
                <c:pt idx="7">
                  <c:v>2006-08</c:v>
                </c:pt>
                <c:pt idx="8">
                  <c:v>2007-09</c:v>
                </c:pt>
                <c:pt idx="9">
                  <c:v>2008-10</c:v>
                </c:pt>
                <c:pt idx="10">
                  <c:v>2009-11</c:v>
                </c:pt>
                <c:pt idx="11">
                  <c:v>2010-12</c:v>
                </c:pt>
                <c:pt idx="12">
                  <c:v>2011-13</c:v>
                </c:pt>
                <c:pt idx="13">
                  <c:v>2012-14</c:v>
                </c:pt>
                <c:pt idx="14">
                  <c:v>2013-15</c:v>
                </c:pt>
                <c:pt idx="15">
                  <c:v>2014-16</c:v>
                </c:pt>
                <c:pt idx="16">
                  <c:v>2015-17</c:v>
                </c:pt>
                <c:pt idx="17">
                  <c:v>2016-18</c:v>
                </c:pt>
                <c:pt idx="18">
                  <c:v>2017-19</c:v>
                </c:pt>
                <c:pt idx="19">
                  <c:v>2018-20</c:v>
                </c:pt>
                <c:pt idx="20">
                  <c:v>2019-21</c:v>
                </c:pt>
                <c:pt idx="21">
                  <c:v>2020-22</c:v>
                </c:pt>
              </c:strCache>
            </c:strRef>
          </c:cat>
          <c:val>
            <c:numRef>
              <c:f>'Data NNJ-NY-CT NAA Daily'!$E$70:$Z$70</c:f>
              <c:numCache>
                <c:formatCode>0</c:formatCode>
                <c:ptCount val="22"/>
                <c:pt idx="0">
                  <c:v>43</c:v>
                </c:pt>
                <c:pt idx="1">
                  <c:v>43</c:v>
                </c:pt>
                <c:pt idx="2">
                  <c:v>47</c:v>
                </c:pt>
                <c:pt idx="3">
                  <c:v>42</c:v>
                </c:pt>
                <c:pt idx="4">
                  <c:v>44</c:v>
                </c:pt>
                <c:pt idx="5">
                  <c:v>43</c:v>
                </c:pt>
                <c:pt idx="6">
                  <c:v>44</c:v>
                </c:pt>
                <c:pt idx="7">
                  <c:v>38</c:v>
                </c:pt>
                <c:pt idx="8">
                  <c:v>33</c:v>
                </c:pt>
                <c:pt idx="9">
                  <c:v>29.866666666666664</c:v>
                </c:pt>
                <c:pt idx="10">
                  <c:v>30</c:v>
                </c:pt>
                <c:pt idx="11">
                  <c:v>29</c:v>
                </c:pt>
                <c:pt idx="12">
                  <c:v>30</c:v>
                </c:pt>
                <c:pt idx="13">
                  <c:v>27</c:v>
                </c:pt>
                <c:pt idx="14">
                  <c:v>28</c:v>
                </c:pt>
                <c:pt idx="15">
                  <c:v>31</c:v>
                </c:pt>
                <c:pt idx="16">
                  <c:v>29</c:v>
                </c:pt>
                <c:pt idx="17">
                  <c:v>23</c:v>
                </c:pt>
                <c:pt idx="18">
                  <c:v>23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0-43E9-B2F1-AD748487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87904"/>
        <c:axId val="158189440"/>
      </c:lineChart>
      <c:catAx>
        <c:axId val="1581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8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89440"/>
        <c:scaling>
          <c:orientation val="minMax"/>
          <c:max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Concentration (</a:t>
                </a:r>
                <a:r>
                  <a:rPr lang="el-GR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μ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g/m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5871431995276757E-3"/>
              <c:y val="0.374888548096790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87904"/>
        <c:crosses val="autoZero"/>
        <c:crossBetween val="between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086731466925082"/>
          <c:y val="0.77667849400029909"/>
          <c:w val="0.16136222645503337"/>
          <c:h val="7.0813105869027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38248396325927E-2"/>
          <c:y val="1.7118703042643402E-2"/>
          <c:w val="0.89531832227640662"/>
          <c:h val="0.86976644286076354"/>
        </c:manualLayout>
      </c:layout>
      <c:lineChart>
        <c:grouping val="standard"/>
        <c:varyColors val="0"/>
        <c:ser>
          <c:idx val="1"/>
          <c:order val="0"/>
          <c:tx>
            <c:strRef>
              <c:f>'Data SNJ-PA-DE NAA Daily'!$A$37</c:f>
              <c:strCache>
                <c:ptCount val="1"/>
                <c:pt idx="0">
                  <c:v>Maximum Site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Dates'!$B$2:$W$2</c:f>
              <c:strCache>
                <c:ptCount val="22"/>
                <c:pt idx="0">
                  <c:v>1999-01</c:v>
                </c:pt>
                <c:pt idx="1">
                  <c:v>2000-02</c:v>
                </c:pt>
                <c:pt idx="2">
                  <c:v>2001-03</c:v>
                </c:pt>
                <c:pt idx="3">
                  <c:v>2002-04</c:v>
                </c:pt>
                <c:pt idx="4">
                  <c:v>2003-05</c:v>
                </c:pt>
                <c:pt idx="5">
                  <c:v>2004-06</c:v>
                </c:pt>
                <c:pt idx="6">
                  <c:v>2005-07</c:v>
                </c:pt>
                <c:pt idx="7">
                  <c:v>2006-08</c:v>
                </c:pt>
                <c:pt idx="8">
                  <c:v>2007-09</c:v>
                </c:pt>
                <c:pt idx="9">
                  <c:v>2008-10</c:v>
                </c:pt>
                <c:pt idx="10">
                  <c:v>2009-11</c:v>
                </c:pt>
                <c:pt idx="11">
                  <c:v>2010-12</c:v>
                </c:pt>
                <c:pt idx="12">
                  <c:v>2011-13</c:v>
                </c:pt>
                <c:pt idx="13">
                  <c:v>2012-14</c:v>
                </c:pt>
                <c:pt idx="14">
                  <c:v>2013-15</c:v>
                </c:pt>
                <c:pt idx="15">
                  <c:v>2014-16</c:v>
                </c:pt>
                <c:pt idx="16">
                  <c:v>2015-17</c:v>
                </c:pt>
                <c:pt idx="17">
                  <c:v>2016-18</c:v>
                </c:pt>
                <c:pt idx="18">
                  <c:v>2017-19</c:v>
                </c:pt>
                <c:pt idx="19">
                  <c:v>2018-20</c:v>
                </c:pt>
                <c:pt idx="20">
                  <c:v>2019-21</c:v>
                </c:pt>
                <c:pt idx="21">
                  <c:v>2020-22</c:v>
                </c:pt>
              </c:strCache>
            </c:strRef>
          </c:cat>
          <c:val>
            <c:numRef>
              <c:f>'Data SNJ-PA-DE NAA Daily'!$E$37:$Z$37</c:f>
              <c:numCache>
                <c:formatCode>0</c:formatCode>
                <c:ptCount val="22"/>
                <c:pt idx="0">
                  <c:v>57</c:v>
                </c:pt>
                <c:pt idx="1">
                  <c:v>57</c:v>
                </c:pt>
                <c:pt idx="2">
                  <c:v>51</c:v>
                </c:pt>
                <c:pt idx="3">
                  <c:v>51</c:v>
                </c:pt>
                <c:pt idx="4">
                  <c:v>39</c:v>
                </c:pt>
                <c:pt idx="5">
                  <c:v>37</c:v>
                </c:pt>
                <c:pt idx="6">
                  <c:v>38</c:v>
                </c:pt>
                <c:pt idx="7">
                  <c:v>36</c:v>
                </c:pt>
                <c:pt idx="8">
                  <c:v>33.6</c:v>
                </c:pt>
                <c:pt idx="9">
                  <c:v>33</c:v>
                </c:pt>
                <c:pt idx="10">
                  <c:v>33</c:v>
                </c:pt>
                <c:pt idx="11">
                  <c:v>31</c:v>
                </c:pt>
                <c:pt idx="12">
                  <c:v>35</c:v>
                </c:pt>
                <c:pt idx="13">
                  <c:v>32</c:v>
                </c:pt>
                <c:pt idx="14">
                  <c:v>30</c:v>
                </c:pt>
                <c:pt idx="15">
                  <c:v>27</c:v>
                </c:pt>
                <c:pt idx="16">
                  <c:v>27</c:v>
                </c:pt>
                <c:pt idx="17">
                  <c:v>24</c:v>
                </c:pt>
                <c:pt idx="18">
                  <c:v>27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8-40DB-A9DF-E548D730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983296"/>
        <c:axId val="158984832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SNJ-PA-DE NAA Daily'!$A$38</c15:sqref>
                        </c15:formulaRef>
                      </c:ext>
                    </c:extLst>
                    <c:strCache>
                      <c:ptCount val="1"/>
                      <c:pt idx="0">
                        <c:v>Median</c:v>
                      </c:pt>
                    </c:strCache>
                  </c:strRef>
                </c:tx>
                <c:spPr>
                  <a:ln w="25400">
                    <a:solidFill>
                      <a:schemeClr val="accent5">
                        <a:lumMod val="75000"/>
                      </a:schemeClr>
                    </a:solidFill>
                    <a:prstDash val="sysDash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SNJ-PA-DE NAA Daily'!$E$38:$O$38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37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36</c:v>
                      </c:pt>
                      <c:pt idx="4">
                        <c:v>35</c:v>
                      </c:pt>
                      <c:pt idx="5">
                        <c:v>35</c:v>
                      </c:pt>
                      <c:pt idx="6">
                        <c:v>35</c:v>
                      </c:pt>
                      <c:pt idx="7">
                        <c:v>33</c:v>
                      </c:pt>
                      <c:pt idx="8">
                        <c:v>30.36</c:v>
                      </c:pt>
                      <c:pt idx="9">
                        <c:v>28</c:v>
                      </c:pt>
                      <c:pt idx="10">
                        <c:v>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E08-40DB-A9DF-E548D7308CD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SNJ-PA-DE NAA Daily'!$A$39</c15:sqref>
                        </c15:formulaRef>
                      </c:ext>
                    </c:extLst>
                    <c:strCache>
                      <c:ptCount val="1"/>
                      <c:pt idx="0">
                        <c:v>Minimum Site</c:v>
                      </c:pt>
                    </c:strCache>
                  </c:strRef>
                </c:tx>
                <c:spPr>
                  <a:ln w="25400">
                    <a:solidFill>
                      <a:schemeClr val="accent3">
                        <a:lumMod val="50000"/>
                      </a:schemeClr>
                    </a:solidFill>
                    <a:prstDash val="lgDashDot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SNJ-PA-DE NAA Daily'!$E$39:$O$39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33</c:v>
                      </c:pt>
                      <c:pt idx="1">
                        <c:v>30</c:v>
                      </c:pt>
                      <c:pt idx="2">
                        <c:v>35</c:v>
                      </c:pt>
                      <c:pt idx="3">
                        <c:v>28</c:v>
                      </c:pt>
                      <c:pt idx="4">
                        <c:v>27</c:v>
                      </c:pt>
                      <c:pt idx="5">
                        <c:v>31</c:v>
                      </c:pt>
                      <c:pt idx="6">
                        <c:v>31</c:v>
                      </c:pt>
                      <c:pt idx="7">
                        <c:v>28</c:v>
                      </c:pt>
                      <c:pt idx="8">
                        <c:v>26</c:v>
                      </c:pt>
                      <c:pt idx="9">
                        <c:v>22</c:v>
                      </c:pt>
                      <c:pt idx="10">
                        <c:v>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08-40DB-A9DF-E548D7308CD2}"/>
                  </c:ext>
                </c:extLst>
              </c15:ser>
            </c15:filteredLineSeries>
          </c:ext>
        </c:extLst>
      </c:lineChart>
      <c:catAx>
        <c:axId val="1589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8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84832"/>
        <c:scaling>
          <c:orientation val="minMax"/>
          <c:max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Concentration (</a:t>
                </a:r>
                <a:r>
                  <a:rPr lang="el-GR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μ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g/m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0686945178020299E-3"/>
              <c:y val="0.39016405606445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83296"/>
        <c:crosses val="autoZero"/>
        <c:crossBetween val="between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9.3442421403625395E-2"/>
          <c:y val="0.76526344900704812"/>
          <c:w val="0.155428451818626"/>
          <c:h val="8.613866635280083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08099071135042E-2"/>
          <c:y val="2.2030061299620696E-2"/>
          <c:w val="0.88531306081171923"/>
          <c:h val="0.85351443999123677"/>
        </c:manualLayout>
      </c:layout>
      <c:lineChart>
        <c:grouping val="standard"/>
        <c:varyColors val="0"/>
        <c:ser>
          <c:idx val="1"/>
          <c:order val="0"/>
          <c:tx>
            <c:strRef>
              <c:f>'Data NNJ-NY-CT NAA Annual'!$A$70</c:f>
              <c:strCache>
                <c:ptCount val="1"/>
                <c:pt idx="0">
                  <c:v>Maximum Site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Dates'!$B$2:$W$2</c:f>
              <c:strCache>
                <c:ptCount val="22"/>
                <c:pt idx="0">
                  <c:v>1999-01</c:v>
                </c:pt>
                <c:pt idx="1">
                  <c:v>2000-02</c:v>
                </c:pt>
                <c:pt idx="2">
                  <c:v>2001-03</c:v>
                </c:pt>
                <c:pt idx="3">
                  <c:v>2002-04</c:v>
                </c:pt>
                <c:pt idx="4">
                  <c:v>2003-05</c:v>
                </c:pt>
                <c:pt idx="5">
                  <c:v>2004-06</c:v>
                </c:pt>
                <c:pt idx="6">
                  <c:v>2005-07</c:v>
                </c:pt>
                <c:pt idx="7">
                  <c:v>2006-08</c:v>
                </c:pt>
                <c:pt idx="8">
                  <c:v>2007-09</c:v>
                </c:pt>
                <c:pt idx="9">
                  <c:v>2008-10</c:v>
                </c:pt>
                <c:pt idx="10">
                  <c:v>2009-11</c:v>
                </c:pt>
                <c:pt idx="11">
                  <c:v>2010-12</c:v>
                </c:pt>
                <c:pt idx="12">
                  <c:v>2011-13</c:v>
                </c:pt>
                <c:pt idx="13">
                  <c:v>2012-14</c:v>
                </c:pt>
                <c:pt idx="14">
                  <c:v>2013-15</c:v>
                </c:pt>
                <c:pt idx="15">
                  <c:v>2014-16</c:v>
                </c:pt>
                <c:pt idx="16">
                  <c:v>2015-17</c:v>
                </c:pt>
                <c:pt idx="17">
                  <c:v>2016-18</c:v>
                </c:pt>
                <c:pt idx="18">
                  <c:v>2017-19</c:v>
                </c:pt>
                <c:pt idx="19">
                  <c:v>2018-20</c:v>
                </c:pt>
                <c:pt idx="20">
                  <c:v>2019-21</c:v>
                </c:pt>
                <c:pt idx="21">
                  <c:v>2020-22</c:v>
                </c:pt>
              </c:strCache>
            </c:strRef>
          </c:cat>
          <c:val>
            <c:numRef>
              <c:f>'Data NNJ-NY-CT NAA Annual'!$E$70:$Z$70</c:f>
              <c:numCache>
                <c:formatCode>0.0</c:formatCode>
                <c:ptCount val="22"/>
                <c:pt idx="0">
                  <c:v>21.7</c:v>
                </c:pt>
                <c:pt idx="1">
                  <c:v>17.5</c:v>
                </c:pt>
                <c:pt idx="2">
                  <c:v>17.5</c:v>
                </c:pt>
                <c:pt idx="3">
                  <c:v>16.8</c:v>
                </c:pt>
                <c:pt idx="4">
                  <c:v>17.399999999999999</c:v>
                </c:pt>
                <c:pt idx="5">
                  <c:v>17.2</c:v>
                </c:pt>
                <c:pt idx="6">
                  <c:v>18.899999999999999</c:v>
                </c:pt>
                <c:pt idx="7">
                  <c:v>15.5</c:v>
                </c:pt>
                <c:pt idx="8">
                  <c:v>14</c:v>
                </c:pt>
                <c:pt idx="9">
                  <c:v>12.533333333333333</c:v>
                </c:pt>
                <c:pt idx="10">
                  <c:v>11.9</c:v>
                </c:pt>
                <c:pt idx="11">
                  <c:v>12.1</c:v>
                </c:pt>
                <c:pt idx="12">
                  <c:v>11.7</c:v>
                </c:pt>
                <c:pt idx="13">
                  <c:v>11.2</c:v>
                </c:pt>
                <c:pt idx="14">
                  <c:v>11.3</c:v>
                </c:pt>
                <c:pt idx="15">
                  <c:v>10.9</c:v>
                </c:pt>
                <c:pt idx="16">
                  <c:v>11.4</c:v>
                </c:pt>
                <c:pt idx="17">
                  <c:v>10</c:v>
                </c:pt>
                <c:pt idx="18">
                  <c:v>10.3</c:v>
                </c:pt>
                <c:pt idx="19">
                  <c:v>10.5</c:v>
                </c:pt>
                <c:pt idx="20">
                  <c:v>9.6</c:v>
                </c:pt>
                <c:pt idx="21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3-4D6A-B4E1-25D8F7596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08832"/>
        <c:axId val="150818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NNJ-NY-CT NAA Annual'!$A$71</c15:sqref>
                        </c15:formulaRef>
                      </c:ext>
                    </c:extLst>
                    <c:strCache>
                      <c:ptCount val="1"/>
                      <c:pt idx="0">
                        <c:v>Median</c:v>
                      </c:pt>
                    </c:strCache>
                  </c:strRef>
                </c:tx>
                <c:spPr>
                  <a:ln w="25400">
                    <a:solidFill>
                      <a:schemeClr val="accent5">
                        <a:lumMod val="75000"/>
                      </a:schemeClr>
                    </a:solidFill>
                    <a:prstDash val="sysDash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NNJ-NY-CT NAA Annual'!$E$71:$O$71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14.1</c:v>
                      </c:pt>
                      <c:pt idx="1">
                        <c:v>13.7</c:v>
                      </c:pt>
                      <c:pt idx="2">
                        <c:v>13.2</c:v>
                      </c:pt>
                      <c:pt idx="3">
                        <c:v>12.8</c:v>
                      </c:pt>
                      <c:pt idx="4">
                        <c:v>12.9</c:v>
                      </c:pt>
                      <c:pt idx="5">
                        <c:v>12.7</c:v>
                      </c:pt>
                      <c:pt idx="6">
                        <c:v>12.850000000000001</c:v>
                      </c:pt>
                      <c:pt idx="7">
                        <c:v>12.2</c:v>
                      </c:pt>
                      <c:pt idx="8">
                        <c:v>11.2</c:v>
                      </c:pt>
                      <c:pt idx="9">
                        <c:v>10.004418566442796</c:v>
                      </c:pt>
                      <c:pt idx="10">
                        <c:v>9.4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7F3-4D6A-B4E1-25D8F75968E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NNJ-NY-CT NAA Annual'!$A$72</c15:sqref>
                        </c15:formulaRef>
                      </c:ext>
                    </c:extLst>
                    <c:strCache>
                      <c:ptCount val="1"/>
                      <c:pt idx="0">
                        <c:v>Minimum Site</c:v>
                      </c:pt>
                    </c:strCache>
                  </c:strRef>
                </c:tx>
                <c:spPr>
                  <a:ln w="25400">
                    <a:solidFill>
                      <a:schemeClr val="accent3">
                        <a:lumMod val="50000"/>
                      </a:schemeClr>
                    </a:solidFill>
                    <a:prstDash val="lgDashDot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NNJ-NY-CT NAA Annual'!$E$72:$O$72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11.2</c:v>
                      </c:pt>
                      <c:pt idx="1">
                        <c:v>11.1</c:v>
                      </c:pt>
                      <c:pt idx="2">
                        <c:v>11</c:v>
                      </c:pt>
                      <c:pt idx="3">
                        <c:v>10.5</c:v>
                      </c:pt>
                      <c:pt idx="4">
                        <c:v>10.6</c:v>
                      </c:pt>
                      <c:pt idx="5">
                        <c:v>10</c:v>
                      </c:pt>
                      <c:pt idx="6">
                        <c:v>10.1</c:v>
                      </c:pt>
                      <c:pt idx="7">
                        <c:v>9.4</c:v>
                      </c:pt>
                      <c:pt idx="8">
                        <c:v>8.8000000000000007</c:v>
                      </c:pt>
                      <c:pt idx="9">
                        <c:v>7.8</c:v>
                      </c:pt>
                      <c:pt idx="10">
                        <c:v>7.6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7F3-4D6A-B4E1-25D8F75968EB}"/>
                  </c:ext>
                </c:extLst>
              </c15:ser>
            </c15:filteredLineSeries>
          </c:ext>
        </c:extLst>
      </c:lineChart>
      <c:catAx>
        <c:axId val="15080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1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1881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Concentration (</a:t>
                </a:r>
                <a:r>
                  <a:rPr lang="el-GR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μ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g/m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206361175899783E-3"/>
              <c:y val="0.37274052691040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08832"/>
        <c:crosses val="autoZero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5954508928384"/>
          <c:y val="0.7545992786179101"/>
          <c:w val="0.18094146343001843"/>
          <c:h val="9.11195087144542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08099071135042E-2"/>
          <c:y val="2.2030061299620696E-2"/>
          <c:w val="0.88531306081171923"/>
          <c:h val="0.85351443999123677"/>
        </c:manualLayout>
      </c:layout>
      <c:lineChart>
        <c:grouping val="standard"/>
        <c:varyColors val="0"/>
        <c:ser>
          <c:idx val="1"/>
          <c:order val="0"/>
          <c:tx>
            <c:strRef>
              <c:f>'Data SNJ-PA-DE NAA Annual'!$A$36</c:f>
              <c:strCache>
                <c:ptCount val="1"/>
                <c:pt idx="0">
                  <c:v>Maximum Site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Dates'!$B$2:$W$2</c:f>
              <c:strCache>
                <c:ptCount val="22"/>
                <c:pt idx="0">
                  <c:v>1999-01</c:v>
                </c:pt>
                <c:pt idx="1">
                  <c:v>2000-02</c:v>
                </c:pt>
                <c:pt idx="2">
                  <c:v>2001-03</c:v>
                </c:pt>
                <c:pt idx="3">
                  <c:v>2002-04</c:v>
                </c:pt>
                <c:pt idx="4">
                  <c:v>2003-05</c:v>
                </c:pt>
                <c:pt idx="5">
                  <c:v>2004-06</c:v>
                </c:pt>
                <c:pt idx="6">
                  <c:v>2005-07</c:v>
                </c:pt>
                <c:pt idx="7">
                  <c:v>2006-08</c:v>
                </c:pt>
                <c:pt idx="8">
                  <c:v>2007-09</c:v>
                </c:pt>
                <c:pt idx="9">
                  <c:v>2008-10</c:v>
                </c:pt>
                <c:pt idx="10">
                  <c:v>2009-11</c:v>
                </c:pt>
                <c:pt idx="11">
                  <c:v>2010-12</c:v>
                </c:pt>
                <c:pt idx="12">
                  <c:v>2011-13</c:v>
                </c:pt>
                <c:pt idx="13">
                  <c:v>2012-14</c:v>
                </c:pt>
                <c:pt idx="14">
                  <c:v>2013-15</c:v>
                </c:pt>
                <c:pt idx="15">
                  <c:v>2014-16</c:v>
                </c:pt>
                <c:pt idx="16">
                  <c:v>2015-17</c:v>
                </c:pt>
                <c:pt idx="17">
                  <c:v>2016-18</c:v>
                </c:pt>
                <c:pt idx="18">
                  <c:v>2017-19</c:v>
                </c:pt>
                <c:pt idx="19">
                  <c:v>2018-20</c:v>
                </c:pt>
                <c:pt idx="20">
                  <c:v>2019-21</c:v>
                </c:pt>
                <c:pt idx="21">
                  <c:v>2020-22</c:v>
                </c:pt>
              </c:strCache>
            </c:strRef>
          </c:cat>
          <c:val>
            <c:numRef>
              <c:f>'Data SNJ-PA-DE NAA Annual'!$E$36:$Z$36</c:f>
              <c:numCache>
                <c:formatCode>0.0</c:formatCode>
                <c:ptCount val="22"/>
                <c:pt idx="0">
                  <c:v>23.4</c:v>
                </c:pt>
                <c:pt idx="1">
                  <c:v>23.4</c:v>
                </c:pt>
                <c:pt idx="2">
                  <c:v>16.2</c:v>
                </c:pt>
                <c:pt idx="3">
                  <c:v>15.4</c:v>
                </c:pt>
                <c:pt idx="4">
                  <c:v>15.7</c:v>
                </c:pt>
                <c:pt idx="5">
                  <c:v>15</c:v>
                </c:pt>
                <c:pt idx="6">
                  <c:v>15.5</c:v>
                </c:pt>
                <c:pt idx="7">
                  <c:v>14.5</c:v>
                </c:pt>
                <c:pt idx="8">
                  <c:v>13.9</c:v>
                </c:pt>
                <c:pt idx="9">
                  <c:v>13.8</c:v>
                </c:pt>
                <c:pt idx="10">
                  <c:v>13.7</c:v>
                </c:pt>
                <c:pt idx="11">
                  <c:v>13.4</c:v>
                </c:pt>
                <c:pt idx="12">
                  <c:v>12.4</c:v>
                </c:pt>
                <c:pt idx="13">
                  <c:v>12.3</c:v>
                </c:pt>
                <c:pt idx="14">
                  <c:v>11.8</c:v>
                </c:pt>
                <c:pt idx="15">
                  <c:v>11.5</c:v>
                </c:pt>
                <c:pt idx="16">
                  <c:v>11.3</c:v>
                </c:pt>
                <c:pt idx="17">
                  <c:v>10.7</c:v>
                </c:pt>
                <c:pt idx="18">
                  <c:v>10.7</c:v>
                </c:pt>
                <c:pt idx="19">
                  <c:v>10.8</c:v>
                </c:pt>
                <c:pt idx="20">
                  <c:v>10.1</c:v>
                </c:pt>
                <c:pt idx="21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2-4A24-86D2-AA7356F9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08832"/>
        <c:axId val="150818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NNJ-NY-CT NAA Annual'!$A$71</c15:sqref>
                        </c15:formulaRef>
                      </c:ext>
                    </c:extLst>
                    <c:strCache>
                      <c:ptCount val="1"/>
                      <c:pt idx="0">
                        <c:v>Median</c:v>
                      </c:pt>
                    </c:strCache>
                  </c:strRef>
                </c:tx>
                <c:spPr>
                  <a:ln w="25400">
                    <a:solidFill>
                      <a:schemeClr val="accent5">
                        <a:lumMod val="75000"/>
                      </a:schemeClr>
                    </a:solidFill>
                    <a:prstDash val="sysDash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NNJ-NY-CT NAA Annual'!$E$71:$O$71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14.1</c:v>
                      </c:pt>
                      <c:pt idx="1">
                        <c:v>13.7</c:v>
                      </c:pt>
                      <c:pt idx="2">
                        <c:v>13.2</c:v>
                      </c:pt>
                      <c:pt idx="3">
                        <c:v>12.8</c:v>
                      </c:pt>
                      <c:pt idx="4">
                        <c:v>12.9</c:v>
                      </c:pt>
                      <c:pt idx="5">
                        <c:v>12.7</c:v>
                      </c:pt>
                      <c:pt idx="6">
                        <c:v>12.850000000000001</c:v>
                      </c:pt>
                      <c:pt idx="7">
                        <c:v>12.2</c:v>
                      </c:pt>
                      <c:pt idx="8">
                        <c:v>11.2</c:v>
                      </c:pt>
                      <c:pt idx="9">
                        <c:v>10.004418566442796</c:v>
                      </c:pt>
                      <c:pt idx="10">
                        <c:v>9.4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B62-4A24-86D2-AA7356F92D1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NNJ-NY-CT NAA Annual'!$A$72</c15:sqref>
                        </c15:formulaRef>
                      </c:ext>
                    </c:extLst>
                    <c:strCache>
                      <c:ptCount val="1"/>
                      <c:pt idx="0">
                        <c:v>Minimum Site</c:v>
                      </c:pt>
                    </c:strCache>
                  </c:strRef>
                </c:tx>
                <c:spPr>
                  <a:ln w="25400">
                    <a:solidFill>
                      <a:schemeClr val="accent3">
                        <a:lumMod val="50000"/>
                      </a:schemeClr>
                    </a:solidFill>
                    <a:prstDash val="lgDashDot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 Dates'!$B$2:$W$2</c15:sqref>
                        </c15:formulaRef>
                      </c:ext>
                    </c:extLst>
                    <c:strCache>
                      <c:ptCount val="22"/>
                      <c:pt idx="0">
                        <c:v>1999-01</c:v>
                      </c:pt>
                      <c:pt idx="1">
                        <c:v>2000-02</c:v>
                      </c:pt>
                      <c:pt idx="2">
                        <c:v>2001-03</c:v>
                      </c:pt>
                      <c:pt idx="3">
                        <c:v>2002-04</c:v>
                      </c:pt>
                      <c:pt idx="4">
                        <c:v>2003-05</c:v>
                      </c:pt>
                      <c:pt idx="5">
                        <c:v>2004-06</c:v>
                      </c:pt>
                      <c:pt idx="6">
                        <c:v>2005-07</c:v>
                      </c:pt>
                      <c:pt idx="7">
                        <c:v>2006-08</c:v>
                      </c:pt>
                      <c:pt idx="8">
                        <c:v>2007-09</c:v>
                      </c:pt>
                      <c:pt idx="9">
                        <c:v>2008-10</c:v>
                      </c:pt>
                      <c:pt idx="10">
                        <c:v>2009-11</c:v>
                      </c:pt>
                      <c:pt idx="11">
                        <c:v>2010-12</c:v>
                      </c:pt>
                      <c:pt idx="12">
                        <c:v>2011-13</c:v>
                      </c:pt>
                      <c:pt idx="13">
                        <c:v>2012-14</c:v>
                      </c:pt>
                      <c:pt idx="14">
                        <c:v>2013-15</c:v>
                      </c:pt>
                      <c:pt idx="15">
                        <c:v>2014-16</c:v>
                      </c:pt>
                      <c:pt idx="16">
                        <c:v>2015-17</c:v>
                      </c:pt>
                      <c:pt idx="17">
                        <c:v>2016-18</c:v>
                      </c:pt>
                      <c:pt idx="18">
                        <c:v>2017-19</c:v>
                      </c:pt>
                      <c:pt idx="19">
                        <c:v>2018-20</c:v>
                      </c:pt>
                      <c:pt idx="20">
                        <c:v>2019-21</c:v>
                      </c:pt>
                      <c:pt idx="21">
                        <c:v>2020-22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NNJ-NY-CT NAA Annual'!$E$72:$O$72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11.2</c:v>
                      </c:pt>
                      <c:pt idx="1">
                        <c:v>11.1</c:v>
                      </c:pt>
                      <c:pt idx="2">
                        <c:v>11</c:v>
                      </c:pt>
                      <c:pt idx="3">
                        <c:v>10.5</c:v>
                      </c:pt>
                      <c:pt idx="4">
                        <c:v>10.6</c:v>
                      </c:pt>
                      <c:pt idx="5">
                        <c:v>10</c:v>
                      </c:pt>
                      <c:pt idx="6">
                        <c:v>10.1</c:v>
                      </c:pt>
                      <c:pt idx="7">
                        <c:v>9.4</c:v>
                      </c:pt>
                      <c:pt idx="8">
                        <c:v>8.8000000000000007</c:v>
                      </c:pt>
                      <c:pt idx="9">
                        <c:v>7.8</c:v>
                      </c:pt>
                      <c:pt idx="10">
                        <c:v>7.6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B62-4A24-86D2-AA7356F92D1D}"/>
                  </c:ext>
                </c:extLst>
              </c15:ser>
            </c15:filteredLineSeries>
          </c:ext>
        </c:extLst>
      </c:lineChart>
      <c:catAx>
        <c:axId val="15080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1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1881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Concentration (</a:t>
                </a:r>
                <a:r>
                  <a:rPr lang="el-GR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μ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g/m</a:t>
                </a:r>
                <a:r>
                  <a:rPr lang="en-US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206361175899783E-3"/>
              <c:y val="0.37274052691040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808832"/>
        <c:crosses val="autoZero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5954508928384"/>
          <c:y val="0.7545992786179101"/>
          <c:w val="0.18094146343001843"/>
          <c:h val="9.11195087144542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4"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Chart8"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7D944-5763-4B3F-9778-1C6B03E177C9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0.07009</cdr:x>
      <cdr:y>0.07878</cdr:y>
    </cdr:from>
    <cdr:to>
      <cdr:x>0.95991</cdr:x>
      <cdr:y>0.0802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9523" y="458464"/>
          <a:ext cx="7611030" cy="8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0.6314</cdr:x>
      <cdr:y>0.04074</cdr:y>
    </cdr:from>
    <cdr:to>
      <cdr:x>0.98664</cdr:x>
      <cdr:y>0.09474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60" y="237080"/>
          <a:ext cx="3038527" cy="314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Former Daily PM2.5 NAAQS = 65 </a:t>
          </a:r>
          <a:r>
            <a:rPr lang="el-GR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rgbClr val="C00000"/>
              </a:solidFill>
              <a:latin typeface="Arial"/>
              <a:cs typeface="Arial"/>
            </a:rPr>
            <a:t>3</a:t>
          </a:r>
        </a:p>
      </cdr:txBody>
    </cdr:sp>
  </cdr:relSizeAnchor>
  <cdr:relSizeAnchor xmlns:cdr="http://schemas.openxmlformats.org/drawingml/2006/chartDrawing">
    <cdr:from>
      <cdr:x>0.06483</cdr:x>
      <cdr:y>0.45167</cdr:y>
    </cdr:from>
    <cdr:to>
      <cdr:x>0.95265</cdr:x>
      <cdr:y>0.45277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4538" y="2628638"/>
          <a:ext cx="7593924" cy="64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6">
              <a:lumMod val="75000"/>
            </a:schemeClr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0.69265</cdr:x>
      <cdr:y>0.41129</cdr:y>
    </cdr:from>
    <cdr:to>
      <cdr:x>0.96499</cdr:x>
      <cdr:y>0.46004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65" y="2393636"/>
          <a:ext cx="2329446" cy="283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Daily PM2.5 NAAQS = 35 </a:t>
          </a:r>
          <a:r>
            <a:rPr lang="el-GR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0.06302</cdr:x>
      <cdr:y>0.07692</cdr:y>
    </cdr:from>
    <cdr:to>
      <cdr:x>0.96659</cdr:x>
      <cdr:y>0.07844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9049" y="447676"/>
          <a:ext cx="7728650" cy="8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C00000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0.62472</cdr:x>
      <cdr:y>0.04024</cdr:y>
    </cdr:from>
    <cdr:to>
      <cdr:x>0.9584</cdr:x>
      <cdr:y>0.09424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23" y="234190"/>
          <a:ext cx="2854115" cy="314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C00000"/>
              </a:solidFill>
              <a:latin typeface="Arial"/>
              <a:ea typeface="+mn-ea"/>
              <a:cs typeface="Arial"/>
            </a:rPr>
            <a:t>Former</a:t>
          </a:r>
          <a:r>
            <a:rPr lang="en-US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 Daily PM2.5 NAAQS = 65 </a:t>
          </a:r>
          <a:r>
            <a:rPr lang="el-GR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rgbClr val="C00000"/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rgbClr val="C00000"/>
              </a:solidFill>
              <a:latin typeface="Arial"/>
              <a:cs typeface="Arial"/>
            </a:rPr>
            <a:t>3</a:t>
          </a:r>
        </a:p>
      </cdr:txBody>
    </cdr:sp>
  </cdr:relSizeAnchor>
  <cdr:relSizeAnchor xmlns:cdr="http://schemas.openxmlformats.org/drawingml/2006/chartDrawing">
    <cdr:from>
      <cdr:x>0.07017</cdr:x>
      <cdr:y>0.45121</cdr:y>
    </cdr:from>
    <cdr:to>
      <cdr:x>0.96731</cdr:x>
      <cdr:y>0.45317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0196" y="2625961"/>
          <a:ext cx="7673642" cy="114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6">
              <a:lumMod val="75000"/>
            </a:schemeClr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0.69822</cdr:x>
      <cdr:y>0.41106</cdr:y>
    </cdr:from>
    <cdr:to>
      <cdr:x>0.9894</cdr:x>
      <cdr:y>0.45981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2190" y="2392297"/>
          <a:ext cx="2490593" cy="283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Daily PM2.5 NAAQS = 35 </a:t>
          </a:r>
          <a:r>
            <a:rPr lang="el-GR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0.07908</cdr:x>
      <cdr:y>0.3283</cdr:y>
    </cdr:from>
    <cdr:to>
      <cdr:x>0.97038</cdr:x>
      <cdr:y>0.3828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F0BD69BE-F052-9EA4-6A48-A10B6ADB226C}"/>
            </a:ext>
          </a:extLst>
        </cdr:cNvPr>
        <cdr:cNvGrpSpPr/>
      </cdr:nvGrpSpPr>
      <cdr:grpSpPr>
        <a:xfrm xmlns:a="http://schemas.openxmlformats.org/drawingml/2006/main">
          <a:off x="677913" y="1913759"/>
          <a:ext cx="7640670" cy="317697"/>
          <a:chOff x="714470" y="2253533"/>
          <a:chExt cx="7623690" cy="317178"/>
        </a:xfrm>
      </cdr:grpSpPr>
      <cdr:sp macro="" textlink="">
        <cdr:nvSpPr>
          <cdr:cNvPr id="4098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6880" y="2253533"/>
            <a:ext cx="3061280" cy="3171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36576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Former Annual PM2.5 NAAQS = 15.0 </a:t>
            </a:r>
            <a:r>
              <a:rPr lang="el-GR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μ</a:t>
            </a:r>
            <a:r>
              <a:rPr lang="en-US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g/m</a:t>
            </a:r>
            <a:r>
              <a:rPr lang="en-US" sz="1200" b="0" i="0" u="none" strike="noStrike" baseline="30000">
                <a:solidFill>
                  <a:srgbClr val="C00000"/>
                </a:solidFill>
                <a:latin typeface="Arial"/>
                <a:cs typeface="Arial"/>
              </a:rPr>
              <a:t>3</a:t>
            </a:r>
          </a:p>
        </cdr:txBody>
      </cdr:sp>
      <cdr:sp macro="" textlink="">
        <cdr:nvSpPr>
          <cdr:cNvPr id="4099" name="Line 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714470" y="2464209"/>
            <a:ext cx="7559539" cy="1949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>
            <a:solidFill>
              <a:srgbClr val="C00000"/>
            </a:solidFill>
            <a:prstDash val="dash"/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0.08389</cdr:x>
      <cdr:y>0.42608</cdr:y>
    </cdr:from>
    <cdr:to>
      <cdr:x>0.38308</cdr:x>
      <cdr:y>0.47483</cdr:y>
    </cdr:to>
    <cdr:sp macro="" textlink="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696E0EB6-0C5B-3222-926D-3482AACD2CD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512" y="2479671"/>
          <a:ext cx="2559106" cy="283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Annual PM2.5 NAAQS = 12 </a:t>
          </a:r>
          <a:r>
            <a:rPr lang="el-GR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3</a:t>
          </a:r>
        </a:p>
      </cdr:txBody>
    </cdr:sp>
  </cdr:relSizeAnchor>
  <cdr:relSizeAnchor xmlns:cdr="http://schemas.openxmlformats.org/drawingml/2006/chartDrawing">
    <cdr:from>
      <cdr:x>0.08278</cdr:x>
      <cdr:y>0.4599</cdr:y>
    </cdr:from>
    <cdr:to>
      <cdr:x>0.95992</cdr:x>
      <cdr:y>0.46536</cdr:y>
    </cdr:to>
    <cdr:sp macro="" textlink="">
      <cdr:nvSpPr>
        <cdr:cNvPr id="5" name="Line 3">
          <a:extLst xmlns:a="http://schemas.openxmlformats.org/drawingml/2006/main">
            <a:ext uri="{FF2B5EF4-FFF2-40B4-BE49-F238E27FC236}">
              <a16:creationId xmlns:a16="http://schemas.microsoft.com/office/drawing/2014/main" id="{0221B1C1-EA9B-FEA4-5D61-7EC2BA6DAB0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08017" y="2676496"/>
          <a:ext cx="7502574" cy="317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6">
              <a:lumMod val="75000"/>
            </a:schemeClr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DCD1CC-9D05-D147-63B7-03FEF8C39C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0.07908</cdr:x>
      <cdr:y>0.3283</cdr:y>
    </cdr:from>
    <cdr:to>
      <cdr:x>0.97038</cdr:x>
      <cdr:y>0.3828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F0BD69BE-F052-9EA4-6A48-A10B6ADB226C}"/>
            </a:ext>
          </a:extLst>
        </cdr:cNvPr>
        <cdr:cNvGrpSpPr/>
      </cdr:nvGrpSpPr>
      <cdr:grpSpPr>
        <a:xfrm xmlns:a="http://schemas.openxmlformats.org/drawingml/2006/main">
          <a:off x="677913" y="1913759"/>
          <a:ext cx="7640670" cy="317697"/>
          <a:chOff x="714470" y="2253533"/>
          <a:chExt cx="7623690" cy="317178"/>
        </a:xfrm>
      </cdr:grpSpPr>
      <cdr:sp macro="" textlink="">
        <cdr:nvSpPr>
          <cdr:cNvPr id="4098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6880" y="2253533"/>
            <a:ext cx="3061280" cy="3171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36576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Former Annual PM2.5 NAAQS = 15.0 </a:t>
            </a:r>
            <a:r>
              <a:rPr lang="el-GR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μ</a:t>
            </a:r>
            <a:r>
              <a:rPr lang="en-US" sz="1200" b="0" i="0" u="none" strike="noStrike" baseline="0">
                <a:solidFill>
                  <a:srgbClr val="C00000"/>
                </a:solidFill>
                <a:latin typeface="Arial"/>
                <a:cs typeface="Arial"/>
              </a:rPr>
              <a:t>g/m</a:t>
            </a:r>
            <a:r>
              <a:rPr lang="en-US" sz="1200" b="0" i="0" u="none" strike="noStrike" baseline="30000">
                <a:solidFill>
                  <a:srgbClr val="C00000"/>
                </a:solidFill>
                <a:latin typeface="Arial"/>
                <a:cs typeface="Arial"/>
              </a:rPr>
              <a:t>3</a:t>
            </a:r>
          </a:p>
        </cdr:txBody>
      </cdr:sp>
      <cdr:sp macro="" textlink="">
        <cdr:nvSpPr>
          <cdr:cNvPr id="4099" name="Line 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714470" y="2464209"/>
            <a:ext cx="7559539" cy="1949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>
            <a:solidFill>
              <a:srgbClr val="C00000"/>
            </a:solidFill>
            <a:prstDash val="dash"/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0.08389</cdr:x>
      <cdr:y>0.42608</cdr:y>
    </cdr:from>
    <cdr:to>
      <cdr:x>0.38308</cdr:x>
      <cdr:y>0.47483</cdr:y>
    </cdr:to>
    <cdr:sp macro="" textlink="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696E0EB6-0C5B-3222-926D-3482AACD2CD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512" y="2479671"/>
          <a:ext cx="2559106" cy="283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Annual PM2.5 NAAQS = 12 </a:t>
          </a:r>
          <a:r>
            <a:rPr lang="el-GR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μ</a:t>
          </a:r>
          <a:r>
            <a:rPr lang="en-US" sz="1200" b="0" i="0" u="none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g/m</a:t>
          </a:r>
          <a:r>
            <a:rPr lang="en-US" sz="1200" b="0" i="0" u="none" strike="noStrike" baseline="3000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>3</a:t>
          </a:r>
        </a:p>
      </cdr:txBody>
    </cdr:sp>
  </cdr:relSizeAnchor>
  <cdr:relSizeAnchor xmlns:cdr="http://schemas.openxmlformats.org/drawingml/2006/chartDrawing">
    <cdr:from>
      <cdr:x>0.08278</cdr:x>
      <cdr:y>0.4599</cdr:y>
    </cdr:from>
    <cdr:to>
      <cdr:x>0.95992</cdr:x>
      <cdr:y>0.46536</cdr:y>
    </cdr:to>
    <cdr:sp macro="" textlink="">
      <cdr:nvSpPr>
        <cdr:cNvPr id="5" name="Line 3">
          <a:extLst xmlns:a="http://schemas.openxmlformats.org/drawingml/2006/main">
            <a:ext uri="{FF2B5EF4-FFF2-40B4-BE49-F238E27FC236}">
              <a16:creationId xmlns:a16="http://schemas.microsoft.com/office/drawing/2014/main" id="{0221B1C1-EA9B-FEA4-5D61-7EC2BA6DAB0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08017" y="2676496"/>
          <a:ext cx="7502574" cy="317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6">
              <a:lumMod val="75000"/>
            </a:schemeClr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air-trends/air-quality-design-values" TargetMode="External"/><Relationship Id="rId2" Type="http://schemas.openxmlformats.org/officeDocument/2006/relationships/hyperlink" Target="https://aqs.epa.gov/aqsweb/airdata/download_files.html" TargetMode="External"/><Relationship Id="rId1" Type="http://schemas.openxmlformats.org/officeDocument/2006/relationships/hyperlink" Target="https://www.epa.gov/air-trends/air-quality-design-valu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air-trends/air-quality-design-values" TargetMode="External"/><Relationship Id="rId2" Type="http://schemas.openxmlformats.org/officeDocument/2006/relationships/hyperlink" Target="https://aqs.epa.gov/aqsweb/airdata/download_files.html" TargetMode="External"/><Relationship Id="rId1" Type="http://schemas.openxmlformats.org/officeDocument/2006/relationships/hyperlink" Target="https://www.epa.gov/air-trends/air-quality-design-valu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air-trends/air-quality-design-valu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air-trends/air-quality-design-val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L113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2" sqref="B12"/>
    </sheetView>
  </sheetViews>
  <sheetFormatPr defaultColWidth="9.1796875" defaultRowHeight="11.5" x14ac:dyDescent="0.25"/>
  <cols>
    <col min="1" max="1" width="12.453125" style="7" customWidth="1"/>
    <col min="2" max="2" width="45.26953125" style="8" customWidth="1"/>
    <col min="3" max="3" width="12.26953125" style="7" customWidth="1"/>
    <col min="4" max="4" width="11.54296875" style="21" customWidth="1"/>
    <col min="5" max="15" width="5.54296875" style="9" customWidth="1"/>
    <col min="16" max="19" width="5.54296875" style="7" customWidth="1"/>
    <col min="20" max="23" width="5.54296875" style="19" customWidth="1"/>
    <col min="24" max="24" width="5.54296875" style="7" customWidth="1"/>
    <col min="25" max="27" width="5.54296875" style="1" customWidth="1"/>
    <col min="28" max="28" width="13.1796875" style="9" customWidth="1"/>
    <col min="29" max="29" width="9.54296875" style="9" customWidth="1"/>
    <col min="30" max="30" width="9" style="9" customWidth="1"/>
    <col min="31" max="31" width="11" style="9" customWidth="1"/>
    <col min="32" max="32" width="15.453125" style="9" customWidth="1"/>
    <col min="33" max="33" width="13.7265625" style="9" customWidth="1"/>
    <col min="34" max="34" width="52" style="7" customWidth="1"/>
    <col min="35" max="35" width="19" style="9" customWidth="1"/>
    <col min="36" max="16384" width="9.1796875" style="7"/>
  </cols>
  <sheetData>
    <row r="1" spans="1:38" ht="15" customHeight="1" x14ac:dyDescent="0.25">
      <c r="A1" s="65" t="s">
        <v>335</v>
      </c>
      <c r="B1" s="44"/>
      <c r="C1" s="67"/>
      <c r="D1" s="4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AE1" s="99"/>
    </row>
    <row r="2" spans="1:38" ht="15" customHeight="1" x14ac:dyDescent="0.25">
      <c r="A2" s="65" t="s">
        <v>278</v>
      </c>
      <c r="B2" s="142"/>
      <c r="C2" s="67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AE2" s="99"/>
    </row>
    <row r="3" spans="1:38" ht="12" customHeight="1" thickBot="1" x14ac:dyDescent="0.3">
      <c r="A3" s="365" t="s">
        <v>364</v>
      </c>
      <c r="C3" s="70"/>
      <c r="AE3" s="99"/>
    </row>
    <row r="4" spans="1:38" ht="12" customHeight="1" thickBot="1" x14ac:dyDescent="0.3">
      <c r="A4" s="593" t="s">
        <v>0</v>
      </c>
      <c r="B4" s="599" t="s">
        <v>270</v>
      </c>
      <c r="C4" s="595" t="s">
        <v>1</v>
      </c>
      <c r="D4" s="597" t="s">
        <v>13</v>
      </c>
      <c r="E4" s="603" t="s">
        <v>126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5"/>
      <c r="AA4" s="61"/>
      <c r="AB4" s="590" t="s">
        <v>273</v>
      </c>
      <c r="AC4" s="591"/>
      <c r="AD4" s="591"/>
      <c r="AE4" s="591"/>
      <c r="AF4" s="591"/>
      <c r="AG4" s="592"/>
      <c r="AI4" s="100"/>
      <c r="AJ4" s="48"/>
      <c r="AK4" s="48"/>
      <c r="AL4" s="48"/>
    </row>
    <row r="5" spans="1:38" ht="43.15" customHeight="1" thickBot="1" x14ac:dyDescent="0.3">
      <c r="A5" s="594"/>
      <c r="B5" s="600"/>
      <c r="C5" s="596"/>
      <c r="D5" s="598"/>
      <c r="E5" s="523" t="s">
        <v>3</v>
      </c>
      <c r="F5" s="524" t="s">
        <v>4</v>
      </c>
      <c r="G5" s="524" t="s">
        <v>5</v>
      </c>
      <c r="H5" s="524" t="s">
        <v>6</v>
      </c>
      <c r="I5" s="524" t="s">
        <v>7</v>
      </c>
      <c r="J5" s="524" t="s">
        <v>8</v>
      </c>
      <c r="K5" s="524" t="s">
        <v>9</v>
      </c>
      <c r="L5" s="524" t="s">
        <v>10</v>
      </c>
      <c r="M5" s="524" t="s">
        <v>11</v>
      </c>
      <c r="N5" s="524" t="s">
        <v>12</v>
      </c>
      <c r="O5" s="525" t="s">
        <v>132</v>
      </c>
      <c r="P5" s="526" t="s">
        <v>144</v>
      </c>
      <c r="Q5" s="524" t="s">
        <v>145</v>
      </c>
      <c r="R5" s="524" t="s">
        <v>146</v>
      </c>
      <c r="S5" s="524" t="s">
        <v>147</v>
      </c>
      <c r="T5" s="525" t="s">
        <v>148</v>
      </c>
      <c r="U5" s="524" t="s">
        <v>149</v>
      </c>
      <c r="V5" s="524" t="s">
        <v>150</v>
      </c>
      <c r="W5" s="524" t="s">
        <v>151</v>
      </c>
      <c r="X5" s="525" t="s">
        <v>152</v>
      </c>
      <c r="Y5" s="527" t="s">
        <v>266</v>
      </c>
      <c r="Z5" s="29" t="s">
        <v>361</v>
      </c>
      <c r="AA5" s="51"/>
      <c r="AB5" s="199" t="s">
        <v>345</v>
      </c>
      <c r="AC5" s="422" t="s">
        <v>346</v>
      </c>
      <c r="AD5" s="198" t="s">
        <v>274</v>
      </c>
      <c r="AE5" s="201" t="s">
        <v>322</v>
      </c>
      <c r="AF5" s="320" t="s">
        <v>275</v>
      </c>
      <c r="AG5" s="362" t="s">
        <v>358</v>
      </c>
      <c r="AH5" s="213" t="s">
        <v>131</v>
      </c>
    </row>
    <row r="6" spans="1:38" s="13" customFormat="1" ht="12" customHeight="1" x14ac:dyDescent="0.25">
      <c r="A6" s="134" t="s">
        <v>17</v>
      </c>
      <c r="B6" s="335" t="s">
        <v>199</v>
      </c>
      <c r="C6" s="74" t="s">
        <v>18</v>
      </c>
      <c r="D6" s="75" t="s">
        <v>19</v>
      </c>
      <c r="E6" s="239">
        <v>38</v>
      </c>
      <c r="F6" s="240">
        <v>39</v>
      </c>
      <c r="G6" s="240">
        <v>38</v>
      </c>
      <c r="H6" s="240">
        <v>36</v>
      </c>
      <c r="I6" s="240">
        <v>37</v>
      </c>
      <c r="J6" s="240">
        <v>36</v>
      </c>
      <c r="K6" s="240">
        <v>35</v>
      </c>
      <c r="L6" s="240">
        <v>33</v>
      </c>
      <c r="M6" s="242">
        <v>31</v>
      </c>
      <c r="N6" s="242">
        <v>28</v>
      </c>
      <c r="O6" s="244">
        <v>25</v>
      </c>
      <c r="P6" s="269">
        <v>23</v>
      </c>
      <c r="Q6" s="243">
        <v>23</v>
      </c>
      <c r="R6" s="243">
        <v>23</v>
      </c>
      <c r="S6" s="243">
        <v>24</v>
      </c>
      <c r="T6" s="244">
        <v>24</v>
      </c>
      <c r="U6" s="243">
        <v>21</v>
      </c>
      <c r="V6" s="243">
        <v>20</v>
      </c>
      <c r="W6" s="243">
        <v>19</v>
      </c>
      <c r="X6" s="243">
        <v>21</v>
      </c>
      <c r="Y6" s="528">
        <v>22</v>
      </c>
      <c r="Z6" s="562">
        <v>21</v>
      </c>
      <c r="AA6" s="46"/>
      <c r="AB6" s="55">
        <f>AVERAGE(U6:Y6)</f>
        <v>20.6</v>
      </c>
      <c r="AC6" s="425">
        <v>5</v>
      </c>
      <c r="AD6" s="56">
        <f>STDEVA(U6:Y6)</f>
        <v>1.1401754250991378</v>
      </c>
      <c r="AE6" s="311">
        <f>AD6/AB6</f>
        <v>5.5348321606754257E-2</v>
      </c>
      <c r="AF6" s="202">
        <f>35/(1+1.533*AE6)</f>
        <v>32.262555195508092</v>
      </c>
      <c r="AG6" s="361" t="str">
        <f>IF(AB6&lt;AF6,"YES","NO")</f>
        <v>YES</v>
      </c>
      <c r="AI6" s="21"/>
    </row>
    <row r="7" spans="1:38" s="13" customFormat="1" ht="12" customHeight="1" x14ac:dyDescent="0.35">
      <c r="A7" s="38" t="s">
        <v>17</v>
      </c>
      <c r="B7" s="336" t="s">
        <v>292</v>
      </c>
      <c r="C7" s="32" t="s">
        <v>18</v>
      </c>
      <c r="D7" s="22" t="s">
        <v>20</v>
      </c>
      <c r="E7" s="25">
        <v>36</v>
      </c>
      <c r="F7" s="22">
        <v>35</v>
      </c>
      <c r="G7" s="22">
        <v>36</v>
      </c>
      <c r="H7" s="22">
        <v>37</v>
      </c>
      <c r="I7" s="22">
        <v>40</v>
      </c>
      <c r="J7" s="12" t="s">
        <v>127</v>
      </c>
      <c r="K7" s="12" t="s">
        <v>127</v>
      </c>
      <c r="L7" s="12" t="s">
        <v>127</v>
      </c>
      <c r="M7" s="24" t="s">
        <v>127</v>
      </c>
      <c r="N7" s="26" t="s">
        <v>127</v>
      </c>
      <c r="O7" s="50" t="s">
        <v>127</v>
      </c>
      <c r="P7" s="138" t="s">
        <v>356</v>
      </c>
      <c r="Q7" s="26" t="s">
        <v>356</v>
      </c>
      <c r="R7" s="26" t="s">
        <v>356</v>
      </c>
      <c r="S7" s="26" t="s">
        <v>356</v>
      </c>
      <c r="T7" s="50" t="s">
        <v>356</v>
      </c>
      <c r="U7" s="26" t="s">
        <v>356</v>
      </c>
      <c r="V7" s="26" t="s">
        <v>356</v>
      </c>
      <c r="W7" s="26" t="s">
        <v>356</v>
      </c>
      <c r="X7" s="26" t="s">
        <v>356</v>
      </c>
      <c r="Y7" s="529" t="s">
        <v>356</v>
      </c>
      <c r="Z7" s="535" t="s">
        <v>356</v>
      </c>
      <c r="AA7" s="46"/>
      <c r="AB7" s="305" t="s">
        <v>356</v>
      </c>
      <c r="AC7" s="306" t="s">
        <v>356</v>
      </c>
      <c r="AD7" s="306" t="s">
        <v>356</v>
      </c>
      <c r="AE7" s="307" t="s">
        <v>356</v>
      </c>
      <c r="AF7" s="321" t="s">
        <v>356</v>
      </c>
      <c r="AG7" s="274" t="s">
        <v>356</v>
      </c>
      <c r="AH7" s="13" t="s">
        <v>231</v>
      </c>
      <c r="AI7" s="21"/>
    </row>
    <row r="8" spans="1:38" s="13" customFormat="1" ht="12" customHeight="1" x14ac:dyDescent="0.25">
      <c r="A8" s="38" t="s">
        <v>17</v>
      </c>
      <c r="B8" s="336" t="s">
        <v>200</v>
      </c>
      <c r="C8" s="32" t="s">
        <v>18</v>
      </c>
      <c r="D8" s="22" t="s">
        <v>21</v>
      </c>
      <c r="E8" s="245">
        <v>33</v>
      </c>
      <c r="F8" s="246">
        <v>34</v>
      </c>
      <c r="G8" s="246">
        <v>35</v>
      </c>
      <c r="H8" s="246">
        <v>33</v>
      </c>
      <c r="I8" s="246">
        <v>33</v>
      </c>
      <c r="J8" s="246">
        <v>32</v>
      </c>
      <c r="K8" s="248">
        <v>33</v>
      </c>
      <c r="L8" s="248">
        <v>31</v>
      </c>
      <c r="M8" s="234">
        <v>29</v>
      </c>
      <c r="N8" s="234">
        <v>27</v>
      </c>
      <c r="O8" s="249">
        <v>26</v>
      </c>
      <c r="P8" s="270">
        <v>24</v>
      </c>
      <c r="Q8" s="248">
        <v>25</v>
      </c>
      <c r="R8" s="248">
        <v>24</v>
      </c>
      <c r="S8" s="248">
        <v>25</v>
      </c>
      <c r="T8" s="249">
        <v>23</v>
      </c>
      <c r="U8" s="248">
        <v>22</v>
      </c>
      <c r="V8" s="248">
        <v>21</v>
      </c>
      <c r="W8" s="248">
        <v>20</v>
      </c>
      <c r="X8" s="248">
        <v>21</v>
      </c>
      <c r="Y8" s="46">
        <v>21</v>
      </c>
      <c r="Z8" s="552">
        <v>22</v>
      </c>
      <c r="AA8" s="46"/>
      <c r="AB8" s="57">
        <f>AVERAGE(U8:Y8)</f>
        <v>21</v>
      </c>
      <c r="AC8" s="427">
        <v>5</v>
      </c>
      <c r="AD8" s="47">
        <f>STDEVA(U8:Y8)</f>
        <v>0.70710678118654757</v>
      </c>
      <c r="AE8" s="58">
        <f>AD8/AB8</f>
        <v>3.3671751485073696E-2</v>
      </c>
      <c r="AF8" s="200">
        <f>35/(1+1.533*AE8)</f>
        <v>33.282022122012471</v>
      </c>
      <c r="AG8" s="274" t="str">
        <f>IF(AB8&lt;AF8,"YES","NO")</f>
        <v>YES</v>
      </c>
      <c r="AI8" s="21"/>
    </row>
    <row r="9" spans="1:38" s="13" customFormat="1" ht="12" customHeight="1" x14ac:dyDescent="0.35">
      <c r="A9" s="38" t="s">
        <v>17</v>
      </c>
      <c r="B9" s="336" t="s">
        <v>293</v>
      </c>
      <c r="C9" s="32" t="s">
        <v>18</v>
      </c>
      <c r="D9" s="22" t="s">
        <v>22</v>
      </c>
      <c r="E9" s="27">
        <v>34</v>
      </c>
      <c r="F9" s="12">
        <v>36</v>
      </c>
      <c r="G9" s="12">
        <v>38</v>
      </c>
      <c r="H9" s="12">
        <v>36</v>
      </c>
      <c r="I9" s="12">
        <v>37</v>
      </c>
      <c r="J9" s="12">
        <v>32</v>
      </c>
      <c r="K9" s="12" t="s">
        <v>127</v>
      </c>
      <c r="L9" s="12" t="s">
        <v>127</v>
      </c>
      <c r="M9" s="26" t="s">
        <v>127</v>
      </c>
      <c r="N9" s="26" t="s">
        <v>127</v>
      </c>
      <c r="O9" s="50" t="s">
        <v>127</v>
      </c>
      <c r="P9" s="138" t="s">
        <v>356</v>
      </c>
      <c r="Q9" s="26" t="s">
        <v>356</v>
      </c>
      <c r="R9" s="26" t="s">
        <v>356</v>
      </c>
      <c r="S9" s="26" t="s">
        <v>356</v>
      </c>
      <c r="T9" s="50" t="s">
        <v>356</v>
      </c>
      <c r="U9" s="26" t="s">
        <v>356</v>
      </c>
      <c r="V9" s="26" t="s">
        <v>356</v>
      </c>
      <c r="W9" s="26" t="s">
        <v>356</v>
      </c>
      <c r="X9" s="26" t="s">
        <v>356</v>
      </c>
      <c r="Y9" s="529" t="s">
        <v>356</v>
      </c>
      <c r="Z9" s="535" t="s">
        <v>356</v>
      </c>
      <c r="AA9" s="46"/>
      <c r="AB9" s="305" t="s">
        <v>356</v>
      </c>
      <c r="AC9" s="426" t="s">
        <v>356</v>
      </c>
      <c r="AD9" s="306" t="s">
        <v>356</v>
      </c>
      <c r="AE9" s="307" t="s">
        <v>356</v>
      </c>
      <c r="AF9" s="321" t="s">
        <v>356</v>
      </c>
      <c r="AG9" s="274" t="s">
        <v>356</v>
      </c>
      <c r="AH9" s="13" t="s">
        <v>241</v>
      </c>
      <c r="AI9" s="21"/>
    </row>
    <row r="10" spans="1:38" s="13" customFormat="1" ht="12" customHeight="1" x14ac:dyDescent="0.35">
      <c r="A10" s="38" t="s">
        <v>17</v>
      </c>
      <c r="B10" s="338" t="s">
        <v>203</v>
      </c>
      <c r="C10" s="32" t="s">
        <v>18</v>
      </c>
      <c r="D10" s="22" t="s">
        <v>23</v>
      </c>
      <c r="E10" s="27">
        <v>36</v>
      </c>
      <c r="F10" s="12">
        <v>35</v>
      </c>
      <c r="G10" s="12">
        <v>38</v>
      </c>
      <c r="H10" s="12">
        <v>36</v>
      </c>
      <c r="I10" s="12">
        <v>36</v>
      </c>
      <c r="J10" s="22">
        <v>33</v>
      </c>
      <c r="K10" s="12">
        <v>34</v>
      </c>
      <c r="L10" s="12">
        <v>31</v>
      </c>
      <c r="M10" s="26">
        <v>29</v>
      </c>
      <c r="N10" s="26" t="s">
        <v>127</v>
      </c>
      <c r="O10" s="50" t="s">
        <v>127</v>
      </c>
      <c r="P10" s="270">
        <v>24</v>
      </c>
      <c r="Q10" s="369">
        <v>24</v>
      </c>
      <c r="R10" s="369">
        <v>23</v>
      </c>
      <c r="S10" s="26" t="s">
        <v>356</v>
      </c>
      <c r="T10" s="50" t="s">
        <v>356</v>
      </c>
      <c r="U10" s="26" t="s">
        <v>356</v>
      </c>
      <c r="V10" s="26" t="s">
        <v>356</v>
      </c>
      <c r="W10" s="26" t="s">
        <v>356</v>
      </c>
      <c r="X10" s="26" t="s">
        <v>356</v>
      </c>
      <c r="Y10" s="529" t="s">
        <v>356</v>
      </c>
      <c r="Z10" s="535" t="s">
        <v>356</v>
      </c>
      <c r="AA10" s="46"/>
      <c r="AB10" s="305" t="s">
        <v>356</v>
      </c>
      <c r="AC10" s="426" t="s">
        <v>356</v>
      </c>
      <c r="AD10" s="306" t="s">
        <v>356</v>
      </c>
      <c r="AE10" s="307" t="s">
        <v>356</v>
      </c>
      <c r="AF10" s="321" t="s">
        <v>356</v>
      </c>
      <c r="AG10" s="274" t="s">
        <v>356</v>
      </c>
      <c r="AH10" s="13" t="s">
        <v>242</v>
      </c>
      <c r="AI10" s="21"/>
    </row>
    <row r="11" spans="1:38" s="13" customFormat="1" ht="12" customHeight="1" x14ac:dyDescent="0.35">
      <c r="A11" s="38" t="s">
        <v>17</v>
      </c>
      <c r="B11" s="336" t="s">
        <v>243</v>
      </c>
      <c r="C11" s="32" t="s">
        <v>18</v>
      </c>
      <c r="D11" s="22" t="s">
        <v>24</v>
      </c>
      <c r="E11" s="27">
        <v>34</v>
      </c>
      <c r="F11" s="12">
        <v>34</v>
      </c>
      <c r="G11" s="12">
        <v>37</v>
      </c>
      <c r="H11" s="12">
        <v>36</v>
      </c>
      <c r="I11" s="22">
        <v>37</v>
      </c>
      <c r="J11" s="22">
        <v>32</v>
      </c>
      <c r="K11" s="22">
        <v>32</v>
      </c>
      <c r="L11" s="22">
        <v>30</v>
      </c>
      <c r="M11" s="24">
        <v>29</v>
      </c>
      <c r="N11" s="24">
        <v>27</v>
      </c>
      <c r="O11" s="236">
        <v>26</v>
      </c>
      <c r="P11" s="270">
        <v>24</v>
      </c>
      <c r="Q11" s="248">
        <v>23</v>
      </c>
      <c r="R11" s="248">
        <v>21</v>
      </c>
      <c r="S11" s="248">
        <v>22</v>
      </c>
      <c r="T11" s="448">
        <v>22</v>
      </c>
      <c r="U11" s="412">
        <v>24</v>
      </c>
      <c r="V11" s="26" t="s">
        <v>356</v>
      </c>
      <c r="W11" s="26" t="s">
        <v>356</v>
      </c>
      <c r="X11" s="26" t="s">
        <v>356</v>
      </c>
      <c r="Y11" s="529" t="s">
        <v>356</v>
      </c>
      <c r="Z11" s="535" t="s">
        <v>356</v>
      </c>
      <c r="AA11" s="46"/>
      <c r="AB11" s="57">
        <f>AVERAGE(O11:S11)</f>
        <v>23.2</v>
      </c>
      <c r="AC11" s="427">
        <v>5</v>
      </c>
      <c r="AD11" s="47">
        <f>STDEVA(O11:S11)</f>
        <v>1.9235384061671346</v>
      </c>
      <c r="AE11" s="58">
        <f>AD11/AB11</f>
        <v>8.2911138196859246E-2</v>
      </c>
      <c r="AF11" s="200">
        <f>35/(1+1.533*AE11)</f>
        <v>31.053068789115805</v>
      </c>
      <c r="AG11" s="274" t="str">
        <f>IF(AB11&lt;AF11,"YES","NO")</f>
        <v>YES</v>
      </c>
      <c r="AH11" s="13" t="s">
        <v>244</v>
      </c>
      <c r="AI11" s="21"/>
    </row>
    <row r="12" spans="1:38" s="13" customFormat="1" ht="12" customHeight="1" x14ac:dyDescent="0.35">
      <c r="A12" s="38" t="s">
        <v>17</v>
      </c>
      <c r="B12" s="336" t="s">
        <v>319</v>
      </c>
      <c r="C12" s="32" t="s">
        <v>25</v>
      </c>
      <c r="D12" s="22" t="s">
        <v>26</v>
      </c>
      <c r="E12" s="25">
        <v>40</v>
      </c>
      <c r="F12" s="22">
        <v>41</v>
      </c>
      <c r="G12" s="22">
        <v>41</v>
      </c>
      <c r="H12" s="22">
        <v>39</v>
      </c>
      <c r="I12" s="22">
        <v>40</v>
      </c>
      <c r="J12" s="22">
        <v>39</v>
      </c>
      <c r="K12" s="22">
        <v>44</v>
      </c>
      <c r="L12" s="12" t="s">
        <v>127</v>
      </c>
      <c r="M12" s="24" t="s">
        <v>127</v>
      </c>
      <c r="N12" s="24" t="s">
        <v>127</v>
      </c>
      <c r="O12" s="133" t="s">
        <v>127</v>
      </c>
      <c r="P12" s="132" t="s">
        <v>356</v>
      </c>
      <c r="Q12" s="24" t="s">
        <v>356</v>
      </c>
      <c r="R12" s="24" t="s">
        <v>356</v>
      </c>
      <c r="S12" s="24" t="s">
        <v>356</v>
      </c>
      <c r="T12" s="133" t="s">
        <v>356</v>
      </c>
      <c r="U12" s="24" t="s">
        <v>356</v>
      </c>
      <c r="V12" s="24" t="s">
        <v>356</v>
      </c>
      <c r="W12" s="24" t="s">
        <v>356</v>
      </c>
      <c r="X12" s="24" t="s">
        <v>356</v>
      </c>
      <c r="Y12" s="529" t="s">
        <v>356</v>
      </c>
      <c r="Z12" s="535" t="s">
        <v>356</v>
      </c>
      <c r="AA12" s="46"/>
      <c r="AB12" s="305" t="s">
        <v>356</v>
      </c>
      <c r="AC12" s="426" t="s">
        <v>356</v>
      </c>
      <c r="AD12" s="306" t="s">
        <v>356</v>
      </c>
      <c r="AE12" s="307" t="s">
        <v>356</v>
      </c>
      <c r="AF12" s="321" t="s">
        <v>356</v>
      </c>
      <c r="AG12" s="274" t="s">
        <v>356</v>
      </c>
      <c r="AH12" s="13" t="s">
        <v>245</v>
      </c>
      <c r="AI12" s="21"/>
    </row>
    <row r="13" spans="1:38" s="13" customFormat="1" ht="12" customHeight="1" x14ac:dyDescent="0.35">
      <c r="A13" s="38" t="s">
        <v>17</v>
      </c>
      <c r="B13" s="338" t="s">
        <v>204</v>
      </c>
      <c r="C13" s="32" t="s">
        <v>25</v>
      </c>
      <c r="D13" s="22" t="s">
        <v>27</v>
      </c>
      <c r="E13" s="27" t="s">
        <v>127</v>
      </c>
      <c r="F13" s="12" t="s">
        <v>127</v>
      </c>
      <c r="G13" s="22">
        <v>46</v>
      </c>
      <c r="H13" s="22">
        <v>39</v>
      </c>
      <c r="I13" s="22">
        <v>38</v>
      </c>
      <c r="J13" s="22">
        <v>35</v>
      </c>
      <c r="K13" s="12">
        <v>34</v>
      </c>
      <c r="L13" s="12">
        <v>32</v>
      </c>
      <c r="M13" s="26">
        <v>30</v>
      </c>
      <c r="N13" s="26" t="s">
        <v>127</v>
      </c>
      <c r="O13" s="50" t="s">
        <v>127</v>
      </c>
      <c r="P13" s="373">
        <v>22</v>
      </c>
      <c r="Q13" s="24" t="s">
        <v>356</v>
      </c>
      <c r="R13" s="24" t="s">
        <v>356</v>
      </c>
      <c r="S13" s="24" t="s">
        <v>356</v>
      </c>
      <c r="T13" s="133" t="s">
        <v>356</v>
      </c>
      <c r="U13" s="24" t="s">
        <v>356</v>
      </c>
      <c r="V13" s="24" t="s">
        <v>356</v>
      </c>
      <c r="W13" s="24" t="s">
        <v>356</v>
      </c>
      <c r="X13" s="24" t="s">
        <v>356</v>
      </c>
      <c r="Y13" s="529" t="s">
        <v>356</v>
      </c>
      <c r="Z13" s="535" t="s">
        <v>356</v>
      </c>
      <c r="AA13" s="46"/>
      <c r="AB13" s="305" t="s">
        <v>356</v>
      </c>
      <c r="AC13" s="426" t="s">
        <v>356</v>
      </c>
      <c r="AD13" s="306" t="s">
        <v>356</v>
      </c>
      <c r="AE13" s="307" t="s">
        <v>356</v>
      </c>
      <c r="AF13" s="321" t="s">
        <v>356</v>
      </c>
      <c r="AG13" s="274" t="s">
        <v>356</v>
      </c>
      <c r="AH13" s="13" t="s">
        <v>246</v>
      </c>
      <c r="AI13" s="21"/>
    </row>
    <row r="14" spans="1:38" s="13" customFormat="1" ht="12" customHeight="1" x14ac:dyDescent="0.25">
      <c r="A14" s="38" t="s">
        <v>17</v>
      </c>
      <c r="B14" s="338" t="s">
        <v>201</v>
      </c>
      <c r="C14" s="32" t="s">
        <v>25</v>
      </c>
      <c r="D14" s="22" t="s">
        <v>28</v>
      </c>
      <c r="E14" s="251" t="s">
        <v>127</v>
      </c>
      <c r="F14" s="248" t="s">
        <v>127</v>
      </c>
      <c r="G14" s="248" t="s">
        <v>127</v>
      </c>
      <c r="H14" s="246">
        <v>33</v>
      </c>
      <c r="I14" s="246">
        <v>36</v>
      </c>
      <c r="J14" s="248">
        <v>36</v>
      </c>
      <c r="K14" s="248">
        <v>35</v>
      </c>
      <c r="L14" s="248">
        <v>33</v>
      </c>
      <c r="M14" s="234">
        <v>31</v>
      </c>
      <c r="N14" s="234">
        <v>29</v>
      </c>
      <c r="O14" s="249">
        <v>28</v>
      </c>
      <c r="P14" s="270">
        <v>25</v>
      </c>
      <c r="Q14" s="248">
        <v>24</v>
      </c>
      <c r="R14" s="248">
        <v>21</v>
      </c>
      <c r="S14" s="248">
        <v>22</v>
      </c>
      <c r="T14" s="249">
        <v>20</v>
      </c>
      <c r="U14" s="248">
        <v>20</v>
      </c>
      <c r="V14" s="248">
        <v>19</v>
      </c>
      <c r="W14" s="248">
        <v>18</v>
      </c>
      <c r="X14" s="248">
        <v>20</v>
      </c>
      <c r="Y14" s="46">
        <v>21</v>
      </c>
      <c r="Z14" s="552">
        <v>21</v>
      </c>
      <c r="AA14" s="46"/>
      <c r="AB14" s="57">
        <f>AVERAGE(U14:Y14)</f>
        <v>19.600000000000001</v>
      </c>
      <c r="AC14" s="427">
        <v>5</v>
      </c>
      <c r="AD14" s="47">
        <f>STDEVA(U14:Y14)</f>
        <v>1.1401754250991378</v>
      </c>
      <c r="AE14" s="58">
        <f>AD14/AB14</f>
        <v>5.8172215566282541E-2</v>
      </c>
      <c r="AF14" s="200">
        <f>35/(1+1.533*AE14)</f>
        <v>32.134324960945122</v>
      </c>
      <c r="AG14" s="274" t="str">
        <f>IF(AB14&lt;AF14,"YES","NO")</f>
        <v>YES</v>
      </c>
      <c r="AI14" s="21"/>
    </row>
    <row r="15" spans="1:38" s="13" customFormat="1" ht="12" customHeight="1" x14ac:dyDescent="0.35">
      <c r="A15" s="38" t="s">
        <v>17</v>
      </c>
      <c r="B15" s="336" t="s">
        <v>205</v>
      </c>
      <c r="C15" s="32" t="s">
        <v>25</v>
      </c>
      <c r="D15" s="22" t="s">
        <v>29</v>
      </c>
      <c r="E15" s="161">
        <v>36</v>
      </c>
      <c r="F15" s="80">
        <v>37</v>
      </c>
      <c r="G15" s="80">
        <v>40</v>
      </c>
      <c r="H15" s="80">
        <v>39</v>
      </c>
      <c r="I15" s="80">
        <v>40</v>
      </c>
      <c r="J15" s="80">
        <v>38</v>
      </c>
      <c r="K15" s="80">
        <v>36</v>
      </c>
      <c r="L15" s="80">
        <v>34</v>
      </c>
      <c r="M15" s="137">
        <v>31</v>
      </c>
      <c r="N15" s="137">
        <v>29</v>
      </c>
      <c r="O15" s="233">
        <v>27</v>
      </c>
      <c r="P15" s="458">
        <v>24</v>
      </c>
      <c r="Q15" s="254">
        <v>24</v>
      </c>
      <c r="R15" s="411">
        <v>22</v>
      </c>
      <c r="S15" s="411">
        <v>22</v>
      </c>
      <c r="T15" s="233" t="s">
        <v>356</v>
      </c>
      <c r="U15" s="549" t="s">
        <v>356</v>
      </c>
      <c r="V15" s="549" t="s">
        <v>356</v>
      </c>
      <c r="W15" s="549" t="s">
        <v>356</v>
      </c>
      <c r="X15" s="139" t="s">
        <v>356</v>
      </c>
      <c r="Y15" s="529" t="s">
        <v>356</v>
      </c>
      <c r="Z15" s="535" t="s">
        <v>356</v>
      </c>
      <c r="AA15" s="46"/>
      <c r="AB15" s="57">
        <f>AVERAGE(M15:Q15)</f>
        <v>27</v>
      </c>
      <c r="AC15" s="427">
        <v>5</v>
      </c>
      <c r="AD15" s="47">
        <f>STDEVA(M15:Q15)</f>
        <v>3.082207001484488</v>
      </c>
      <c r="AE15" s="58">
        <f>AD15/AB15</f>
        <v>0.11415581486979585</v>
      </c>
      <c r="AF15" s="200">
        <f>35/(1+1.533*AE15)</f>
        <v>29.78721213449224</v>
      </c>
      <c r="AG15" s="274" t="str">
        <f>IF(AB15&lt;AF15,"YES","NO")</f>
        <v>YES</v>
      </c>
      <c r="AH15" s="13" t="s">
        <v>247</v>
      </c>
      <c r="AI15" s="21"/>
    </row>
    <row r="16" spans="1:38" s="13" customFormat="1" ht="12" customHeight="1" x14ac:dyDescent="0.35">
      <c r="A16" s="38" t="s">
        <v>17</v>
      </c>
      <c r="B16" s="336" t="s">
        <v>294</v>
      </c>
      <c r="C16" s="32" t="s">
        <v>25</v>
      </c>
      <c r="D16" s="22" t="s">
        <v>30</v>
      </c>
      <c r="E16" s="27" t="s">
        <v>127</v>
      </c>
      <c r="F16" s="12" t="s">
        <v>127</v>
      </c>
      <c r="G16" s="22">
        <v>44</v>
      </c>
      <c r="H16" s="22">
        <v>38</v>
      </c>
      <c r="I16" s="22">
        <v>36</v>
      </c>
      <c r="J16" s="22">
        <v>33</v>
      </c>
      <c r="K16" s="22">
        <v>32</v>
      </c>
      <c r="L16" s="22">
        <v>29</v>
      </c>
      <c r="M16" s="24">
        <v>27</v>
      </c>
      <c r="N16" s="24" t="s">
        <v>127</v>
      </c>
      <c r="O16" s="133" t="s">
        <v>127</v>
      </c>
      <c r="P16" s="373">
        <v>20</v>
      </c>
      <c r="Q16" s="139" t="s">
        <v>356</v>
      </c>
      <c r="R16" s="139" t="s">
        <v>356</v>
      </c>
      <c r="S16" s="139" t="s">
        <v>356</v>
      </c>
      <c r="T16" s="236" t="s">
        <v>356</v>
      </c>
      <c r="U16" s="139" t="s">
        <v>356</v>
      </c>
      <c r="V16" s="139" t="s">
        <v>356</v>
      </c>
      <c r="W16" s="139" t="s">
        <v>356</v>
      </c>
      <c r="X16" s="139" t="s">
        <v>356</v>
      </c>
      <c r="Y16" s="529" t="s">
        <v>356</v>
      </c>
      <c r="Z16" s="535" t="s">
        <v>356</v>
      </c>
      <c r="AA16" s="46"/>
      <c r="AB16" s="305" t="s">
        <v>356</v>
      </c>
      <c r="AC16" s="426" t="s">
        <v>356</v>
      </c>
      <c r="AD16" s="306" t="s">
        <v>356</v>
      </c>
      <c r="AE16" s="307" t="s">
        <v>356</v>
      </c>
      <c r="AF16" s="321" t="s">
        <v>356</v>
      </c>
      <c r="AG16" s="274" t="s">
        <v>356</v>
      </c>
      <c r="AH16" s="13" t="s">
        <v>246</v>
      </c>
      <c r="AI16" s="21"/>
    </row>
    <row r="17" spans="1:35" s="13" customFormat="1" ht="12" customHeight="1" x14ac:dyDescent="0.25">
      <c r="A17" s="38" t="s">
        <v>17</v>
      </c>
      <c r="B17" s="338" t="s">
        <v>202</v>
      </c>
      <c r="C17" s="32" t="s">
        <v>25</v>
      </c>
      <c r="D17" s="22" t="s">
        <v>31</v>
      </c>
      <c r="E17" s="245">
        <v>36</v>
      </c>
      <c r="F17" s="246">
        <v>34</v>
      </c>
      <c r="G17" s="246">
        <v>35</v>
      </c>
      <c r="H17" s="246">
        <v>34</v>
      </c>
      <c r="I17" s="246">
        <v>35</v>
      </c>
      <c r="J17" s="246">
        <v>34</v>
      </c>
      <c r="K17" s="246">
        <v>35</v>
      </c>
      <c r="L17" s="246">
        <v>32</v>
      </c>
      <c r="M17" s="247">
        <v>30</v>
      </c>
      <c r="N17" s="247">
        <v>27</v>
      </c>
      <c r="O17" s="249">
        <v>26</v>
      </c>
      <c r="P17" s="270">
        <v>24</v>
      </c>
      <c r="Q17" s="248">
        <v>23</v>
      </c>
      <c r="R17" s="248">
        <v>24</v>
      </c>
      <c r="S17" s="248">
        <v>24</v>
      </c>
      <c r="T17" s="370">
        <v>23</v>
      </c>
      <c r="U17" s="369">
        <v>20</v>
      </c>
      <c r="V17" s="369">
        <v>20</v>
      </c>
      <c r="W17" s="248">
        <v>19</v>
      </c>
      <c r="X17" s="248">
        <v>20</v>
      </c>
      <c r="Y17" s="46">
        <v>20</v>
      </c>
      <c r="Z17" s="553">
        <v>21</v>
      </c>
      <c r="AA17" s="46"/>
      <c r="AB17" s="57">
        <f>AVERAGE(W17,X17,Y17)</f>
        <v>19.666666666666668</v>
      </c>
      <c r="AC17" s="427">
        <v>3</v>
      </c>
      <c r="AD17" s="47">
        <f>STDEVA(W17:Y17)</f>
        <v>0.57735026918962584</v>
      </c>
      <c r="AE17" s="58">
        <f>AD17/AB17</f>
        <v>2.9356793348625041E-2</v>
      </c>
      <c r="AF17" s="200">
        <f>35/(1+1.886*AE17)</f>
        <v>33.163821599446187</v>
      </c>
      <c r="AG17" s="274" t="str">
        <f>IF(AB17&lt;AF17,"YES","NO")</f>
        <v>YES</v>
      </c>
      <c r="AI17" s="21"/>
    </row>
    <row r="18" spans="1:35" s="13" customFormat="1" ht="12" customHeight="1" x14ac:dyDescent="0.35">
      <c r="A18" s="38" t="s">
        <v>17</v>
      </c>
      <c r="B18" s="336" t="s">
        <v>295</v>
      </c>
      <c r="C18" s="32" t="s">
        <v>25</v>
      </c>
      <c r="D18" s="22" t="s">
        <v>32</v>
      </c>
      <c r="E18" s="27" t="s">
        <v>127</v>
      </c>
      <c r="F18" s="12" t="s">
        <v>127</v>
      </c>
      <c r="G18" s="22">
        <v>47</v>
      </c>
      <c r="H18" s="22">
        <v>39</v>
      </c>
      <c r="I18" s="22">
        <v>39</v>
      </c>
      <c r="J18" s="22">
        <v>31</v>
      </c>
      <c r="K18" s="12" t="s">
        <v>127</v>
      </c>
      <c r="L18" s="12" t="s">
        <v>127</v>
      </c>
      <c r="M18" s="24" t="s">
        <v>127</v>
      </c>
      <c r="N18" s="24" t="s">
        <v>127</v>
      </c>
      <c r="O18" s="133" t="s">
        <v>127</v>
      </c>
      <c r="P18" s="132" t="s">
        <v>356</v>
      </c>
      <c r="Q18" s="24" t="s">
        <v>356</v>
      </c>
      <c r="R18" s="24" t="s">
        <v>356</v>
      </c>
      <c r="S18" s="24" t="s">
        <v>356</v>
      </c>
      <c r="T18" s="133" t="s">
        <v>356</v>
      </c>
      <c r="U18" s="24" t="s">
        <v>356</v>
      </c>
      <c r="V18" s="24" t="s">
        <v>356</v>
      </c>
      <c r="W18" s="24" t="s">
        <v>356</v>
      </c>
      <c r="X18" s="24" t="s">
        <v>356</v>
      </c>
      <c r="Y18" s="529" t="s">
        <v>356</v>
      </c>
      <c r="Z18" s="535" t="s">
        <v>356</v>
      </c>
      <c r="AA18" s="46"/>
      <c r="AB18" s="305" t="s">
        <v>356</v>
      </c>
      <c r="AC18" s="426" t="s">
        <v>356</v>
      </c>
      <c r="AD18" s="306" t="s">
        <v>356</v>
      </c>
      <c r="AE18" s="307" t="s">
        <v>356</v>
      </c>
      <c r="AF18" s="321" t="s">
        <v>356</v>
      </c>
      <c r="AG18" s="274" t="s">
        <v>356</v>
      </c>
      <c r="AH18" s="13" t="s">
        <v>241</v>
      </c>
      <c r="AI18" s="21"/>
    </row>
    <row r="19" spans="1:35" s="13" customFormat="1" ht="12" customHeight="1" thickBot="1" x14ac:dyDescent="0.4">
      <c r="A19" s="131" t="s">
        <v>17</v>
      </c>
      <c r="B19" s="337" t="s">
        <v>296</v>
      </c>
      <c r="C19" s="102" t="s">
        <v>25</v>
      </c>
      <c r="D19" s="103" t="s">
        <v>33</v>
      </c>
      <c r="E19" s="152">
        <v>32</v>
      </c>
      <c r="F19" s="103">
        <v>33</v>
      </c>
      <c r="G19" s="103">
        <v>36</v>
      </c>
      <c r="H19" s="103">
        <v>37</v>
      </c>
      <c r="I19" s="103">
        <v>44</v>
      </c>
      <c r="J19" s="153" t="s">
        <v>127</v>
      </c>
      <c r="K19" s="153" t="s">
        <v>127</v>
      </c>
      <c r="L19" s="153" t="s">
        <v>127</v>
      </c>
      <c r="M19" s="154" t="s">
        <v>127</v>
      </c>
      <c r="N19" s="154" t="s">
        <v>127</v>
      </c>
      <c r="O19" s="155" t="s">
        <v>127</v>
      </c>
      <c r="P19" s="550" t="s">
        <v>356</v>
      </c>
      <c r="Q19" s="154" t="s">
        <v>356</v>
      </c>
      <c r="R19" s="154" t="s">
        <v>356</v>
      </c>
      <c r="S19" s="154" t="s">
        <v>356</v>
      </c>
      <c r="T19" s="155" t="s">
        <v>356</v>
      </c>
      <c r="U19" s="154" t="s">
        <v>356</v>
      </c>
      <c r="V19" s="154" t="s">
        <v>356</v>
      </c>
      <c r="W19" s="154" t="s">
        <v>356</v>
      </c>
      <c r="X19" s="154" t="s">
        <v>356</v>
      </c>
      <c r="Y19" s="551" t="s">
        <v>356</v>
      </c>
      <c r="Z19" s="537" t="s">
        <v>356</v>
      </c>
      <c r="AA19" s="46"/>
      <c r="AB19" s="308" t="s">
        <v>356</v>
      </c>
      <c r="AC19" s="428" t="s">
        <v>356</v>
      </c>
      <c r="AD19" s="309" t="s">
        <v>356</v>
      </c>
      <c r="AE19" s="310" t="s">
        <v>356</v>
      </c>
      <c r="AF19" s="322" t="s">
        <v>356</v>
      </c>
      <c r="AG19" s="274" t="s">
        <v>356</v>
      </c>
      <c r="AH19" s="13" t="s">
        <v>231</v>
      </c>
      <c r="AI19" s="21"/>
    </row>
    <row r="20" spans="1:35" s="13" customFormat="1" ht="12" customHeight="1" x14ac:dyDescent="0.35">
      <c r="A20" s="276" t="s">
        <v>14</v>
      </c>
      <c r="B20" s="340" t="s">
        <v>176</v>
      </c>
      <c r="C20" s="221" t="s">
        <v>15</v>
      </c>
      <c r="D20" s="222" t="s">
        <v>16</v>
      </c>
      <c r="E20" s="239">
        <v>36</v>
      </c>
      <c r="F20" s="240">
        <v>35</v>
      </c>
      <c r="G20" s="240">
        <v>36</v>
      </c>
      <c r="H20" s="240">
        <v>35</v>
      </c>
      <c r="I20" s="240">
        <v>37</v>
      </c>
      <c r="J20" s="240">
        <v>37</v>
      </c>
      <c r="K20" s="240">
        <v>38</v>
      </c>
      <c r="L20" s="240">
        <v>35</v>
      </c>
      <c r="M20" s="241">
        <v>31</v>
      </c>
      <c r="N20" s="241">
        <v>28.133333333333336</v>
      </c>
      <c r="O20" s="244">
        <v>25</v>
      </c>
      <c r="P20" s="269">
        <v>23</v>
      </c>
      <c r="Q20" s="243">
        <v>23</v>
      </c>
      <c r="R20" s="243">
        <v>24</v>
      </c>
      <c r="S20" s="243">
        <v>27</v>
      </c>
      <c r="T20" s="244">
        <v>24</v>
      </c>
      <c r="U20" s="243">
        <v>21</v>
      </c>
      <c r="V20" s="243">
        <v>18</v>
      </c>
      <c r="W20" s="243">
        <v>18</v>
      </c>
      <c r="X20" s="371">
        <v>18</v>
      </c>
      <c r="Y20" s="530">
        <v>19</v>
      </c>
      <c r="Z20" s="534" t="s">
        <v>356</v>
      </c>
      <c r="AA20" s="46"/>
      <c r="AB20" s="381">
        <f>AVERAGE(S20:W20)</f>
        <v>21.6</v>
      </c>
      <c r="AC20" s="429">
        <v>5</v>
      </c>
      <c r="AD20" s="382">
        <f>STDEVA(S20:W20)</f>
        <v>3.9115214431215835</v>
      </c>
      <c r="AE20" s="311">
        <f>AD20/AB20</f>
        <v>0.1810889557000733</v>
      </c>
      <c r="AF20" s="202">
        <f>35/(1+1.533*AE20)</f>
        <v>27.394914945699202</v>
      </c>
      <c r="AG20" s="361" t="str">
        <f>IF(AB20&lt;AF20,"YES","NO")</f>
        <v>YES</v>
      </c>
      <c r="AH20" s="13" t="s">
        <v>360</v>
      </c>
      <c r="AI20" s="21"/>
    </row>
    <row r="21" spans="1:35" s="13" customFormat="1" ht="12" customHeight="1" x14ac:dyDescent="0.25">
      <c r="A21" s="277" t="s">
        <v>14</v>
      </c>
      <c r="B21" s="341" t="s">
        <v>177</v>
      </c>
      <c r="C21" s="224" t="s">
        <v>15</v>
      </c>
      <c r="D21" s="139">
        <v>340030010</v>
      </c>
      <c r="E21" s="25" t="s">
        <v>127</v>
      </c>
      <c r="F21" s="22" t="s">
        <v>127</v>
      </c>
      <c r="G21" s="22" t="s">
        <v>127</v>
      </c>
      <c r="H21" s="22" t="s">
        <v>127</v>
      </c>
      <c r="I21" s="22" t="s">
        <v>127</v>
      </c>
      <c r="J21" s="22" t="s">
        <v>127</v>
      </c>
      <c r="K21" s="22" t="s">
        <v>127</v>
      </c>
      <c r="L21" s="22" t="s">
        <v>127</v>
      </c>
      <c r="M21" s="22" t="s">
        <v>127</v>
      </c>
      <c r="N21" s="22" t="s">
        <v>127</v>
      </c>
      <c r="O21" s="454" t="s">
        <v>127</v>
      </c>
      <c r="P21" s="459" t="s">
        <v>356</v>
      </c>
      <c r="Q21" s="22" t="s">
        <v>356</v>
      </c>
      <c r="R21" s="22" t="s">
        <v>356</v>
      </c>
      <c r="S21" s="369">
        <v>27</v>
      </c>
      <c r="T21" s="370">
        <v>24</v>
      </c>
      <c r="U21" s="248">
        <v>22</v>
      </c>
      <c r="V21" s="248">
        <v>22</v>
      </c>
      <c r="W21" s="248">
        <v>23</v>
      </c>
      <c r="X21" s="369">
        <v>25</v>
      </c>
      <c r="Y21" s="531">
        <v>24</v>
      </c>
      <c r="Z21" s="539">
        <v>21</v>
      </c>
      <c r="AA21" s="46"/>
      <c r="AB21" s="57">
        <f>AVERAGE(U21:W21)</f>
        <v>22.333333333333332</v>
      </c>
      <c r="AC21" s="427">
        <v>3</v>
      </c>
      <c r="AD21" s="47">
        <f>STDEVA(U21:W21)</f>
        <v>0.57735026918962584</v>
      </c>
      <c r="AE21" s="58">
        <f>AD21/AB21</f>
        <v>2.5851504590580263E-2</v>
      </c>
      <c r="AF21" s="200">
        <f>35/(1+1.886*AE21)</f>
        <v>33.372874224831371</v>
      </c>
      <c r="AG21" s="274" t="str">
        <f>IF(AB21&lt;AF21,"YES","NO")</f>
        <v>YES</v>
      </c>
      <c r="AI21" s="21"/>
    </row>
    <row r="22" spans="1:35" s="13" customFormat="1" ht="12" customHeight="1" x14ac:dyDescent="0.25">
      <c r="A22" s="277" t="s">
        <v>14</v>
      </c>
      <c r="B22" s="341" t="s">
        <v>178</v>
      </c>
      <c r="C22" s="224" t="s">
        <v>44</v>
      </c>
      <c r="D22" s="139">
        <v>340130003</v>
      </c>
      <c r="E22" s="25" t="s">
        <v>127</v>
      </c>
      <c r="F22" s="22" t="s">
        <v>127</v>
      </c>
      <c r="G22" s="22" t="s">
        <v>127</v>
      </c>
      <c r="H22" s="22" t="s">
        <v>127</v>
      </c>
      <c r="I22" s="22" t="s">
        <v>127</v>
      </c>
      <c r="J22" s="22" t="s">
        <v>127</v>
      </c>
      <c r="K22" s="22" t="s">
        <v>127</v>
      </c>
      <c r="L22" s="22" t="s">
        <v>127</v>
      </c>
      <c r="M22" s="22" t="s">
        <v>127</v>
      </c>
      <c r="N22" s="22" t="s">
        <v>127</v>
      </c>
      <c r="O22" s="454" t="s">
        <v>127</v>
      </c>
      <c r="P22" s="270">
        <v>23</v>
      </c>
      <c r="Q22" s="248">
        <v>23</v>
      </c>
      <c r="R22" s="248">
        <v>24</v>
      </c>
      <c r="S22" s="248">
        <v>25</v>
      </c>
      <c r="T22" s="249">
        <v>24</v>
      </c>
      <c r="U22" s="248">
        <v>20</v>
      </c>
      <c r="V22" s="248">
        <v>19</v>
      </c>
      <c r="W22" s="248">
        <v>20</v>
      </c>
      <c r="X22" s="248">
        <v>21</v>
      </c>
      <c r="Y22" s="529">
        <v>21</v>
      </c>
      <c r="Z22" s="539">
        <v>20</v>
      </c>
      <c r="AA22" s="46"/>
      <c r="AB22" s="57">
        <f>AVERAGE(U22:Y22)</f>
        <v>20.2</v>
      </c>
      <c r="AC22" s="427">
        <v>5</v>
      </c>
      <c r="AD22" s="47">
        <f>STDEVA(U22:Y22)</f>
        <v>0.83666002653407556</v>
      </c>
      <c r="AE22" s="58">
        <f>AD22/AB22</f>
        <v>4.1418813194756217E-2</v>
      </c>
      <c r="AF22" s="200">
        <f>35/(1+1.533*AE22)</f>
        <v>32.910355632073973</v>
      </c>
      <c r="AG22" s="274" t="str">
        <f>IF(AB22&lt;AF22,"YES","NO")</f>
        <v>YES</v>
      </c>
      <c r="AI22" s="21"/>
    </row>
    <row r="23" spans="1:35" s="13" customFormat="1" ht="12" customHeight="1" x14ac:dyDescent="0.35">
      <c r="A23" s="38" t="s">
        <v>14</v>
      </c>
      <c r="B23" s="342" t="s">
        <v>297</v>
      </c>
      <c r="C23" s="32" t="s">
        <v>44</v>
      </c>
      <c r="D23" s="22" t="s">
        <v>46</v>
      </c>
      <c r="E23" s="25">
        <v>39</v>
      </c>
      <c r="F23" s="22">
        <v>37</v>
      </c>
      <c r="G23" s="22">
        <v>37</v>
      </c>
      <c r="H23" s="22">
        <v>38</v>
      </c>
      <c r="I23" s="22">
        <v>38</v>
      </c>
      <c r="J23" s="22">
        <v>38</v>
      </c>
      <c r="K23" s="22">
        <v>38</v>
      </c>
      <c r="L23" s="12">
        <v>35</v>
      </c>
      <c r="M23" s="278" t="s">
        <v>127</v>
      </c>
      <c r="N23" s="278" t="s">
        <v>127</v>
      </c>
      <c r="O23" s="279" t="s">
        <v>127</v>
      </c>
      <c r="P23" s="548" t="s">
        <v>356</v>
      </c>
      <c r="Q23" s="278" t="s">
        <v>356</v>
      </c>
      <c r="R23" s="278" t="s">
        <v>356</v>
      </c>
      <c r="S23" s="278" t="s">
        <v>356</v>
      </c>
      <c r="T23" s="279" t="s">
        <v>356</v>
      </c>
      <c r="U23" s="278" t="s">
        <v>356</v>
      </c>
      <c r="V23" s="278" t="s">
        <v>356</v>
      </c>
      <c r="W23" s="278" t="s">
        <v>356</v>
      </c>
      <c r="X23" s="278" t="s">
        <v>356</v>
      </c>
      <c r="Y23" s="279" t="s">
        <v>356</v>
      </c>
      <c r="Z23" s="536" t="s">
        <v>356</v>
      </c>
      <c r="AA23" s="52"/>
      <c r="AB23" s="57" t="s">
        <v>356</v>
      </c>
      <c r="AC23" s="427" t="s">
        <v>356</v>
      </c>
      <c r="AD23" s="47" t="s">
        <v>356</v>
      </c>
      <c r="AE23" s="58" t="s">
        <v>356</v>
      </c>
      <c r="AF23" s="200" t="s">
        <v>356</v>
      </c>
      <c r="AG23" s="274" t="s">
        <v>356</v>
      </c>
      <c r="AH23" s="13" t="s">
        <v>255</v>
      </c>
      <c r="AI23" s="21"/>
    </row>
    <row r="24" spans="1:35" s="13" customFormat="1" ht="12" customHeight="1" x14ac:dyDescent="0.35">
      <c r="A24" s="38" t="s">
        <v>14</v>
      </c>
      <c r="B24" s="336" t="s">
        <v>298</v>
      </c>
      <c r="C24" s="32" t="s">
        <v>44</v>
      </c>
      <c r="D24" s="22" t="s">
        <v>47</v>
      </c>
      <c r="E24" s="25">
        <v>34</v>
      </c>
      <c r="F24" s="22">
        <v>37</v>
      </c>
      <c r="G24" s="22">
        <v>36</v>
      </c>
      <c r="H24" s="22">
        <v>37</v>
      </c>
      <c r="I24" s="22">
        <v>35</v>
      </c>
      <c r="J24" s="12" t="s">
        <v>127</v>
      </c>
      <c r="K24" s="12" t="s">
        <v>127</v>
      </c>
      <c r="L24" s="12" t="s">
        <v>127</v>
      </c>
      <c r="M24" s="278" t="s">
        <v>127</v>
      </c>
      <c r="N24" s="278" t="s">
        <v>127</v>
      </c>
      <c r="O24" s="279" t="s">
        <v>127</v>
      </c>
      <c r="P24" s="548" t="s">
        <v>356</v>
      </c>
      <c r="Q24" s="278" t="s">
        <v>356</v>
      </c>
      <c r="R24" s="278" t="s">
        <v>356</v>
      </c>
      <c r="S24" s="278" t="s">
        <v>356</v>
      </c>
      <c r="T24" s="279" t="s">
        <v>356</v>
      </c>
      <c r="U24" s="278" t="s">
        <v>356</v>
      </c>
      <c r="V24" s="278" t="s">
        <v>356</v>
      </c>
      <c r="W24" s="278" t="s">
        <v>356</v>
      </c>
      <c r="X24" s="278" t="s">
        <v>356</v>
      </c>
      <c r="Y24" s="279" t="s">
        <v>356</v>
      </c>
      <c r="Z24" s="536" t="s">
        <v>356</v>
      </c>
      <c r="AA24" s="52"/>
      <c r="AB24" s="57" t="s">
        <v>356</v>
      </c>
      <c r="AC24" s="427" t="s">
        <v>356</v>
      </c>
      <c r="AD24" s="47" t="s">
        <v>356</v>
      </c>
      <c r="AE24" s="58" t="s">
        <v>356</v>
      </c>
      <c r="AF24" s="200" t="s">
        <v>356</v>
      </c>
      <c r="AG24" s="274" t="s">
        <v>356</v>
      </c>
      <c r="AH24" s="13" t="s">
        <v>231</v>
      </c>
      <c r="AI24" s="21"/>
    </row>
    <row r="25" spans="1:35" s="13" customFormat="1" ht="12" customHeight="1" x14ac:dyDescent="0.25">
      <c r="A25" s="38" t="s">
        <v>14</v>
      </c>
      <c r="B25" s="338" t="s">
        <v>181</v>
      </c>
      <c r="C25" s="32" t="s">
        <v>51</v>
      </c>
      <c r="D25" s="22" t="s">
        <v>209</v>
      </c>
      <c r="E25" s="25" t="s">
        <v>127</v>
      </c>
      <c r="F25" s="22" t="s">
        <v>127</v>
      </c>
      <c r="G25" s="22" t="s">
        <v>127</v>
      </c>
      <c r="H25" s="22" t="s">
        <v>127</v>
      </c>
      <c r="I25" s="22" t="s">
        <v>127</v>
      </c>
      <c r="J25" s="22" t="s">
        <v>127</v>
      </c>
      <c r="K25" s="22" t="s">
        <v>127</v>
      </c>
      <c r="L25" s="22" t="s">
        <v>127</v>
      </c>
      <c r="M25" s="22" t="s">
        <v>127</v>
      </c>
      <c r="N25" s="22" t="s">
        <v>127</v>
      </c>
      <c r="O25" s="454" t="s">
        <v>127</v>
      </c>
      <c r="P25" s="459" t="s">
        <v>356</v>
      </c>
      <c r="Q25" s="22" t="s">
        <v>356</v>
      </c>
      <c r="R25" s="22" t="s">
        <v>356</v>
      </c>
      <c r="S25" s="22" t="s">
        <v>356</v>
      </c>
      <c r="T25" s="370">
        <v>19</v>
      </c>
      <c r="U25" s="369">
        <v>18</v>
      </c>
      <c r="V25" s="248">
        <v>19</v>
      </c>
      <c r="W25" s="248">
        <v>19</v>
      </c>
      <c r="X25" s="369">
        <v>19</v>
      </c>
      <c r="Y25" s="531">
        <v>19</v>
      </c>
      <c r="Z25" s="539">
        <v>16</v>
      </c>
      <c r="AA25" s="46"/>
      <c r="AB25" s="57" t="s">
        <v>356</v>
      </c>
      <c r="AC25" s="427" t="s">
        <v>356</v>
      </c>
      <c r="AD25" s="47" t="s">
        <v>356</v>
      </c>
      <c r="AE25" s="58" t="s">
        <v>356</v>
      </c>
      <c r="AF25" s="200" t="s">
        <v>356</v>
      </c>
      <c r="AG25" s="274" t="s">
        <v>356</v>
      </c>
      <c r="AH25" s="13" t="s">
        <v>336</v>
      </c>
      <c r="AI25" s="21"/>
    </row>
    <row r="26" spans="1:35" s="13" customFormat="1" ht="12" customHeight="1" x14ac:dyDescent="0.25">
      <c r="A26" s="38" t="s">
        <v>14</v>
      </c>
      <c r="B26" s="338" t="s">
        <v>179</v>
      </c>
      <c r="C26" s="32" t="s">
        <v>51</v>
      </c>
      <c r="D26" s="22" t="s">
        <v>52</v>
      </c>
      <c r="E26" s="245">
        <v>41</v>
      </c>
      <c r="F26" s="246">
        <v>38</v>
      </c>
      <c r="G26" s="246">
        <v>40</v>
      </c>
      <c r="H26" s="246">
        <v>40</v>
      </c>
      <c r="I26" s="246">
        <v>41</v>
      </c>
      <c r="J26" s="246">
        <v>39</v>
      </c>
      <c r="K26" s="246">
        <v>38</v>
      </c>
      <c r="L26" s="246">
        <v>36</v>
      </c>
      <c r="M26" s="234">
        <v>32</v>
      </c>
      <c r="N26" s="234">
        <v>29.033333333333331</v>
      </c>
      <c r="O26" s="249">
        <v>28</v>
      </c>
      <c r="P26" s="270">
        <v>26</v>
      </c>
      <c r="Q26" s="248">
        <v>27</v>
      </c>
      <c r="R26" s="248">
        <v>26</v>
      </c>
      <c r="S26" s="248">
        <v>27</v>
      </c>
      <c r="T26" s="249">
        <v>23</v>
      </c>
      <c r="U26" s="248">
        <v>21</v>
      </c>
      <c r="V26" s="254">
        <v>19</v>
      </c>
      <c r="W26" s="254">
        <v>20</v>
      </c>
      <c r="X26" s="411">
        <v>22</v>
      </c>
      <c r="Y26" s="531">
        <v>22</v>
      </c>
      <c r="Z26" s="539">
        <v>20</v>
      </c>
      <c r="AA26" s="46"/>
      <c r="AB26" s="57">
        <f>AVERAGE(S26:W26)</f>
        <v>22</v>
      </c>
      <c r="AC26" s="427">
        <v>5</v>
      </c>
      <c r="AD26" s="47">
        <f>STDEVA(S26:W26)</f>
        <v>3.1622776601683795</v>
      </c>
      <c r="AE26" s="58">
        <f t="shared" ref="AE26:AE38" si="0">AD26/AB26</f>
        <v>0.14373989364401726</v>
      </c>
      <c r="AF26" s="200">
        <f>35/(1+1.533*AE26)</f>
        <v>28.680220092413734</v>
      </c>
      <c r="AG26" s="274" t="str">
        <f t="shared" ref="AG26:AG38" si="1">IF(AB26&lt;AF26,"YES","NO")</f>
        <v>YES</v>
      </c>
      <c r="AI26" s="21"/>
    </row>
    <row r="27" spans="1:35" s="13" customFormat="1" ht="12" customHeight="1" x14ac:dyDescent="0.35">
      <c r="A27" s="38" t="s">
        <v>14</v>
      </c>
      <c r="B27" s="338" t="s">
        <v>180</v>
      </c>
      <c r="C27" s="32" t="s">
        <v>51</v>
      </c>
      <c r="D27" s="22" t="s">
        <v>53</v>
      </c>
      <c r="E27" s="25">
        <v>43</v>
      </c>
      <c r="F27" s="22">
        <v>39</v>
      </c>
      <c r="G27" s="22">
        <v>39</v>
      </c>
      <c r="H27" s="22">
        <v>38</v>
      </c>
      <c r="I27" s="22">
        <v>44</v>
      </c>
      <c r="J27" s="22">
        <v>43</v>
      </c>
      <c r="K27" s="22">
        <v>41</v>
      </c>
      <c r="L27" s="22">
        <v>38</v>
      </c>
      <c r="M27" s="278">
        <v>33</v>
      </c>
      <c r="N27" s="278">
        <v>28.9</v>
      </c>
      <c r="O27" s="236">
        <v>26</v>
      </c>
      <c r="P27" s="270">
        <v>26</v>
      </c>
      <c r="Q27" s="248">
        <v>26</v>
      </c>
      <c r="R27" s="248">
        <v>26</v>
      </c>
      <c r="S27" s="248">
        <v>27</v>
      </c>
      <c r="T27" s="370">
        <v>27</v>
      </c>
      <c r="U27" s="369">
        <v>29</v>
      </c>
      <c r="V27" s="139" t="s">
        <v>356</v>
      </c>
      <c r="W27" s="139" t="s">
        <v>356</v>
      </c>
      <c r="X27" s="139" t="s">
        <v>356</v>
      </c>
      <c r="Y27" s="236" t="s">
        <v>356</v>
      </c>
      <c r="Z27" s="274" t="s">
        <v>356</v>
      </c>
      <c r="AA27" s="21"/>
      <c r="AB27" s="57">
        <f>AVERAGE(O27:S27)</f>
        <v>26.2</v>
      </c>
      <c r="AC27" s="427">
        <v>5</v>
      </c>
      <c r="AD27" s="47">
        <f>STDEVA(O27:S27)</f>
        <v>0.44721359549995793</v>
      </c>
      <c r="AE27" s="58">
        <f t="shared" si="0"/>
        <v>1.706922120228847E-2</v>
      </c>
      <c r="AF27" s="200">
        <f>35/(1+1.533*AE27)</f>
        <v>34.107504957782368</v>
      </c>
      <c r="AG27" s="274" t="str">
        <f t="shared" si="1"/>
        <v>YES</v>
      </c>
      <c r="AH27" s="13" t="s">
        <v>244</v>
      </c>
      <c r="AI27" s="21"/>
    </row>
    <row r="28" spans="1:35" s="13" customFormat="1" ht="12" customHeight="1" x14ac:dyDescent="0.25">
      <c r="A28" s="264" t="s">
        <v>14</v>
      </c>
      <c r="B28" s="343" t="s">
        <v>211</v>
      </c>
      <c r="C28" s="280" t="s">
        <v>54</v>
      </c>
      <c r="D28" s="281">
        <v>340210005</v>
      </c>
      <c r="E28" s="245" t="s">
        <v>127</v>
      </c>
      <c r="F28" s="246" t="s">
        <v>127</v>
      </c>
      <c r="G28" s="246" t="s">
        <v>127</v>
      </c>
      <c r="H28" s="246" t="s">
        <v>127</v>
      </c>
      <c r="I28" s="246" t="s">
        <v>127</v>
      </c>
      <c r="J28" s="246" t="s">
        <v>127</v>
      </c>
      <c r="K28" s="246" t="s">
        <v>127</v>
      </c>
      <c r="L28" s="246" t="s">
        <v>127</v>
      </c>
      <c r="M28" s="246" t="s">
        <v>127</v>
      </c>
      <c r="N28" s="246" t="s">
        <v>127</v>
      </c>
      <c r="O28" s="455" t="s">
        <v>127</v>
      </c>
      <c r="P28" s="460" t="s">
        <v>356</v>
      </c>
      <c r="Q28" s="246" t="s">
        <v>356</v>
      </c>
      <c r="R28" s="246" t="s">
        <v>356</v>
      </c>
      <c r="S28" s="246" t="s">
        <v>356</v>
      </c>
      <c r="T28" s="451">
        <v>17</v>
      </c>
      <c r="U28" s="463">
        <v>17</v>
      </c>
      <c r="V28" s="282">
        <v>17</v>
      </c>
      <c r="W28" s="282">
        <v>17</v>
      </c>
      <c r="X28" s="255">
        <v>17</v>
      </c>
      <c r="Y28" s="529">
        <v>18</v>
      </c>
      <c r="Z28" s="540">
        <v>17</v>
      </c>
      <c r="AA28" s="46"/>
      <c r="AB28" s="57">
        <f>AVERAGE(W28:Y28)</f>
        <v>17.333333333333332</v>
      </c>
      <c r="AC28" s="427">
        <v>3</v>
      </c>
      <c r="AD28" s="47">
        <f>STDEVA(W28:Y28)</f>
        <v>0.57735026918962584</v>
      </c>
      <c r="AE28" s="58">
        <f t="shared" si="0"/>
        <v>3.3308669376324568E-2</v>
      </c>
      <c r="AF28" s="200">
        <f>35/(1+1.886*AE28)</f>
        <v>32.931253688958392</v>
      </c>
      <c r="AG28" s="274" t="str">
        <f t="shared" si="1"/>
        <v>YES</v>
      </c>
      <c r="AI28" s="21"/>
    </row>
    <row r="29" spans="1:35" s="13" customFormat="1" ht="12" customHeight="1" x14ac:dyDescent="0.25">
      <c r="A29" s="265" t="s">
        <v>14</v>
      </c>
      <c r="B29" s="344" t="s">
        <v>299</v>
      </c>
      <c r="C29" s="266" t="s">
        <v>54</v>
      </c>
      <c r="D29" s="253" t="s">
        <v>55</v>
      </c>
      <c r="E29" s="267">
        <v>37</v>
      </c>
      <c r="F29" s="253">
        <v>38</v>
      </c>
      <c r="G29" s="253">
        <v>37</v>
      </c>
      <c r="H29" s="253">
        <v>37</v>
      </c>
      <c r="I29" s="253">
        <v>36</v>
      </c>
      <c r="J29" s="253">
        <v>34</v>
      </c>
      <c r="K29" s="253">
        <v>34</v>
      </c>
      <c r="L29" s="253">
        <v>33</v>
      </c>
      <c r="M29" s="235">
        <v>29</v>
      </c>
      <c r="N29" s="235">
        <v>27.3</v>
      </c>
      <c r="O29" s="268">
        <v>26</v>
      </c>
      <c r="P29" s="271">
        <v>25</v>
      </c>
      <c r="Q29" s="255">
        <v>24</v>
      </c>
      <c r="R29" s="255">
        <v>23</v>
      </c>
      <c r="S29" s="255">
        <v>24</v>
      </c>
      <c r="T29" s="268">
        <v>22</v>
      </c>
      <c r="U29" s="255">
        <v>20</v>
      </c>
      <c r="V29" s="255">
        <v>17</v>
      </c>
      <c r="W29" s="255">
        <v>19</v>
      </c>
      <c r="X29" s="412">
        <v>19</v>
      </c>
      <c r="Y29" s="531">
        <v>19</v>
      </c>
      <c r="Z29" s="539">
        <v>18</v>
      </c>
      <c r="AA29" s="46"/>
      <c r="AB29" s="57">
        <f>AVERAGE(S29:W29)</f>
        <v>20.399999999999999</v>
      </c>
      <c r="AC29" s="427">
        <v>5</v>
      </c>
      <c r="AD29" s="47">
        <f>STDEVA(S29:W29)</f>
        <v>2.7018512172212508</v>
      </c>
      <c r="AE29" s="58">
        <f t="shared" si="0"/>
        <v>0.13244368711868879</v>
      </c>
      <c r="AF29" s="200">
        <f>35/(1+1.533*AE29)</f>
        <v>29.09305705375882</v>
      </c>
      <c r="AG29" s="274" t="str">
        <f t="shared" si="1"/>
        <v>YES</v>
      </c>
      <c r="AH29" s="13" t="s">
        <v>262</v>
      </c>
      <c r="AI29" s="21"/>
    </row>
    <row r="30" spans="1:35" s="13" customFormat="1" ht="12" customHeight="1" x14ac:dyDescent="0.35">
      <c r="A30" s="265" t="s">
        <v>14</v>
      </c>
      <c r="B30" s="345" t="s">
        <v>300</v>
      </c>
      <c r="C30" s="266" t="s">
        <v>54</v>
      </c>
      <c r="D30" s="253" t="s">
        <v>56</v>
      </c>
      <c r="E30" s="267">
        <v>30</v>
      </c>
      <c r="F30" s="253">
        <v>32</v>
      </c>
      <c r="G30" s="253">
        <v>33</v>
      </c>
      <c r="H30" s="253">
        <v>32</v>
      </c>
      <c r="I30" s="253">
        <v>32</v>
      </c>
      <c r="J30" s="253">
        <v>30</v>
      </c>
      <c r="K30" s="252">
        <v>30</v>
      </c>
      <c r="L30" s="252">
        <v>28</v>
      </c>
      <c r="M30" s="235">
        <v>25.666666666666668</v>
      </c>
      <c r="N30" s="235">
        <v>22.766666666666666</v>
      </c>
      <c r="O30" s="456">
        <v>20</v>
      </c>
      <c r="P30" s="461">
        <v>19</v>
      </c>
      <c r="Q30" s="282">
        <v>21</v>
      </c>
      <c r="R30" s="282">
        <v>21</v>
      </c>
      <c r="S30" s="282">
        <v>22</v>
      </c>
      <c r="T30" s="448">
        <v>21</v>
      </c>
      <c r="U30" s="412">
        <v>21</v>
      </c>
      <c r="V30" s="252" t="s">
        <v>356</v>
      </c>
      <c r="W30" s="252" t="s">
        <v>356</v>
      </c>
      <c r="X30" s="252" t="s">
        <v>356</v>
      </c>
      <c r="Y30" s="283" t="s">
        <v>356</v>
      </c>
      <c r="Z30" s="284" t="s">
        <v>356</v>
      </c>
      <c r="AA30" s="53"/>
      <c r="AB30" s="57">
        <f>AVERAGE(O30:S30)</f>
        <v>20.6</v>
      </c>
      <c r="AC30" s="427">
        <v>5</v>
      </c>
      <c r="AD30" s="47">
        <f>STDEVA(O30:S30)</f>
        <v>1.1401754250991378</v>
      </c>
      <c r="AE30" s="58">
        <f t="shared" si="0"/>
        <v>5.5348321606754257E-2</v>
      </c>
      <c r="AF30" s="200">
        <f>35/(1+1.533*AE30)</f>
        <v>32.262555195508092</v>
      </c>
      <c r="AG30" s="274" t="str">
        <f t="shared" si="1"/>
        <v>YES</v>
      </c>
      <c r="AH30" s="13" t="s">
        <v>244</v>
      </c>
      <c r="AI30" s="21"/>
    </row>
    <row r="31" spans="1:35" s="13" customFormat="1" ht="12" customHeight="1" x14ac:dyDescent="0.35">
      <c r="A31" s="38" t="s">
        <v>14</v>
      </c>
      <c r="B31" s="338" t="s">
        <v>182</v>
      </c>
      <c r="C31" s="32" t="s">
        <v>57</v>
      </c>
      <c r="D31" s="22" t="s">
        <v>58</v>
      </c>
      <c r="E31" s="25">
        <v>33</v>
      </c>
      <c r="F31" s="22">
        <v>32</v>
      </c>
      <c r="G31" s="22">
        <v>36</v>
      </c>
      <c r="H31" s="22">
        <v>36</v>
      </c>
      <c r="I31" s="22">
        <v>38</v>
      </c>
      <c r="J31" s="22">
        <v>34</v>
      </c>
      <c r="K31" s="22">
        <v>32</v>
      </c>
      <c r="L31" s="22">
        <v>31</v>
      </c>
      <c r="M31" s="278">
        <v>27</v>
      </c>
      <c r="N31" s="278">
        <v>22.9</v>
      </c>
      <c r="O31" s="236">
        <v>20</v>
      </c>
      <c r="P31" s="270">
        <v>19</v>
      </c>
      <c r="Q31" s="248">
        <v>19</v>
      </c>
      <c r="R31" s="248">
        <v>19</v>
      </c>
      <c r="S31" s="248">
        <v>20</v>
      </c>
      <c r="T31" s="370">
        <v>20</v>
      </c>
      <c r="U31" s="369">
        <v>20</v>
      </c>
      <c r="V31" s="252" t="s">
        <v>356</v>
      </c>
      <c r="W31" s="252" t="s">
        <v>356</v>
      </c>
      <c r="X31" s="252" t="s">
        <v>356</v>
      </c>
      <c r="Y31" s="283" t="s">
        <v>356</v>
      </c>
      <c r="Z31" s="284" t="s">
        <v>356</v>
      </c>
      <c r="AA31" s="53"/>
      <c r="AB31" s="57">
        <f>AVERAGE(O31:S31)</f>
        <v>19.399999999999999</v>
      </c>
      <c r="AC31" s="427">
        <v>5</v>
      </c>
      <c r="AD31" s="47">
        <f>STDEVA(O31:S31)</f>
        <v>0.54772255750516607</v>
      </c>
      <c r="AE31" s="58">
        <f t="shared" si="0"/>
        <v>2.8233121520884853E-2</v>
      </c>
      <c r="AF31" s="200">
        <f>35/(1+1.533*AE31)</f>
        <v>33.547996570168053</v>
      </c>
      <c r="AG31" s="274" t="str">
        <f t="shared" si="1"/>
        <v>YES</v>
      </c>
      <c r="AH31" s="13" t="s">
        <v>259</v>
      </c>
      <c r="AI31" s="21"/>
    </row>
    <row r="32" spans="1:35" s="13" customFormat="1" ht="12" customHeight="1" x14ac:dyDescent="0.25">
      <c r="A32" s="38" t="s">
        <v>14</v>
      </c>
      <c r="B32" s="338" t="s">
        <v>183</v>
      </c>
      <c r="C32" s="32" t="s">
        <v>57</v>
      </c>
      <c r="D32" s="22" t="s">
        <v>214</v>
      </c>
      <c r="E32" s="25" t="s">
        <v>127</v>
      </c>
      <c r="F32" s="22" t="s">
        <v>127</v>
      </c>
      <c r="G32" s="22" t="s">
        <v>127</v>
      </c>
      <c r="H32" s="22" t="s">
        <v>127</v>
      </c>
      <c r="I32" s="22" t="s">
        <v>127</v>
      </c>
      <c r="J32" s="22" t="s">
        <v>127</v>
      </c>
      <c r="K32" s="22" t="s">
        <v>127</v>
      </c>
      <c r="L32" s="22" t="s">
        <v>127</v>
      </c>
      <c r="M32" s="22" t="s">
        <v>127</v>
      </c>
      <c r="N32" s="22" t="s">
        <v>127</v>
      </c>
      <c r="O32" s="454" t="s">
        <v>127</v>
      </c>
      <c r="P32" s="459" t="s">
        <v>356</v>
      </c>
      <c r="Q32" s="22" t="s">
        <v>356</v>
      </c>
      <c r="R32" s="22" t="s">
        <v>356</v>
      </c>
      <c r="S32" s="22" t="s">
        <v>356</v>
      </c>
      <c r="T32" s="370">
        <v>18</v>
      </c>
      <c r="U32" s="369">
        <v>19</v>
      </c>
      <c r="V32" s="248">
        <v>19</v>
      </c>
      <c r="W32" s="248">
        <v>18</v>
      </c>
      <c r="X32" s="248">
        <v>19</v>
      </c>
      <c r="Y32" s="529">
        <v>19</v>
      </c>
      <c r="Z32" s="540">
        <v>19</v>
      </c>
      <c r="AA32" s="46"/>
      <c r="AB32" s="57">
        <f>AVERAGE(W32:Y32)</f>
        <v>18.666666666666668</v>
      </c>
      <c r="AC32" s="427">
        <v>3</v>
      </c>
      <c r="AD32" s="47">
        <f>STDEVA(W32:Y32)</f>
        <v>0.57735026918962584</v>
      </c>
      <c r="AE32" s="58">
        <f t="shared" si="0"/>
        <v>3.0929478706587098E-2</v>
      </c>
      <c r="AF32" s="200">
        <f>35/(1+1.886*AE32)</f>
        <v>33.070876656480863</v>
      </c>
      <c r="AG32" s="274" t="str">
        <f t="shared" si="1"/>
        <v>YES</v>
      </c>
      <c r="AI32" s="21"/>
    </row>
    <row r="33" spans="1:35" s="13" customFormat="1" ht="12" customHeight="1" x14ac:dyDescent="0.35">
      <c r="A33" s="38" t="s">
        <v>14</v>
      </c>
      <c r="B33" s="336" t="s">
        <v>184</v>
      </c>
      <c r="C33" s="32" t="s">
        <v>59</v>
      </c>
      <c r="D33" s="22" t="s">
        <v>60</v>
      </c>
      <c r="E33" s="25">
        <v>35</v>
      </c>
      <c r="F33" s="22">
        <v>35</v>
      </c>
      <c r="G33" s="22">
        <v>38</v>
      </c>
      <c r="H33" s="22">
        <v>35</v>
      </c>
      <c r="I33" s="22">
        <v>34</v>
      </c>
      <c r="J33" s="22">
        <v>31</v>
      </c>
      <c r="K33" s="22">
        <v>32</v>
      </c>
      <c r="L33" s="22">
        <v>29</v>
      </c>
      <c r="M33" s="278">
        <v>26</v>
      </c>
      <c r="N33" s="278">
        <v>23</v>
      </c>
      <c r="O33" s="236">
        <v>22</v>
      </c>
      <c r="P33" s="270">
        <v>21</v>
      </c>
      <c r="Q33" s="248">
        <v>21</v>
      </c>
      <c r="R33" s="248">
        <v>22</v>
      </c>
      <c r="S33" s="369">
        <v>24</v>
      </c>
      <c r="T33" s="370">
        <v>25</v>
      </c>
      <c r="U33" s="252" t="s">
        <v>356</v>
      </c>
      <c r="V33" s="252" t="s">
        <v>356</v>
      </c>
      <c r="W33" s="252" t="s">
        <v>356</v>
      </c>
      <c r="X33" s="252" t="s">
        <v>356</v>
      </c>
      <c r="Y33" s="283" t="s">
        <v>356</v>
      </c>
      <c r="Z33" s="284" t="s">
        <v>356</v>
      </c>
      <c r="AA33" s="53"/>
      <c r="AB33" s="57">
        <f>AVERAGE(N33:R33)</f>
        <v>21.8</v>
      </c>
      <c r="AC33" s="427">
        <v>5</v>
      </c>
      <c r="AD33" s="47">
        <f>STDEVA(O33:S33)</f>
        <v>1.2247448713915889</v>
      </c>
      <c r="AE33" s="58">
        <f t="shared" si="0"/>
        <v>5.6180957403283896E-2</v>
      </c>
      <c r="AF33" s="200">
        <f t="shared" ref="AF33:AF38" si="2">35/(1+1.533*AE33)</f>
        <v>32.224639762494235</v>
      </c>
      <c r="AG33" s="274" t="str">
        <f t="shared" si="1"/>
        <v>YES</v>
      </c>
      <c r="AH33" s="13" t="s">
        <v>260</v>
      </c>
      <c r="AI33" s="21"/>
    </row>
    <row r="34" spans="1:35" s="13" customFormat="1" ht="12" customHeight="1" x14ac:dyDescent="0.25">
      <c r="A34" s="265" t="s">
        <v>14</v>
      </c>
      <c r="B34" s="346" t="s">
        <v>110</v>
      </c>
      <c r="C34" s="266" t="s">
        <v>59</v>
      </c>
      <c r="D34" s="253" t="s">
        <v>61</v>
      </c>
      <c r="E34" s="267">
        <v>30</v>
      </c>
      <c r="F34" s="253">
        <v>32</v>
      </c>
      <c r="G34" s="253">
        <v>34</v>
      </c>
      <c r="H34" s="253">
        <v>33</v>
      </c>
      <c r="I34" s="253">
        <v>33</v>
      </c>
      <c r="J34" s="253">
        <v>31</v>
      </c>
      <c r="K34" s="253">
        <v>31</v>
      </c>
      <c r="L34" s="253">
        <v>28</v>
      </c>
      <c r="M34" s="235">
        <v>26</v>
      </c>
      <c r="N34" s="235">
        <v>22.633333333333336</v>
      </c>
      <c r="O34" s="268">
        <v>23</v>
      </c>
      <c r="P34" s="271">
        <v>21</v>
      </c>
      <c r="Q34" s="255">
        <v>19</v>
      </c>
      <c r="R34" s="255">
        <v>17</v>
      </c>
      <c r="S34" s="255">
        <v>18</v>
      </c>
      <c r="T34" s="268">
        <v>17</v>
      </c>
      <c r="U34" s="255">
        <v>16</v>
      </c>
      <c r="V34" s="255">
        <v>14</v>
      </c>
      <c r="W34" s="255">
        <v>14</v>
      </c>
      <c r="X34" s="412">
        <v>15</v>
      </c>
      <c r="Y34" s="531">
        <v>17</v>
      </c>
      <c r="Z34" s="539">
        <v>16</v>
      </c>
      <c r="AA34" s="46"/>
      <c r="AB34" s="57">
        <f>AVERAGE(S34:W34)</f>
        <v>15.8</v>
      </c>
      <c r="AC34" s="427">
        <v>5</v>
      </c>
      <c r="AD34" s="47">
        <f>STDEVA(S34:W34)</f>
        <v>1.7888543819998286</v>
      </c>
      <c r="AE34" s="58">
        <f t="shared" si="0"/>
        <v>0.11321863177214105</v>
      </c>
      <c r="AF34" s="200">
        <f t="shared" si="2"/>
        <v>29.823678259943811</v>
      </c>
      <c r="AG34" s="274" t="str">
        <f t="shared" si="1"/>
        <v>YES</v>
      </c>
      <c r="AH34" s="13" t="s">
        <v>264</v>
      </c>
      <c r="AI34" s="21"/>
    </row>
    <row r="35" spans="1:35" s="13" customFormat="1" ht="12" customHeight="1" x14ac:dyDescent="0.25">
      <c r="A35" s="38" t="s">
        <v>14</v>
      </c>
      <c r="B35" s="338" t="s">
        <v>185</v>
      </c>
      <c r="C35" s="32" t="s">
        <v>62</v>
      </c>
      <c r="D35" s="22" t="s">
        <v>63</v>
      </c>
      <c r="E35" s="245">
        <v>37</v>
      </c>
      <c r="F35" s="246">
        <v>35</v>
      </c>
      <c r="G35" s="246">
        <v>37</v>
      </c>
      <c r="H35" s="246">
        <v>36</v>
      </c>
      <c r="I35" s="246">
        <v>37</v>
      </c>
      <c r="J35" s="246">
        <v>35</v>
      </c>
      <c r="K35" s="246">
        <v>37</v>
      </c>
      <c r="L35" s="246">
        <v>33</v>
      </c>
      <c r="M35" s="234">
        <v>30</v>
      </c>
      <c r="N35" s="234">
        <v>26.366666666666664</v>
      </c>
      <c r="O35" s="249">
        <v>25</v>
      </c>
      <c r="P35" s="270">
        <v>24</v>
      </c>
      <c r="Q35" s="248">
        <v>24</v>
      </c>
      <c r="R35" s="248">
        <v>24</v>
      </c>
      <c r="S35" s="248">
        <v>25</v>
      </c>
      <c r="T35" s="249">
        <v>22</v>
      </c>
      <c r="U35" s="248">
        <v>19</v>
      </c>
      <c r="V35" s="248">
        <v>18</v>
      </c>
      <c r="W35" s="248">
        <v>19</v>
      </c>
      <c r="X35" s="369">
        <v>18</v>
      </c>
      <c r="Y35" s="531">
        <v>18</v>
      </c>
      <c r="Z35" s="539">
        <v>16</v>
      </c>
      <c r="AA35" s="46"/>
      <c r="AB35" s="379">
        <f>AVERAGE(S35:W35)</f>
        <v>20.6</v>
      </c>
      <c r="AC35" s="431">
        <v>5</v>
      </c>
      <c r="AD35" s="380">
        <f>STDEVA(S35:W35)</f>
        <v>2.8809720581775786</v>
      </c>
      <c r="AE35" s="58">
        <f t="shared" si="0"/>
        <v>0.13985301253289215</v>
      </c>
      <c r="AF35" s="200">
        <f t="shared" si="2"/>
        <v>28.820943401789823</v>
      </c>
      <c r="AG35" s="274" t="str">
        <f t="shared" si="1"/>
        <v>YES</v>
      </c>
      <c r="AI35" s="21"/>
    </row>
    <row r="36" spans="1:35" s="13" customFormat="1" ht="12" customHeight="1" x14ac:dyDescent="0.25">
      <c r="A36" s="38" t="s">
        <v>14</v>
      </c>
      <c r="B36" s="338" t="s">
        <v>186</v>
      </c>
      <c r="C36" s="32" t="s">
        <v>64</v>
      </c>
      <c r="D36" s="22" t="s">
        <v>65</v>
      </c>
      <c r="E36" s="245">
        <v>40</v>
      </c>
      <c r="F36" s="246">
        <v>40</v>
      </c>
      <c r="G36" s="246">
        <v>41</v>
      </c>
      <c r="H36" s="246">
        <v>41</v>
      </c>
      <c r="I36" s="246">
        <v>41</v>
      </c>
      <c r="J36" s="246">
        <v>41</v>
      </c>
      <c r="K36" s="246">
        <v>39</v>
      </c>
      <c r="L36" s="246">
        <v>36</v>
      </c>
      <c r="M36" s="234">
        <v>32</v>
      </c>
      <c r="N36" s="234">
        <v>29.866666666666664</v>
      </c>
      <c r="O36" s="249">
        <v>30</v>
      </c>
      <c r="P36" s="270">
        <v>29</v>
      </c>
      <c r="Q36" s="248">
        <v>30</v>
      </c>
      <c r="R36" s="248">
        <v>27</v>
      </c>
      <c r="S36" s="248">
        <v>28</v>
      </c>
      <c r="T36" s="249">
        <v>24</v>
      </c>
      <c r="U36" s="248">
        <v>23</v>
      </c>
      <c r="V36" s="248">
        <v>21</v>
      </c>
      <c r="W36" s="248">
        <v>22</v>
      </c>
      <c r="X36" s="248">
        <v>22</v>
      </c>
      <c r="Y36" s="529">
        <v>22</v>
      </c>
      <c r="Z36" s="540">
        <v>21</v>
      </c>
      <c r="AA36" s="46"/>
      <c r="AB36" s="57">
        <f>AVERAGE(U36:Y36)</f>
        <v>22</v>
      </c>
      <c r="AC36" s="427">
        <v>5</v>
      </c>
      <c r="AD36" s="47">
        <f>STDEVA(U36:Y36)</f>
        <v>0.70710678118654757</v>
      </c>
      <c r="AE36" s="58">
        <f t="shared" si="0"/>
        <v>3.2141217326661253E-2</v>
      </c>
      <c r="AF36" s="200">
        <f t="shared" si="2"/>
        <v>33.356445024142062</v>
      </c>
      <c r="AG36" s="274" t="str">
        <f t="shared" si="1"/>
        <v>YES</v>
      </c>
      <c r="AI36" s="21"/>
    </row>
    <row r="37" spans="1:35" s="13" customFormat="1" ht="12" customHeight="1" x14ac:dyDescent="0.35">
      <c r="A37" s="38" t="s">
        <v>14</v>
      </c>
      <c r="B37" s="338" t="s">
        <v>187</v>
      </c>
      <c r="C37" s="32" t="s">
        <v>64</v>
      </c>
      <c r="D37" s="22" t="s">
        <v>66</v>
      </c>
      <c r="E37" s="25">
        <v>38</v>
      </c>
      <c r="F37" s="22">
        <v>33</v>
      </c>
      <c r="G37" s="22">
        <v>35</v>
      </c>
      <c r="H37" s="22">
        <v>35</v>
      </c>
      <c r="I37" s="22">
        <v>38</v>
      </c>
      <c r="J37" s="22">
        <v>37</v>
      </c>
      <c r="K37" s="22">
        <v>38</v>
      </c>
      <c r="L37" s="22">
        <v>35</v>
      </c>
      <c r="M37" s="278">
        <v>31</v>
      </c>
      <c r="N37" s="278">
        <v>27.266666666666669</v>
      </c>
      <c r="O37" s="236">
        <v>24</v>
      </c>
      <c r="P37" s="270">
        <v>24</v>
      </c>
      <c r="Q37" s="248">
        <v>23</v>
      </c>
      <c r="R37" s="248">
        <v>26</v>
      </c>
      <c r="S37" s="369">
        <v>27</v>
      </c>
      <c r="T37" s="378">
        <v>31</v>
      </c>
      <c r="U37" s="252" t="s">
        <v>356</v>
      </c>
      <c r="V37" s="252" t="s">
        <v>356</v>
      </c>
      <c r="W37" s="252" t="s">
        <v>356</v>
      </c>
      <c r="X37" s="252" t="s">
        <v>356</v>
      </c>
      <c r="Y37" s="283" t="s">
        <v>356</v>
      </c>
      <c r="Z37" s="284" t="s">
        <v>356</v>
      </c>
      <c r="AA37" s="53"/>
      <c r="AB37" s="57">
        <f>AVERAGE(N37:R37)</f>
        <v>24.853333333333332</v>
      </c>
      <c r="AC37" s="427">
        <v>5</v>
      </c>
      <c r="AD37" s="47">
        <f>STDEVA(U37:Y37)</f>
        <v>0</v>
      </c>
      <c r="AE37" s="58">
        <f t="shared" si="0"/>
        <v>0</v>
      </c>
      <c r="AF37" s="200">
        <f t="shared" si="2"/>
        <v>35</v>
      </c>
      <c r="AG37" s="274" t="str">
        <f t="shared" si="1"/>
        <v>YES</v>
      </c>
      <c r="AH37" s="13" t="s">
        <v>263</v>
      </c>
      <c r="AI37" s="21"/>
    </row>
    <row r="38" spans="1:35" s="13" customFormat="1" ht="12" customHeight="1" thickBot="1" x14ac:dyDescent="0.3">
      <c r="A38" s="131" t="s">
        <v>14</v>
      </c>
      <c r="B38" s="347" t="s">
        <v>188</v>
      </c>
      <c r="C38" s="102" t="s">
        <v>64</v>
      </c>
      <c r="D38" s="103" t="s">
        <v>67</v>
      </c>
      <c r="E38" s="257">
        <v>30</v>
      </c>
      <c r="F38" s="258">
        <v>36</v>
      </c>
      <c r="G38" s="258">
        <v>35</v>
      </c>
      <c r="H38" s="258">
        <v>36</v>
      </c>
      <c r="I38" s="258">
        <v>37</v>
      </c>
      <c r="J38" s="258">
        <v>37</v>
      </c>
      <c r="K38" s="258">
        <v>36</v>
      </c>
      <c r="L38" s="260">
        <v>34</v>
      </c>
      <c r="M38" s="263">
        <v>30</v>
      </c>
      <c r="N38" s="263">
        <v>26.3</v>
      </c>
      <c r="O38" s="261">
        <v>24</v>
      </c>
      <c r="P38" s="272">
        <v>24</v>
      </c>
      <c r="Q38" s="260">
        <v>23</v>
      </c>
      <c r="R38" s="260">
        <v>25</v>
      </c>
      <c r="S38" s="260">
        <v>25</v>
      </c>
      <c r="T38" s="261">
        <v>24</v>
      </c>
      <c r="U38" s="260">
        <v>20</v>
      </c>
      <c r="V38" s="260">
        <v>18</v>
      </c>
      <c r="W38" s="260">
        <v>19</v>
      </c>
      <c r="X38" s="372">
        <v>20</v>
      </c>
      <c r="Y38" s="532">
        <v>20</v>
      </c>
      <c r="Z38" s="547">
        <v>18</v>
      </c>
      <c r="AA38" s="46"/>
      <c r="AB38" s="209">
        <f>AVERAGE(S38:W38)</f>
        <v>21.2</v>
      </c>
      <c r="AC38" s="432">
        <v>5</v>
      </c>
      <c r="AD38" s="207">
        <f>STDEVA(S38:W38)</f>
        <v>3.1144823004794948</v>
      </c>
      <c r="AE38" s="312">
        <f t="shared" si="0"/>
        <v>0.14690954247544788</v>
      </c>
      <c r="AF38" s="205">
        <f t="shared" si="2"/>
        <v>28.566477158753802</v>
      </c>
      <c r="AG38" s="275" t="str">
        <f t="shared" si="1"/>
        <v>YES</v>
      </c>
      <c r="AI38" s="21"/>
    </row>
    <row r="39" spans="1:35" s="13" customFormat="1" ht="12" customHeight="1" x14ac:dyDescent="0.35">
      <c r="A39" s="134" t="s">
        <v>68</v>
      </c>
      <c r="B39" s="348" t="s">
        <v>314</v>
      </c>
      <c r="C39" s="74" t="s">
        <v>69</v>
      </c>
      <c r="D39" s="75" t="s">
        <v>70</v>
      </c>
      <c r="E39" s="541">
        <v>39</v>
      </c>
      <c r="F39" s="542" t="s">
        <v>127</v>
      </c>
      <c r="G39" s="542" t="s">
        <v>127</v>
      </c>
      <c r="H39" s="542" t="s">
        <v>127</v>
      </c>
      <c r="I39" s="542" t="s">
        <v>127</v>
      </c>
      <c r="J39" s="542" t="s">
        <v>127</v>
      </c>
      <c r="K39" s="542" t="s">
        <v>127</v>
      </c>
      <c r="L39" s="542" t="s">
        <v>127</v>
      </c>
      <c r="M39" s="543" t="s">
        <v>127</v>
      </c>
      <c r="N39" s="543" t="s">
        <v>127</v>
      </c>
      <c r="O39" s="544" t="s">
        <v>127</v>
      </c>
      <c r="P39" s="545" t="s">
        <v>356</v>
      </c>
      <c r="Q39" s="543" t="s">
        <v>356</v>
      </c>
      <c r="R39" s="543" t="s">
        <v>356</v>
      </c>
      <c r="S39" s="543" t="s">
        <v>356</v>
      </c>
      <c r="T39" s="544" t="s">
        <v>356</v>
      </c>
      <c r="U39" s="543" t="s">
        <v>356</v>
      </c>
      <c r="V39" s="543" t="s">
        <v>356</v>
      </c>
      <c r="W39" s="543" t="s">
        <v>356</v>
      </c>
      <c r="X39" s="543" t="s">
        <v>356</v>
      </c>
      <c r="Y39" s="546" t="s">
        <v>356</v>
      </c>
      <c r="Z39" s="285" t="s">
        <v>356</v>
      </c>
      <c r="AA39" s="53"/>
      <c r="AB39" s="313" t="s">
        <v>356</v>
      </c>
      <c r="AC39" s="433" t="s">
        <v>356</v>
      </c>
      <c r="AD39" s="314" t="s">
        <v>356</v>
      </c>
      <c r="AE39" s="315" t="s">
        <v>356</v>
      </c>
      <c r="AF39" s="324" t="s">
        <v>356</v>
      </c>
      <c r="AG39" s="274" t="s">
        <v>356</v>
      </c>
      <c r="AH39" s="13" t="s">
        <v>230</v>
      </c>
      <c r="AI39" s="21"/>
    </row>
    <row r="40" spans="1:35" s="13" customFormat="1" ht="12" customHeight="1" x14ac:dyDescent="0.35">
      <c r="A40" s="38" t="s">
        <v>68</v>
      </c>
      <c r="B40" s="336" t="s">
        <v>216</v>
      </c>
      <c r="C40" s="32" t="s">
        <v>69</v>
      </c>
      <c r="D40" s="22" t="s">
        <v>71</v>
      </c>
      <c r="E40" s="25">
        <v>41</v>
      </c>
      <c r="F40" s="22">
        <v>38</v>
      </c>
      <c r="G40" s="22">
        <v>40</v>
      </c>
      <c r="H40" s="22">
        <v>40</v>
      </c>
      <c r="I40" s="22">
        <v>40</v>
      </c>
      <c r="J40" s="22">
        <v>39</v>
      </c>
      <c r="K40" s="22">
        <v>38</v>
      </c>
      <c r="L40" s="12">
        <v>36</v>
      </c>
      <c r="M40" s="24">
        <v>32.5</v>
      </c>
      <c r="N40" s="26">
        <v>29.433333333333334</v>
      </c>
      <c r="O40" s="236">
        <v>28</v>
      </c>
      <c r="P40" s="374">
        <v>27</v>
      </c>
      <c r="Q40" s="369">
        <v>27</v>
      </c>
      <c r="R40" s="369">
        <v>26</v>
      </c>
      <c r="S40" s="139" t="s">
        <v>356</v>
      </c>
      <c r="T40" s="236" t="s">
        <v>356</v>
      </c>
      <c r="U40" s="139" t="s">
        <v>356</v>
      </c>
      <c r="V40" s="139" t="s">
        <v>356</v>
      </c>
      <c r="W40" s="139" t="s">
        <v>356</v>
      </c>
      <c r="X40" s="139" t="s">
        <v>356</v>
      </c>
      <c r="Y40" s="283" t="s">
        <v>356</v>
      </c>
      <c r="Z40" s="284" t="s">
        <v>356</v>
      </c>
      <c r="AA40" s="53"/>
      <c r="AB40" s="316" t="s">
        <v>356</v>
      </c>
      <c r="AC40" s="434" t="s">
        <v>356</v>
      </c>
      <c r="AD40" s="317" t="s">
        <v>356</v>
      </c>
      <c r="AE40" s="318" t="s">
        <v>356</v>
      </c>
      <c r="AF40" s="325" t="s">
        <v>356</v>
      </c>
      <c r="AG40" s="274" t="s">
        <v>356</v>
      </c>
      <c r="AH40" s="13" t="s">
        <v>337</v>
      </c>
      <c r="AI40" s="21"/>
    </row>
    <row r="41" spans="1:35" s="13" customFormat="1" ht="12" customHeight="1" x14ac:dyDescent="0.35">
      <c r="A41" s="38" t="s">
        <v>68</v>
      </c>
      <c r="B41" s="342" t="s">
        <v>301</v>
      </c>
      <c r="C41" s="32" t="s">
        <v>69</v>
      </c>
      <c r="D41" s="22" t="s">
        <v>72</v>
      </c>
      <c r="E41" s="25">
        <v>36</v>
      </c>
      <c r="F41" s="22">
        <v>36</v>
      </c>
      <c r="G41" s="22">
        <v>36</v>
      </c>
      <c r="H41" s="22">
        <v>35</v>
      </c>
      <c r="I41" s="22">
        <v>35</v>
      </c>
      <c r="J41" s="22">
        <v>34</v>
      </c>
      <c r="K41" s="22">
        <v>35</v>
      </c>
      <c r="L41" s="22">
        <v>34</v>
      </c>
      <c r="M41" s="24" t="s">
        <v>127</v>
      </c>
      <c r="N41" s="26" t="s">
        <v>127</v>
      </c>
      <c r="O41" s="50" t="s">
        <v>127</v>
      </c>
      <c r="P41" s="138" t="s">
        <v>356</v>
      </c>
      <c r="Q41" s="26" t="s">
        <v>356</v>
      </c>
      <c r="R41" s="26" t="s">
        <v>356</v>
      </c>
      <c r="S41" s="26" t="s">
        <v>356</v>
      </c>
      <c r="T41" s="50" t="s">
        <v>356</v>
      </c>
      <c r="U41" s="26" t="s">
        <v>356</v>
      </c>
      <c r="V41" s="26" t="s">
        <v>356</v>
      </c>
      <c r="W41" s="26" t="s">
        <v>356</v>
      </c>
      <c r="X41" s="26" t="s">
        <v>356</v>
      </c>
      <c r="Y41" s="301" t="s">
        <v>356</v>
      </c>
      <c r="Z41" s="284" t="s">
        <v>356</v>
      </c>
      <c r="AA41" s="53"/>
      <c r="AB41" s="316" t="s">
        <v>356</v>
      </c>
      <c r="AC41" s="434" t="s">
        <v>356</v>
      </c>
      <c r="AD41" s="317" t="s">
        <v>356</v>
      </c>
      <c r="AE41" s="318" t="s">
        <v>356</v>
      </c>
      <c r="AF41" s="325" t="s">
        <v>356</v>
      </c>
      <c r="AG41" s="274" t="s">
        <v>356</v>
      </c>
      <c r="AH41" s="13" t="s">
        <v>232</v>
      </c>
      <c r="AI41" s="21"/>
    </row>
    <row r="42" spans="1:35" s="13" customFormat="1" ht="12" customHeight="1" x14ac:dyDescent="0.25">
      <c r="A42" s="38" t="s">
        <v>68</v>
      </c>
      <c r="B42" s="338" t="s">
        <v>189</v>
      </c>
      <c r="C42" s="32" t="s">
        <v>69</v>
      </c>
      <c r="D42" s="22" t="s">
        <v>73</v>
      </c>
      <c r="E42" s="251">
        <v>38</v>
      </c>
      <c r="F42" s="248">
        <v>40</v>
      </c>
      <c r="G42" s="248">
        <v>40</v>
      </c>
      <c r="H42" s="248">
        <v>38</v>
      </c>
      <c r="I42" s="248">
        <v>37</v>
      </c>
      <c r="J42" s="248">
        <v>36</v>
      </c>
      <c r="K42" s="248">
        <v>36</v>
      </c>
      <c r="L42" s="248">
        <v>34</v>
      </c>
      <c r="M42" s="234">
        <v>32</v>
      </c>
      <c r="N42" s="234" t="s">
        <v>127</v>
      </c>
      <c r="O42" s="249" t="s">
        <v>127</v>
      </c>
      <c r="P42" s="374">
        <v>25</v>
      </c>
      <c r="Q42" s="369">
        <v>25</v>
      </c>
      <c r="R42" s="369">
        <v>22</v>
      </c>
      <c r="S42" s="248">
        <v>23</v>
      </c>
      <c r="T42" s="249">
        <v>19</v>
      </c>
      <c r="U42" s="248">
        <v>19</v>
      </c>
      <c r="V42" s="248">
        <v>17</v>
      </c>
      <c r="W42" s="248">
        <v>18</v>
      </c>
      <c r="X42" s="248">
        <v>20</v>
      </c>
      <c r="Y42" s="529">
        <v>21</v>
      </c>
      <c r="Z42" s="553">
        <v>21</v>
      </c>
      <c r="AA42" s="46"/>
      <c r="AB42" s="57">
        <f>AVERAGE(U42:Y42)</f>
        <v>19</v>
      </c>
      <c r="AC42" s="427">
        <v>5</v>
      </c>
      <c r="AD42" s="47">
        <f>STDEVA(U42:Y42)</f>
        <v>1.5811388300841898</v>
      </c>
      <c r="AE42" s="58">
        <f>AD42/AB42</f>
        <v>8.3217833162325783E-2</v>
      </c>
      <c r="AF42" s="200">
        <f>35/(1+1.533*AE42)</f>
        <v>31.040120610465777</v>
      </c>
      <c r="AG42" s="274" t="str">
        <f>IF(AB42&lt;AF42,"YES","NO")</f>
        <v>YES</v>
      </c>
      <c r="AI42" s="21"/>
    </row>
    <row r="43" spans="1:35" s="13" customFormat="1" ht="12" customHeight="1" x14ac:dyDescent="0.25">
      <c r="A43" s="38" t="s">
        <v>68</v>
      </c>
      <c r="B43" s="338" t="s">
        <v>190</v>
      </c>
      <c r="C43" s="32" t="s">
        <v>69</v>
      </c>
      <c r="D43" s="22" t="s">
        <v>74</v>
      </c>
      <c r="E43" s="251" t="s">
        <v>127</v>
      </c>
      <c r="F43" s="248" t="s">
        <v>127</v>
      </c>
      <c r="G43" s="248" t="s">
        <v>127</v>
      </c>
      <c r="H43" s="248" t="s">
        <v>127</v>
      </c>
      <c r="I43" s="248" t="s">
        <v>127</v>
      </c>
      <c r="J43" s="248" t="s">
        <v>127</v>
      </c>
      <c r="K43" s="248" t="s">
        <v>127</v>
      </c>
      <c r="L43" s="248">
        <v>30</v>
      </c>
      <c r="M43" s="234">
        <v>29.899999999999995</v>
      </c>
      <c r="N43" s="234">
        <v>27.333333333333332</v>
      </c>
      <c r="O43" s="249">
        <v>25</v>
      </c>
      <c r="P43" s="270">
        <v>24</v>
      </c>
      <c r="Q43" s="248">
        <v>24</v>
      </c>
      <c r="R43" s="248">
        <v>26</v>
      </c>
      <c r="S43" s="248">
        <v>26</v>
      </c>
      <c r="T43" s="249">
        <v>24</v>
      </c>
      <c r="U43" s="248">
        <v>21</v>
      </c>
      <c r="V43" s="248">
        <v>20</v>
      </c>
      <c r="W43" s="248">
        <v>20</v>
      </c>
      <c r="X43" s="369">
        <v>19</v>
      </c>
      <c r="Y43" s="531">
        <v>19</v>
      </c>
      <c r="Z43" s="539">
        <v>18</v>
      </c>
      <c r="AA43" s="46"/>
      <c r="AB43" s="57">
        <f>AVERAGE(S43:W43)</f>
        <v>22.2</v>
      </c>
      <c r="AC43" s="427">
        <v>5</v>
      </c>
      <c r="AD43" s="47">
        <f>STDEVA(S43:W43)</f>
        <v>2.6832815729997561</v>
      </c>
      <c r="AE43" s="58">
        <f>AD43/AB43</f>
        <v>0.12086853932431334</v>
      </c>
      <c r="AF43" s="200">
        <f>35/(1+1.533*AE43)</f>
        <v>29.528601920036163</v>
      </c>
      <c r="AG43" s="274" t="str">
        <f>IF(AB43&lt;AF43,"YES","NO")</f>
        <v>YES</v>
      </c>
      <c r="AI43" s="21"/>
    </row>
    <row r="44" spans="1:35" s="13" customFormat="1" ht="12" customHeight="1" x14ac:dyDescent="0.35">
      <c r="A44" s="38" t="s">
        <v>68</v>
      </c>
      <c r="B44" s="336" t="s">
        <v>302</v>
      </c>
      <c r="C44" s="32" t="s">
        <v>75</v>
      </c>
      <c r="D44" s="22" t="s">
        <v>76</v>
      </c>
      <c r="E44" s="25">
        <v>42</v>
      </c>
      <c r="F44" s="22">
        <v>42</v>
      </c>
      <c r="G44" s="12" t="s">
        <v>127</v>
      </c>
      <c r="H44" s="12" t="s">
        <v>127</v>
      </c>
      <c r="I44" s="12" t="s">
        <v>127</v>
      </c>
      <c r="J44" s="12" t="s">
        <v>127</v>
      </c>
      <c r="K44" s="12" t="s">
        <v>127</v>
      </c>
      <c r="L44" s="12" t="s">
        <v>127</v>
      </c>
      <c r="M44" s="26" t="s">
        <v>127</v>
      </c>
      <c r="N44" s="26" t="s">
        <v>127</v>
      </c>
      <c r="O44" s="50" t="s">
        <v>127</v>
      </c>
      <c r="P44" s="138" t="s">
        <v>356</v>
      </c>
      <c r="Q44" s="26" t="s">
        <v>356</v>
      </c>
      <c r="R44" s="26" t="s">
        <v>356</v>
      </c>
      <c r="S44" s="26" t="s">
        <v>356</v>
      </c>
      <c r="T44" s="50" t="s">
        <v>356</v>
      </c>
      <c r="U44" s="26" t="s">
        <v>356</v>
      </c>
      <c r="V44" s="26" t="s">
        <v>356</v>
      </c>
      <c r="W44" s="26" t="s">
        <v>356</v>
      </c>
      <c r="X44" s="26" t="s">
        <v>356</v>
      </c>
      <c r="Y44" s="283" t="s">
        <v>356</v>
      </c>
      <c r="Z44" s="284" t="s">
        <v>356</v>
      </c>
      <c r="AA44" s="53"/>
      <c r="AB44" s="316" t="s">
        <v>356</v>
      </c>
      <c r="AC44" s="434" t="s">
        <v>356</v>
      </c>
      <c r="AD44" s="317" t="s">
        <v>356</v>
      </c>
      <c r="AE44" s="318" t="s">
        <v>356</v>
      </c>
      <c r="AF44" s="325" t="s">
        <v>356</v>
      </c>
      <c r="AG44" s="274" t="s">
        <v>356</v>
      </c>
      <c r="AH44" s="13" t="s">
        <v>233</v>
      </c>
      <c r="AI44" s="21"/>
    </row>
    <row r="45" spans="1:35" s="13" customFormat="1" ht="12" customHeight="1" x14ac:dyDescent="0.35">
      <c r="A45" s="38" t="s">
        <v>68</v>
      </c>
      <c r="B45" s="336" t="s">
        <v>313</v>
      </c>
      <c r="C45" s="32" t="s">
        <v>75</v>
      </c>
      <c r="D45" s="22" t="s">
        <v>77</v>
      </c>
      <c r="E45" s="25">
        <v>39</v>
      </c>
      <c r="F45" s="22">
        <v>37</v>
      </c>
      <c r="G45" s="22">
        <v>32</v>
      </c>
      <c r="H45" s="22">
        <v>29</v>
      </c>
      <c r="I45" s="22">
        <v>26</v>
      </c>
      <c r="J45" s="12" t="s">
        <v>127</v>
      </c>
      <c r="K45" s="12" t="s">
        <v>127</v>
      </c>
      <c r="L45" s="12" t="s">
        <v>127</v>
      </c>
      <c r="M45" s="26" t="s">
        <v>127</v>
      </c>
      <c r="N45" s="26" t="s">
        <v>127</v>
      </c>
      <c r="O45" s="157" t="s">
        <v>127</v>
      </c>
      <c r="P45" s="158" t="s">
        <v>356</v>
      </c>
      <c r="Q45" s="156" t="s">
        <v>356</v>
      </c>
      <c r="R45" s="156" t="s">
        <v>356</v>
      </c>
      <c r="S45" s="156" t="s">
        <v>356</v>
      </c>
      <c r="T45" s="157" t="s">
        <v>356</v>
      </c>
      <c r="U45" s="156" t="s">
        <v>356</v>
      </c>
      <c r="V45" s="156" t="s">
        <v>356</v>
      </c>
      <c r="W45" s="156" t="s">
        <v>356</v>
      </c>
      <c r="X45" s="156" t="s">
        <v>356</v>
      </c>
      <c r="Y45" s="283" t="s">
        <v>356</v>
      </c>
      <c r="Z45" s="284" t="s">
        <v>356</v>
      </c>
      <c r="AA45" s="53"/>
      <c r="AB45" s="316" t="s">
        <v>356</v>
      </c>
      <c r="AC45" s="434" t="s">
        <v>356</v>
      </c>
      <c r="AD45" s="317" t="s">
        <v>356</v>
      </c>
      <c r="AE45" s="318" t="s">
        <v>356</v>
      </c>
      <c r="AF45" s="325" t="s">
        <v>356</v>
      </c>
      <c r="AG45" s="274" t="s">
        <v>356</v>
      </c>
      <c r="AH45" s="13" t="s">
        <v>231</v>
      </c>
      <c r="AI45" s="21"/>
    </row>
    <row r="46" spans="1:35" s="13" customFormat="1" ht="12" customHeight="1" x14ac:dyDescent="0.35">
      <c r="A46" s="38" t="s">
        <v>68</v>
      </c>
      <c r="B46" s="336" t="s">
        <v>315</v>
      </c>
      <c r="C46" s="32" t="s">
        <v>75</v>
      </c>
      <c r="D46" s="22" t="s">
        <v>78</v>
      </c>
      <c r="E46" s="25">
        <v>38</v>
      </c>
      <c r="F46" s="22">
        <v>36</v>
      </c>
      <c r="G46" s="22">
        <v>33</v>
      </c>
      <c r="H46" s="22">
        <v>33</v>
      </c>
      <c r="I46" s="22">
        <v>33</v>
      </c>
      <c r="J46" s="12" t="s">
        <v>127</v>
      </c>
      <c r="K46" s="12" t="s">
        <v>127</v>
      </c>
      <c r="L46" s="12" t="s">
        <v>127</v>
      </c>
      <c r="M46" s="26" t="s">
        <v>127</v>
      </c>
      <c r="N46" s="26" t="s">
        <v>127</v>
      </c>
      <c r="O46" s="50" t="s">
        <v>127</v>
      </c>
      <c r="P46" s="138" t="s">
        <v>356</v>
      </c>
      <c r="Q46" s="26" t="s">
        <v>356</v>
      </c>
      <c r="R46" s="26" t="s">
        <v>356</v>
      </c>
      <c r="S46" s="26" t="s">
        <v>356</v>
      </c>
      <c r="T46" s="50" t="s">
        <v>356</v>
      </c>
      <c r="U46" s="26" t="s">
        <v>356</v>
      </c>
      <c r="V46" s="26" t="s">
        <v>356</v>
      </c>
      <c r="W46" s="26" t="s">
        <v>356</v>
      </c>
      <c r="X46" s="26" t="s">
        <v>356</v>
      </c>
      <c r="Y46" s="283" t="s">
        <v>356</v>
      </c>
      <c r="Z46" s="284" t="s">
        <v>356</v>
      </c>
      <c r="AA46" s="53"/>
      <c r="AB46" s="316" t="s">
        <v>356</v>
      </c>
      <c r="AC46" s="434" t="s">
        <v>356</v>
      </c>
      <c r="AD46" s="317" t="s">
        <v>356</v>
      </c>
      <c r="AE46" s="318" t="s">
        <v>356</v>
      </c>
      <c r="AF46" s="325" t="s">
        <v>356</v>
      </c>
      <c r="AG46" s="274" t="s">
        <v>356</v>
      </c>
      <c r="AH46" s="13" t="s">
        <v>231</v>
      </c>
      <c r="AI46" s="21"/>
    </row>
    <row r="47" spans="1:35" s="13" customFormat="1" ht="12" customHeight="1" x14ac:dyDescent="0.25">
      <c r="A47" s="38" t="s">
        <v>68</v>
      </c>
      <c r="B47" s="338" t="s">
        <v>191</v>
      </c>
      <c r="C47" s="32" t="s">
        <v>75</v>
      </c>
      <c r="D47" s="22" t="s">
        <v>79</v>
      </c>
      <c r="E47" s="251">
        <v>35</v>
      </c>
      <c r="F47" s="248">
        <v>35</v>
      </c>
      <c r="G47" s="248">
        <v>37</v>
      </c>
      <c r="H47" s="246">
        <v>38</v>
      </c>
      <c r="I47" s="246">
        <v>38</v>
      </c>
      <c r="J47" s="246">
        <v>37</v>
      </c>
      <c r="K47" s="246">
        <v>36</v>
      </c>
      <c r="L47" s="246">
        <v>34</v>
      </c>
      <c r="M47" s="247">
        <v>29.966666666666669</v>
      </c>
      <c r="N47" s="247">
        <v>27.033333333333331</v>
      </c>
      <c r="O47" s="249">
        <v>25</v>
      </c>
      <c r="P47" s="270">
        <v>24</v>
      </c>
      <c r="Q47" s="248">
        <v>23</v>
      </c>
      <c r="R47" s="248">
        <v>22</v>
      </c>
      <c r="S47" s="248">
        <v>23</v>
      </c>
      <c r="T47" s="249">
        <v>21</v>
      </c>
      <c r="U47" s="248">
        <v>20</v>
      </c>
      <c r="V47" s="248">
        <v>17</v>
      </c>
      <c r="W47" s="248">
        <v>18</v>
      </c>
      <c r="X47" s="369">
        <v>19</v>
      </c>
      <c r="Y47" s="531">
        <v>20</v>
      </c>
      <c r="Z47" s="539">
        <v>19</v>
      </c>
      <c r="AA47" s="46"/>
      <c r="AB47" s="57">
        <f>AVERAGE(S47:W47)</f>
        <v>19.8</v>
      </c>
      <c r="AC47" s="427">
        <v>5</v>
      </c>
      <c r="AD47" s="47">
        <f>STDEVA(S47:W47)</f>
        <v>2.3874672772626622</v>
      </c>
      <c r="AE47" s="58">
        <f>AD47/AB47</f>
        <v>0.12057915541730617</v>
      </c>
      <c r="AF47" s="200">
        <f>35/(1+1.533*AE47)</f>
        <v>29.539657889554039</v>
      </c>
      <c r="AG47" s="274" t="str">
        <f>IF(AB47&lt;AF47,"YES","NO")</f>
        <v>YES</v>
      </c>
      <c r="AI47" s="21"/>
    </row>
    <row r="48" spans="1:35" s="13" customFormat="1" ht="12" customHeight="1" x14ac:dyDescent="0.35">
      <c r="A48" s="38" t="s">
        <v>68</v>
      </c>
      <c r="B48" s="336" t="s">
        <v>303</v>
      </c>
      <c r="C48" s="32" t="s">
        <v>80</v>
      </c>
      <c r="D48" s="22" t="s">
        <v>81</v>
      </c>
      <c r="E48" s="25">
        <v>34</v>
      </c>
      <c r="F48" s="12" t="s">
        <v>127</v>
      </c>
      <c r="G48" s="12" t="s">
        <v>127</v>
      </c>
      <c r="H48" s="12" t="s">
        <v>127</v>
      </c>
      <c r="I48" s="12" t="s">
        <v>127</v>
      </c>
      <c r="J48" s="12" t="s">
        <v>127</v>
      </c>
      <c r="K48" s="12" t="s">
        <v>127</v>
      </c>
      <c r="L48" s="12" t="s">
        <v>127</v>
      </c>
      <c r="M48" s="26" t="s">
        <v>127</v>
      </c>
      <c r="N48" s="26" t="s">
        <v>127</v>
      </c>
      <c r="O48" s="50" t="s">
        <v>127</v>
      </c>
      <c r="P48" s="138" t="s">
        <v>356</v>
      </c>
      <c r="Q48" s="26" t="s">
        <v>356</v>
      </c>
      <c r="R48" s="26" t="s">
        <v>356</v>
      </c>
      <c r="S48" s="26" t="s">
        <v>356</v>
      </c>
      <c r="T48" s="50" t="s">
        <v>356</v>
      </c>
      <c r="U48" s="26" t="s">
        <v>356</v>
      </c>
      <c r="V48" s="26" t="s">
        <v>356</v>
      </c>
      <c r="W48" s="26" t="s">
        <v>356</v>
      </c>
      <c r="X48" s="26" t="s">
        <v>356</v>
      </c>
      <c r="Y48" s="283" t="s">
        <v>356</v>
      </c>
      <c r="Z48" s="284" t="s">
        <v>356</v>
      </c>
      <c r="AA48" s="53"/>
      <c r="AB48" s="316" t="s">
        <v>356</v>
      </c>
      <c r="AC48" s="434" t="s">
        <v>356</v>
      </c>
      <c r="AD48" s="317" t="s">
        <v>356</v>
      </c>
      <c r="AE48" s="318" t="s">
        <v>356</v>
      </c>
      <c r="AF48" s="325" t="s">
        <v>356</v>
      </c>
      <c r="AG48" s="274" t="s">
        <v>356</v>
      </c>
      <c r="AH48" s="13" t="s">
        <v>230</v>
      </c>
      <c r="AI48" s="21"/>
    </row>
    <row r="49" spans="1:35" s="13" customFormat="1" ht="12" customHeight="1" x14ac:dyDescent="0.35">
      <c r="A49" s="38" t="s">
        <v>68</v>
      </c>
      <c r="B49" s="336" t="s">
        <v>217</v>
      </c>
      <c r="C49" s="32" t="s">
        <v>80</v>
      </c>
      <c r="D49" s="22" t="s">
        <v>82</v>
      </c>
      <c r="E49" s="25">
        <v>32</v>
      </c>
      <c r="F49" s="22">
        <v>32</v>
      </c>
      <c r="G49" s="12">
        <v>34</v>
      </c>
      <c r="H49" s="12">
        <v>34</v>
      </c>
      <c r="I49" s="12">
        <v>35</v>
      </c>
      <c r="J49" s="12">
        <v>33</v>
      </c>
      <c r="K49" s="12">
        <v>32</v>
      </c>
      <c r="L49" s="12">
        <v>30</v>
      </c>
      <c r="M49" s="26">
        <v>27.833333333333332</v>
      </c>
      <c r="N49" s="26">
        <v>25.066666666666666</v>
      </c>
      <c r="O49" s="159">
        <v>23</v>
      </c>
      <c r="P49" s="374">
        <v>22</v>
      </c>
      <c r="Q49" s="369">
        <v>23</v>
      </c>
      <c r="R49" s="26" t="s">
        <v>356</v>
      </c>
      <c r="S49" s="26" t="s">
        <v>356</v>
      </c>
      <c r="T49" s="50" t="s">
        <v>356</v>
      </c>
      <c r="U49" s="26" t="s">
        <v>356</v>
      </c>
      <c r="V49" s="26" t="s">
        <v>356</v>
      </c>
      <c r="W49" s="26" t="s">
        <v>356</v>
      </c>
      <c r="X49" s="26" t="s">
        <v>356</v>
      </c>
      <c r="Y49" s="283" t="s">
        <v>356</v>
      </c>
      <c r="Z49" s="284" t="s">
        <v>356</v>
      </c>
      <c r="AA49" s="53"/>
      <c r="AB49" s="316" t="s">
        <v>356</v>
      </c>
      <c r="AC49" s="434" t="s">
        <v>356</v>
      </c>
      <c r="AD49" s="317" t="s">
        <v>356</v>
      </c>
      <c r="AE49" s="318" t="s">
        <v>356</v>
      </c>
      <c r="AF49" s="325" t="s">
        <v>356</v>
      </c>
      <c r="AG49" s="274" t="s">
        <v>356</v>
      </c>
      <c r="AH49" s="13" t="s">
        <v>235</v>
      </c>
      <c r="AI49" s="21"/>
    </row>
    <row r="50" spans="1:35" s="13" customFormat="1" ht="12" customHeight="1" x14ac:dyDescent="0.35">
      <c r="A50" s="38" t="s">
        <v>68</v>
      </c>
      <c r="B50" s="336" t="s">
        <v>304</v>
      </c>
      <c r="C50" s="32" t="s">
        <v>80</v>
      </c>
      <c r="D50" s="22" t="s">
        <v>83</v>
      </c>
      <c r="E50" s="25">
        <v>39</v>
      </c>
      <c r="F50" s="22">
        <v>38</v>
      </c>
      <c r="G50" s="12" t="s">
        <v>127</v>
      </c>
      <c r="H50" s="12" t="s">
        <v>127</v>
      </c>
      <c r="I50" s="12" t="s">
        <v>127</v>
      </c>
      <c r="J50" s="12" t="s">
        <v>127</v>
      </c>
      <c r="K50" s="12" t="s">
        <v>127</v>
      </c>
      <c r="L50" s="12" t="s">
        <v>127</v>
      </c>
      <c r="M50" s="26" t="s">
        <v>127</v>
      </c>
      <c r="N50" s="26" t="s">
        <v>127</v>
      </c>
      <c r="O50" s="50" t="s">
        <v>127</v>
      </c>
      <c r="P50" s="138" t="s">
        <v>356</v>
      </c>
      <c r="Q50" s="26" t="s">
        <v>356</v>
      </c>
      <c r="R50" s="26" t="s">
        <v>356</v>
      </c>
      <c r="S50" s="26" t="s">
        <v>356</v>
      </c>
      <c r="T50" s="50" t="s">
        <v>356</v>
      </c>
      <c r="U50" s="26" t="s">
        <v>356</v>
      </c>
      <c r="V50" s="26" t="s">
        <v>356</v>
      </c>
      <c r="W50" s="26" t="s">
        <v>356</v>
      </c>
      <c r="X50" s="26" t="s">
        <v>356</v>
      </c>
      <c r="Y50" s="283" t="s">
        <v>356</v>
      </c>
      <c r="Z50" s="284" t="s">
        <v>356</v>
      </c>
      <c r="AA50" s="53"/>
      <c r="AB50" s="316" t="s">
        <v>356</v>
      </c>
      <c r="AC50" s="434" t="s">
        <v>356</v>
      </c>
      <c r="AD50" s="317" t="s">
        <v>356</v>
      </c>
      <c r="AE50" s="318" t="s">
        <v>356</v>
      </c>
      <c r="AF50" s="325" t="s">
        <v>356</v>
      </c>
      <c r="AG50" s="274" t="s">
        <v>356</v>
      </c>
      <c r="AH50" s="13" t="s">
        <v>233</v>
      </c>
      <c r="AI50" s="21"/>
    </row>
    <row r="51" spans="1:35" s="13" customFormat="1" ht="12" customHeight="1" x14ac:dyDescent="0.35">
      <c r="A51" s="38" t="s">
        <v>68</v>
      </c>
      <c r="B51" s="336" t="s">
        <v>305</v>
      </c>
      <c r="C51" s="32" t="s">
        <v>80</v>
      </c>
      <c r="D51" s="22" t="s">
        <v>84</v>
      </c>
      <c r="E51" s="25">
        <v>32</v>
      </c>
      <c r="F51" s="22">
        <v>32</v>
      </c>
      <c r="G51" s="22">
        <v>30</v>
      </c>
      <c r="H51" s="22">
        <v>29</v>
      </c>
      <c r="I51" s="22">
        <v>26</v>
      </c>
      <c r="J51" s="12" t="s">
        <v>127</v>
      </c>
      <c r="K51" s="12" t="s">
        <v>127</v>
      </c>
      <c r="L51" s="12" t="s">
        <v>127</v>
      </c>
      <c r="M51" s="26" t="s">
        <v>127</v>
      </c>
      <c r="N51" s="26" t="s">
        <v>127</v>
      </c>
      <c r="O51" s="50" t="s">
        <v>127</v>
      </c>
      <c r="P51" s="138" t="s">
        <v>356</v>
      </c>
      <c r="Q51" s="26" t="s">
        <v>356</v>
      </c>
      <c r="R51" s="26" t="s">
        <v>356</v>
      </c>
      <c r="S51" s="26" t="s">
        <v>356</v>
      </c>
      <c r="T51" s="50" t="s">
        <v>356</v>
      </c>
      <c r="U51" s="26" t="s">
        <v>356</v>
      </c>
      <c r="V51" s="26" t="s">
        <v>356</v>
      </c>
      <c r="W51" s="26" t="s">
        <v>356</v>
      </c>
      <c r="X51" s="26" t="s">
        <v>356</v>
      </c>
      <c r="Y51" s="283" t="s">
        <v>356</v>
      </c>
      <c r="Z51" s="284" t="s">
        <v>356</v>
      </c>
      <c r="AA51" s="53"/>
      <c r="AB51" s="316" t="s">
        <v>356</v>
      </c>
      <c r="AC51" s="434" t="s">
        <v>356</v>
      </c>
      <c r="AD51" s="317" t="s">
        <v>356</v>
      </c>
      <c r="AE51" s="318" t="s">
        <v>356</v>
      </c>
      <c r="AF51" s="325" t="s">
        <v>356</v>
      </c>
      <c r="AG51" s="274" t="s">
        <v>356</v>
      </c>
      <c r="AH51" s="13" t="s">
        <v>231</v>
      </c>
      <c r="AI51" s="21"/>
    </row>
    <row r="52" spans="1:35" s="13" customFormat="1" ht="12" customHeight="1" x14ac:dyDescent="0.35">
      <c r="A52" s="38" t="s">
        <v>68</v>
      </c>
      <c r="B52" s="336" t="s">
        <v>306</v>
      </c>
      <c r="C52" s="32" t="s">
        <v>80</v>
      </c>
      <c r="D52" s="22" t="s">
        <v>85</v>
      </c>
      <c r="E52" s="25">
        <v>33</v>
      </c>
      <c r="F52" s="22">
        <v>34</v>
      </c>
      <c r="G52" s="22">
        <v>31</v>
      </c>
      <c r="H52" s="12">
        <v>30</v>
      </c>
      <c r="I52" s="12">
        <v>26</v>
      </c>
      <c r="J52" s="12" t="s">
        <v>127</v>
      </c>
      <c r="K52" s="12" t="s">
        <v>127</v>
      </c>
      <c r="L52" s="12" t="s">
        <v>127</v>
      </c>
      <c r="M52" s="26" t="s">
        <v>127</v>
      </c>
      <c r="N52" s="26" t="s">
        <v>127</v>
      </c>
      <c r="O52" s="50" t="s">
        <v>127</v>
      </c>
      <c r="P52" s="138" t="s">
        <v>356</v>
      </c>
      <c r="Q52" s="26" t="s">
        <v>356</v>
      </c>
      <c r="R52" s="26" t="s">
        <v>356</v>
      </c>
      <c r="S52" s="26" t="s">
        <v>356</v>
      </c>
      <c r="T52" s="50" t="s">
        <v>356</v>
      </c>
      <c r="U52" s="26" t="s">
        <v>356</v>
      </c>
      <c r="V52" s="26" t="s">
        <v>356</v>
      </c>
      <c r="W52" s="26" t="s">
        <v>356</v>
      </c>
      <c r="X52" s="26" t="s">
        <v>356</v>
      </c>
      <c r="Y52" s="283" t="s">
        <v>356</v>
      </c>
      <c r="Z52" s="284" t="s">
        <v>356</v>
      </c>
      <c r="AA52" s="53"/>
      <c r="AB52" s="316" t="s">
        <v>356</v>
      </c>
      <c r="AC52" s="434" t="s">
        <v>356</v>
      </c>
      <c r="AD52" s="317" t="s">
        <v>356</v>
      </c>
      <c r="AE52" s="318" t="s">
        <v>356</v>
      </c>
      <c r="AF52" s="325" t="s">
        <v>356</v>
      </c>
      <c r="AG52" s="274" t="s">
        <v>356</v>
      </c>
      <c r="AH52" s="13" t="s">
        <v>231</v>
      </c>
      <c r="AI52" s="21"/>
    </row>
    <row r="53" spans="1:35" s="13" customFormat="1" ht="12" customHeight="1" x14ac:dyDescent="0.35">
      <c r="A53" s="38" t="s">
        <v>68</v>
      </c>
      <c r="B53" s="336" t="s">
        <v>307</v>
      </c>
      <c r="C53" s="32" t="s">
        <v>68</v>
      </c>
      <c r="D53" s="22" t="s">
        <v>86</v>
      </c>
      <c r="E53" s="25">
        <v>41</v>
      </c>
      <c r="F53" s="22">
        <v>43</v>
      </c>
      <c r="G53" s="22">
        <v>44</v>
      </c>
      <c r="H53" s="12" t="s">
        <v>127</v>
      </c>
      <c r="I53" s="12" t="s">
        <v>127</v>
      </c>
      <c r="J53" s="12" t="s">
        <v>127</v>
      </c>
      <c r="K53" s="12" t="s">
        <v>127</v>
      </c>
      <c r="L53" s="12" t="s">
        <v>127</v>
      </c>
      <c r="M53" s="26" t="s">
        <v>127</v>
      </c>
      <c r="N53" s="26" t="s">
        <v>127</v>
      </c>
      <c r="O53" s="50" t="s">
        <v>127</v>
      </c>
      <c r="P53" s="138" t="s">
        <v>356</v>
      </c>
      <c r="Q53" s="26" t="s">
        <v>356</v>
      </c>
      <c r="R53" s="26" t="s">
        <v>356</v>
      </c>
      <c r="S53" s="26" t="s">
        <v>356</v>
      </c>
      <c r="T53" s="50" t="s">
        <v>356</v>
      </c>
      <c r="U53" s="26" t="s">
        <v>356</v>
      </c>
      <c r="V53" s="26" t="s">
        <v>356</v>
      </c>
      <c r="W53" s="26" t="s">
        <v>356</v>
      </c>
      <c r="X53" s="26" t="s">
        <v>356</v>
      </c>
      <c r="Y53" s="283" t="s">
        <v>356</v>
      </c>
      <c r="Z53" s="284" t="s">
        <v>356</v>
      </c>
      <c r="AA53" s="53"/>
      <c r="AB53" s="316" t="s">
        <v>356</v>
      </c>
      <c r="AC53" s="434" t="s">
        <v>356</v>
      </c>
      <c r="AD53" s="317" t="s">
        <v>356</v>
      </c>
      <c r="AE53" s="318" t="s">
        <v>356</v>
      </c>
      <c r="AF53" s="325" t="s">
        <v>356</v>
      </c>
      <c r="AG53" s="274" t="s">
        <v>356</v>
      </c>
      <c r="AH53" s="13" t="s">
        <v>236</v>
      </c>
      <c r="AI53" s="21"/>
    </row>
    <row r="54" spans="1:35" s="13" customFormat="1" ht="12" customHeight="1" x14ac:dyDescent="0.35">
      <c r="A54" s="38" t="s">
        <v>68</v>
      </c>
      <c r="B54" s="336" t="s">
        <v>308</v>
      </c>
      <c r="C54" s="32" t="s">
        <v>68</v>
      </c>
      <c r="D54" s="22" t="s">
        <v>87</v>
      </c>
      <c r="E54" s="25">
        <v>43</v>
      </c>
      <c r="F54" s="22">
        <v>40</v>
      </c>
      <c r="G54" s="22">
        <v>39</v>
      </c>
      <c r="H54" s="22">
        <v>39</v>
      </c>
      <c r="I54" s="22">
        <v>39</v>
      </c>
      <c r="J54" s="22">
        <v>41</v>
      </c>
      <c r="K54" s="22">
        <v>39</v>
      </c>
      <c r="L54" s="12">
        <v>37</v>
      </c>
      <c r="M54" s="26" t="s">
        <v>127</v>
      </c>
      <c r="N54" s="26" t="s">
        <v>127</v>
      </c>
      <c r="O54" s="50" t="s">
        <v>127</v>
      </c>
      <c r="P54" s="138" t="s">
        <v>356</v>
      </c>
      <c r="Q54" s="26" t="s">
        <v>356</v>
      </c>
      <c r="R54" s="26" t="s">
        <v>356</v>
      </c>
      <c r="S54" s="26" t="s">
        <v>356</v>
      </c>
      <c r="T54" s="50" t="s">
        <v>356</v>
      </c>
      <c r="U54" s="26" t="s">
        <v>356</v>
      </c>
      <c r="V54" s="26" t="s">
        <v>356</v>
      </c>
      <c r="W54" s="26" t="s">
        <v>356</v>
      </c>
      <c r="X54" s="26" t="s">
        <v>356</v>
      </c>
      <c r="Y54" s="283" t="s">
        <v>356</v>
      </c>
      <c r="Z54" s="284" t="s">
        <v>356</v>
      </c>
      <c r="AA54" s="53"/>
      <c r="AB54" s="316" t="s">
        <v>356</v>
      </c>
      <c r="AC54" s="434" t="s">
        <v>356</v>
      </c>
      <c r="AD54" s="317" t="s">
        <v>356</v>
      </c>
      <c r="AE54" s="318" t="s">
        <v>356</v>
      </c>
      <c r="AF54" s="325" t="s">
        <v>356</v>
      </c>
      <c r="AG54" s="274" t="s">
        <v>356</v>
      </c>
      <c r="AH54" s="13" t="s">
        <v>237</v>
      </c>
      <c r="AI54" s="21"/>
    </row>
    <row r="55" spans="1:35" s="13" customFormat="1" ht="12" customHeight="1" x14ac:dyDescent="0.35">
      <c r="A55" s="38" t="s">
        <v>68</v>
      </c>
      <c r="B55" s="336" t="s">
        <v>309</v>
      </c>
      <c r="C55" s="32" t="s">
        <v>68</v>
      </c>
      <c r="D55" s="22" t="s">
        <v>88</v>
      </c>
      <c r="E55" s="25">
        <v>43</v>
      </c>
      <c r="F55" s="22">
        <v>41</v>
      </c>
      <c r="G55" s="22">
        <v>42</v>
      </c>
      <c r="H55" s="22">
        <v>41</v>
      </c>
      <c r="I55" s="22">
        <v>42</v>
      </c>
      <c r="J55" s="22">
        <v>38</v>
      </c>
      <c r="K55" s="22">
        <v>37</v>
      </c>
      <c r="L55" s="22">
        <v>35</v>
      </c>
      <c r="M55" s="26" t="s">
        <v>127</v>
      </c>
      <c r="N55" s="26" t="s">
        <v>127</v>
      </c>
      <c r="O55" s="50" t="s">
        <v>127</v>
      </c>
      <c r="P55" s="138" t="s">
        <v>356</v>
      </c>
      <c r="Q55" s="26" t="s">
        <v>356</v>
      </c>
      <c r="R55" s="26" t="s">
        <v>356</v>
      </c>
      <c r="S55" s="26" t="s">
        <v>356</v>
      </c>
      <c r="T55" s="50" t="s">
        <v>356</v>
      </c>
      <c r="U55" s="26" t="s">
        <v>356</v>
      </c>
      <c r="V55" s="26" t="s">
        <v>356</v>
      </c>
      <c r="W55" s="26" t="s">
        <v>356</v>
      </c>
      <c r="X55" s="26" t="s">
        <v>356</v>
      </c>
      <c r="Y55" s="283" t="s">
        <v>356</v>
      </c>
      <c r="Z55" s="284" t="s">
        <v>356</v>
      </c>
      <c r="AA55" s="53"/>
      <c r="AB55" s="316" t="s">
        <v>356</v>
      </c>
      <c r="AC55" s="434" t="s">
        <v>356</v>
      </c>
      <c r="AD55" s="317" t="s">
        <v>356</v>
      </c>
      <c r="AE55" s="318" t="s">
        <v>356</v>
      </c>
      <c r="AF55" s="325" t="s">
        <v>356</v>
      </c>
      <c r="AG55" s="274" t="s">
        <v>356</v>
      </c>
      <c r="AH55" s="13" t="s">
        <v>238</v>
      </c>
      <c r="AI55" s="21"/>
    </row>
    <row r="56" spans="1:35" s="13" customFormat="1" ht="12" customHeight="1" x14ac:dyDescent="0.25">
      <c r="A56" s="38" t="s">
        <v>68</v>
      </c>
      <c r="B56" s="338" t="s">
        <v>192</v>
      </c>
      <c r="C56" s="32" t="s">
        <v>68</v>
      </c>
      <c r="D56" s="22" t="s">
        <v>89</v>
      </c>
      <c r="E56" s="245">
        <v>38</v>
      </c>
      <c r="F56" s="246">
        <v>38</v>
      </c>
      <c r="G56" s="246">
        <v>39</v>
      </c>
      <c r="H56" s="246">
        <v>40</v>
      </c>
      <c r="I56" s="246">
        <v>40</v>
      </c>
      <c r="J56" s="246">
        <v>37</v>
      </c>
      <c r="K56" s="246">
        <v>36</v>
      </c>
      <c r="L56" s="248">
        <v>35</v>
      </c>
      <c r="M56" s="247">
        <v>31.799999999999997</v>
      </c>
      <c r="N56" s="234">
        <v>28.766666666666666</v>
      </c>
      <c r="O56" s="249">
        <v>26</v>
      </c>
      <c r="P56" s="270">
        <v>24</v>
      </c>
      <c r="Q56" s="248">
        <v>22</v>
      </c>
      <c r="R56" s="248">
        <v>22</v>
      </c>
      <c r="S56" s="248">
        <v>24</v>
      </c>
      <c r="T56" s="249">
        <v>23</v>
      </c>
      <c r="U56" s="248">
        <v>20</v>
      </c>
      <c r="V56" s="248">
        <v>18</v>
      </c>
      <c r="W56" s="248">
        <v>18</v>
      </c>
      <c r="X56" s="369">
        <v>18</v>
      </c>
      <c r="Y56" s="531">
        <v>19</v>
      </c>
      <c r="Z56" s="539">
        <v>18</v>
      </c>
      <c r="AA56" s="46"/>
      <c r="AB56" s="57">
        <f>AVERAGE(S56:W56)</f>
        <v>20.6</v>
      </c>
      <c r="AC56" s="427">
        <v>5</v>
      </c>
      <c r="AD56" s="47">
        <f>STDEVA(S56:W56)</f>
        <v>2.7928480087537801</v>
      </c>
      <c r="AE56" s="58">
        <f>AD56/AB56</f>
        <v>0.13557514605600873</v>
      </c>
      <c r="AF56" s="200">
        <f>35/(1+1.533*AE56)</f>
        <v>28.97742719008561</v>
      </c>
      <c r="AG56" s="274" t="str">
        <f>IF(AB56&lt;AF56,"YES","NO")</f>
        <v>YES</v>
      </c>
      <c r="AI56" s="21"/>
    </row>
    <row r="57" spans="1:35" s="13" customFormat="1" ht="12" customHeight="1" x14ac:dyDescent="0.35">
      <c r="A57" s="38" t="s">
        <v>68</v>
      </c>
      <c r="B57" s="338" t="s">
        <v>193</v>
      </c>
      <c r="C57" s="32" t="s">
        <v>68</v>
      </c>
      <c r="D57" s="22" t="s">
        <v>90</v>
      </c>
      <c r="E57" s="251">
        <v>38</v>
      </c>
      <c r="F57" s="248">
        <v>38</v>
      </c>
      <c r="G57" s="248">
        <v>42</v>
      </c>
      <c r="H57" s="248">
        <v>42</v>
      </c>
      <c r="I57" s="248">
        <v>42</v>
      </c>
      <c r="J57" s="248">
        <v>38</v>
      </c>
      <c r="K57" s="248">
        <v>38</v>
      </c>
      <c r="L57" s="248">
        <v>34</v>
      </c>
      <c r="M57" s="234">
        <v>30.833333333333332</v>
      </c>
      <c r="N57" s="234">
        <v>26.7</v>
      </c>
      <c r="O57" s="249" t="s">
        <v>127</v>
      </c>
      <c r="P57" s="270">
        <v>26</v>
      </c>
      <c r="Q57" s="248">
        <v>26</v>
      </c>
      <c r="R57" s="248">
        <v>26</v>
      </c>
      <c r="S57" s="248">
        <v>26</v>
      </c>
      <c r="T57" s="249">
        <v>24</v>
      </c>
      <c r="U57" s="248">
        <v>23</v>
      </c>
      <c r="V57" s="248">
        <v>23</v>
      </c>
      <c r="W57" s="369">
        <v>23</v>
      </c>
      <c r="X57" s="369">
        <v>23</v>
      </c>
      <c r="Y57" s="531">
        <v>20</v>
      </c>
      <c r="Z57" s="535" t="s">
        <v>356</v>
      </c>
      <c r="AA57" s="46"/>
      <c r="AB57" s="57">
        <f>AVERAGE(R57:V57)</f>
        <v>24.4</v>
      </c>
      <c r="AC57" s="427">
        <v>5</v>
      </c>
      <c r="AD57" s="47">
        <f>STDEVA(R57:V57)</f>
        <v>1.51657508881031</v>
      </c>
      <c r="AE57" s="58">
        <f>AD57/AB57</f>
        <v>6.2154716754520903E-2</v>
      </c>
      <c r="AF57" s="200">
        <f>35/(1+1.533*AE57)</f>
        <v>31.955206301009177</v>
      </c>
      <c r="AG57" s="274" t="str">
        <f>IF(AB57&lt;AF57,"YES","NO")</f>
        <v>YES</v>
      </c>
      <c r="AI57" s="21"/>
    </row>
    <row r="58" spans="1:35" s="13" customFormat="1" ht="12" customHeight="1" x14ac:dyDescent="0.25">
      <c r="A58" s="38" t="s">
        <v>68</v>
      </c>
      <c r="B58" s="338" t="s">
        <v>194</v>
      </c>
      <c r="C58" s="32" t="s">
        <v>68</v>
      </c>
      <c r="D58" s="22" t="s">
        <v>91</v>
      </c>
      <c r="E58" s="251" t="s">
        <v>127</v>
      </c>
      <c r="F58" s="248" t="s">
        <v>127</v>
      </c>
      <c r="G58" s="248" t="s">
        <v>127</v>
      </c>
      <c r="H58" s="248" t="s">
        <v>127</v>
      </c>
      <c r="I58" s="248" t="s">
        <v>127</v>
      </c>
      <c r="J58" s="248" t="s">
        <v>127</v>
      </c>
      <c r="K58" s="246">
        <v>37</v>
      </c>
      <c r="L58" s="246">
        <v>34</v>
      </c>
      <c r="M58" s="247">
        <v>33</v>
      </c>
      <c r="N58" s="247">
        <v>29.266666666666666</v>
      </c>
      <c r="O58" s="249">
        <v>28</v>
      </c>
      <c r="P58" s="270">
        <v>26</v>
      </c>
      <c r="Q58" s="248">
        <v>25</v>
      </c>
      <c r="R58" s="248">
        <v>23</v>
      </c>
      <c r="S58" s="248">
        <v>24</v>
      </c>
      <c r="T58" s="249">
        <v>22</v>
      </c>
      <c r="U58" s="248">
        <v>21</v>
      </c>
      <c r="V58" s="248">
        <v>19</v>
      </c>
      <c r="W58" s="248">
        <v>20</v>
      </c>
      <c r="X58" s="369">
        <v>19</v>
      </c>
      <c r="Y58" s="531">
        <v>18</v>
      </c>
      <c r="Z58" s="539">
        <v>17</v>
      </c>
      <c r="AA58" s="46"/>
      <c r="AB58" s="57">
        <f>AVERAGE(S58:W58)</f>
        <v>21.2</v>
      </c>
      <c r="AC58" s="427">
        <v>5</v>
      </c>
      <c r="AD58" s="47">
        <f>STDEVA(S58:W58)</f>
        <v>1.9235384061671346</v>
      </c>
      <c r="AE58" s="58">
        <f>AD58/AB58</f>
        <v>9.0732943687128989E-2</v>
      </c>
      <c r="AF58" s="200">
        <f>35/(1+1.533*AE58)</f>
        <v>30.726184325755412</v>
      </c>
      <c r="AG58" s="274" t="str">
        <f>IF(AB58&lt;AF58,"YES","NO")</f>
        <v>YES</v>
      </c>
      <c r="AH58" s="13" t="s">
        <v>239</v>
      </c>
      <c r="AI58" s="21"/>
    </row>
    <row r="59" spans="1:35" s="13" customFormat="1" ht="12" customHeight="1" x14ac:dyDescent="0.25">
      <c r="A59" s="38" t="s">
        <v>68</v>
      </c>
      <c r="B59" s="342" t="s">
        <v>218</v>
      </c>
      <c r="C59" s="32" t="s">
        <v>92</v>
      </c>
      <c r="D59" s="22" t="s">
        <v>93</v>
      </c>
      <c r="E59" s="25">
        <v>29</v>
      </c>
      <c r="F59" s="22">
        <v>30</v>
      </c>
      <c r="G59" s="22">
        <v>30</v>
      </c>
      <c r="H59" s="22">
        <v>30</v>
      </c>
      <c r="I59" s="12">
        <v>29</v>
      </c>
      <c r="J59" s="12">
        <v>28</v>
      </c>
      <c r="K59" s="12">
        <v>29</v>
      </c>
      <c r="L59" s="12">
        <v>28</v>
      </c>
      <c r="M59" s="26">
        <v>25.666666666666668</v>
      </c>
      <c r="N59" s="26">
        <v>24.366666666666664</v>
      </c>
      <c r="O59" s="457">
        <v>23</v>
      </c>
      <c r="P59" s="462">
        <v>23</v>
      </c>
      <c r="Q59" s="286">
        <v>20</v>
      </c>
      <c r="R59" s="286">
        <v>20</v>
      </c>
      <c r="S59" s="286">
        <v>20</v>
      </c>
      <c r="T59" s="287">
        <v>17</v>
      </c>
      <c r="U59" s="288">
        <v>16</v>
      </c>
      <c r="V59" s="288">
        <v>14</v>
      </c>
      <c r="W59" s="288">
        <v>15</v>
      </c>
      <c r="X59" s="413">
        <v>17</v>
      </c>
      <c r="Y59" s="533">
        <v>18</v>
      </c>
      <c r="Z59" s="539">
        <v>18</v>
      </c>
      <c r="AA59" s="54"/>
      <c r="AB59" s="57">
        <f>AVERAGE(S59:W59)</f>
        <v>16.399999999999999</v>
      </c>
      <c r="AC59" s="427">
        <v>5</v>
      </c>
      <c r="AD59" s="47">
        <f>STDEVA(S59:W59)</f>
        <v>2.3021728866442701</v>
      </c>
      <c r="AE59" s="58">
        <f>AD59/AB59</f>
        <v>0.14037639552708966</v>
      </c>
      <c r="AF59" s="200">
        <f>35/(1+1.533*AE59)</f>
        <v>28.801914082155673</v>
      </c>
      <c r="AG59" s="274" t="str">
        <f>IF(AB59&lt;AF59,"YES","NO")</f>
        <v>YES</v>
      </c>
      <c r="AH59" s="364" t="s">
        <v>334</v>
      </c>
      <c r="AI59" s="21"/>
    </row>
    <row r="60" spans="1:35" s="13" customFormat="1" ht="12" customHeight="1" x14ac:dyDescent="0.35">
      <c r="A60" s="38" t="s">
        <v>68</v>
      </c>
      <c r="B60" s="336" t="s">
        <v>316</v>
      </c>
      <c r="C60" s="32" t="s">
        <v>94</v>
      </c>
      <c r="D60" s="22" t="s">
        <v>95</v>
      </c>
      <c r="E60" s="25">
        <v>35</v>
      </c>
      <c r="F60" s="22">
        <v>35</v>
      </c>
      <c r="G60" s="22">
        <v>35</v>
      </c>
      <c r="H60" s="22">
        <v>34</v>
      </c>
      <c r="I60" s="12" t="s">
        <v>127</v>
      </c>
      <c r="J60" s="12" t="s">
        <v>127</v>
      </c>
      <c r="K60" s="12" t="s">
        <v>127</v>
      </c>
      <c r="L60" s="12" t="s">
        <v>127</v>
      </c>
      <c r="M60" s="26" t="s">
        <v>127</v>
      </c>
      <c r="N60" s="26" t="s">
        <v>127</v>
      </c>
      <c r="O60" s="50" t="s">
        <v>127</v>
      </c>
      <c r="P60" s="138" t="s">
        <v>356</v>
      </c>
      <c r="Q60" s="26" t="s">
        <v>356</v>
      </c>
      <c r="R60" s="26" t="s">
        <v>356</v>
      </c>
      <c r="S60" s="26" t="s">
        <v>356</v>
      </c>
      <c r="T60" s="50" t="s">
        <v>356</v>
      </c>
      <c r="U60" s="26" t="s">
        <v>356</v>
      </c>
      <c r="V60" s="26" t="s">
        <v>356</v>
      </c>
      <c r="W60" s="26" t="s">
        <v>356</v>
      </c>
      <c r="X60" s="26" t="s">
        <v>356</v>
      </c>
      <c r="Y60" s="283" t="s">
        <v>356</v>
      </c>
      <c r="Z60" s="284" t="s">
        <v>356</v>
      </c>
      <c r="AA60" s="53"/>
      <c r="AB60" s="423" t="s">
        <v>356</v>
      </c>
      <c r="AC60" s="430" t="s">
        <v>356</v>
      </c>
      <c r="AD60" s="283" t="s">
        <v>356</v>
      </c>
      <c r="AE60" s="283" t="s">
        <v>356</v>
      </c>
      <c r="AF60" s="323" t="s">
        <v>356</v>
      </c>
      <c r="AG60" s="274" t="s">
        <v>356</v>
      </c>
      <c r="AH60" s="13" t="s">
        <v>231</v>
      </c>
      <c r="AI60" s="21"/>
    </row>
    <row r="61" spans="1:35" s="13" customFormat="1" ht="12" customHeight="1" x14ac:dyDescent="0.35">
      <c r="A61" s="38" t="s">
        <v>68</v>
      </c>
      <c r="B61" s="338" t="s">
        <v>317</v>
      </c>
      <c r="C61" s="32" t="s">
        <v>94</v>
      </c>
      <c r="D61" s="22" t="s">
        <v>96</v>
      </c>
      <c r="E61" s="25">
        <v>36</v>
      </c>
      <c r="F61" s="22">
        <v>35</v>
      </c>
      <c r="G61" s="12">
        <v>35</v>
      </c>
      <c r="H61" s="12">
        <v>34</v>
      </c>
      <c r="I61" s="12">
        <v>33</v>
      </c>
      <c r="J61" s="12" t="s">
        <v>127</v>
      </c>
      <c r="K61" s="12" t="s">
        <v>127</v>
      </c>
      <c r="L61" s="12" t="s">
        <v>127</v>
      </c>
      <c r="M61" s="26" t="s">
        <v>127</v>
      </c>
      <c r="N61" s="26" t="s">
        <v>127</v>
      </c>
      <c r="O61" s="50" t="s">
        <v>127</v>
      </c>
      <c r="P61" s="138" t="s">
        <v>356</v>
      </c>
      <c r="Q61" s="26" t="s">
        <v>356</v>
      </c>
      <c r="R61" s="26" t="s">
        <v>356</v>
      </c>
      <c r="S61" s="26" t="s">
        <v>356</v>
      </c>
      <c r="T61" s="50" t="s">
        <v>356</v>
      </c>
      <c r="U61" s="26" t="s">
        <v>356</v>
      </c>
      <c r="V61" s="26" t="s">
        <v>356</v>
      </c>
      <c r="W61" s="26" t="s">
        <v>356</v>
      </c>
      <c r="X61" s="26" t="s">
        <v>356</v>
      </c>
      <c r="Y61" s="283" t="s">
        <v>356</v>
      </c>
      <c r="Z61" s="284" t="s">
        <v>356</v>
      </c>
      <c r="AA61" s="53"/>
      <c r="AB61" s="423" t="s">
        <v>356</v>
      </c>
      <c r="AC61" s="430" t="s">
        <v>356</v>
      </c>
      <c r="AD61" s="283" t="s">
        <v>356</v>
      </c>
      <c r="AE61" s="283" t="s">
        <v>356</v>
      </c>
      <c r="AF61" s="323" t="s">
        <v>356</v>
      </c>
      <c r="AG61" s="274" t="s">
        <v>356</v>
      </c>
      <c r="AH61" s="13" t="s">
        <v>231</v>
      </c>
      <c r="AI61" s="21"/>
    </row>
    <row r="62" spans="1:35" s="13" customFormat="1" ht="12" customHeight="1" x14ac:dyDescent="0.35">
      <c r="A62" s="38" t="s">
        <v>68</v>
      </c>
      <c r="B62" s="336" t="s">
        <v>310</v>
      </c>
      <c r="C62" s="32" t="s">
        <v>94</v>
      </c>
      <c r="D62" s="22" t="s">
        <v>97</v>
      </c>
      <c r="E62" s="25">
        <v>31</v>
      </c>
      <c r="F62" s="22">
        <v>33</v>
      </c>
      <c r="G62" s="12" t="s">
        <v>127</v>
      </c>
      <c r="H62" s="12" t="s">
        <v>127</v>
      </c>
      <c r="I62" s="12" t="s">
        <v>127</v>
      </c>
      <c r="J62" s="12" t="s">
        <v>127</v>
      </c>
      <c r="K62" s="12" t="s">
        <v>127</v>
      </c>
      <c r="L62" s="12" t="s">
        <v>127</v>
      </c>
      <c r="M62" s="26" t="s">
        <v>127</v>
      </c>
      <c r="N62" s="26" t="s">
        <v>127</v>
      </c>
      <c r="O62" s="50" t="s">
        <v>127</v>
      </c>
      <c r="P62" s="138" t="s">
        <v>356</v>
      </c>
      <c r="Q62" s="26" t="s">
        <v>356</v>
      </c>
      <c r="R62" s="26" t="s">
        <v>356</v>
      </c>
      <c r="S62" s="26" t="s">
        <v>356</v>
      </c>
      <c r="T62" s="50" t="s">
        <v>356</v>
      </c>
      <c r="U62" s="26" t="s">
        <v>356</v>
      </c>
      <c r="V62" s="26" t="s">
        <v>356</v>
      </c>
      <c r="W62" s="26" t="s">
        <v>356</v>
      </c>
      <c r="X62" s="26" t="s">
        <v>356</v>
      </c>
      <c r="Y62" s="283" t="s">
        <v>356</v>
      </c>
      <c r="Z62" s="284" t="s">
        <v>356</v>
      </c>
      <c r="AA62" s="53"/>
      <c r="AB62" s="423" t="s">
        <v>356</v>
      </c>
      <c r="AC62" s="430" t="s">
        <v>356</v>
      </c>
      <c r="AD62" s="283" t="s">
        <v>356</v>
      </c>
      <c r="AE62" s="283" t="s">
        <v>356</v>
      </c>
      <c r="AF62" s="323" t="s">
        <v>356</v>
      </c>
      <c r="AG62" s="274" t="s">
        <v>356</v>
      </c>
      <c r="AH62" s="13" t="s">
        <v>233</v>
      </c>
      <c r="AI62" s="21"/>
    </row>
    <row r="63" spans="1:35" s="13" customFormat="1" ht="12" customHeight="1" x14ac:dyDescent="0.25">
      <c r="A63" s="38" t="s">
        <v>68</v>
      </c>
      <c r="B63" s="338" t="s">
        <v>195</v>
      </c>
      <c r="C63" s="32" t="s">
        <v>94</v>
      </c>
      <c r="D63" s="22" t="s">
        <v>98</v>
      </c>
      <c r="E63" s="245">
        <v>36</v>
      </c>
      <c r="F63" s="246">
        <v>37</v>
      </c>
      <c r="G63" s="246">
        <v>38</v>
      </c>
      <c r="H63" s="246">
        <v>37</v>
      </c>
      <c r="I63" s="246">
        <v>36</v>
      </c>
      <c r="J63" s="246">
        <v>34</v>
      </c>
      <c r="K63" s="246">
        <v>33</v>
      </c>
      <c r="L63" s="248">
        <v>32</v>
      </c>
      <c r="M63" s="247">
        <v>29.599999999999998</v>
      </c>
      <c r="N63" s="247">
        <v>27.5</v>
      </c>
      <c r="O63" s="249">
        <v>26</v>
      </c>
      <c r="P63" s="270">
        <v>24</v>
      </c>
      <c r="Q63" s="248">
        <v>23</v>
      </c>
      <c r="R63" s="248">
        <v>22</v>
      </c>
      <c r="S63" s="248">
        <v>22</v>
      </c>
      <c r="T63" s="249">
        <v>19</v>
      </c>
      <c r="U63" s="248">
        <v>19</v>
      </c>
      <c r="V63" s="248">
        <v>18</v>
      </c>
      <c r="W63" s="248">
        <v>18</v>
      </c>
      <c r="X63" s="248">
        <v>18</v>
      </c>
      <c r="Y63" s="529">
        <v>18</v>
      </c>
      <c r="Z63" s="540">
        <v>19</v>
      </c>
      <c r="AA63" s="46"/>
      <c r="AB63" s="57">
        <f>AVERAGE(U63:Y63)</f>
        <v>18.2</v>
      </c>
      <c r="AC63" s="427">
        <v>5</v>
      </c>
      <c r="AD63" s="47">
        <f>STDEVA(U63:Y63)</f>
        <v>0.44721359549995793</v>
      </c>
      <c r="AE63" s="58">
        <f>AD63/AB63</f>
        <v>2.4572175576920766E-2</v>
      </c>
      <c r="AF63" s="200">
        <f>35/(1+1.533*AE63)</f>
        <v>33.729440798418331</v>
      </c>
      <c r="AG63" s="274" t="str">
        <f>IF(AB63&lt;AF63,"YES","NO")</f>
        <v>YES</v>
      </c>
      <c r="AI63" s="21"/>
    </row>
    <row r="64" spans="1:35" s="13" customFormat="1" ht="12" customHeight="1" x14ac:dyDescent="0.25">
      <c r="A64" s="38" t="s">
        <v>68</v>
      </c>
      <c r="B64" s="338" t="s">
        <v>196</v>
      </c>
      <c r="C64" s="32" t="s">
        <v>94</v>
      </c>
      <c r="D64" s="22" t="s">
        <v>267</v>
      </c>
      <c r="E64" s="43" t="s">
        <v>127</v>
      </c>
      <c r="F64" s="26" t="s">
        <v>127</v>
      </c>
      <c r="G64" s="26" t="s">
        <v>127</v>
      </c>
      <c r="H64" s="26" t="s">
        <v>127</v>
      </c>
      <c r="I64" s="26" t="s">
        <v>127</v>
      </c>
      <c r="J64" s="26" t="s">
        <v>127</v>
      </c>
      <c r="K64" s="26" t="s">
        <v>127</v>
      </c>
      <c r="L64" s="26" t="s">
        <v>127</v>
      </c>
      <c r="M64" s="26" t="s">
        <v>127</v>
      </c>
      <c r="N64" s="26" t="s">
        <v>127</v>
      </c>
      <c r="O64" s="50" t="s">
        <v>127</v>
      </c>
      <c r="P64" s="138" t="s">
        <v>356</v>
      </c>
      <c r="Q64" s="26" t="s">
        <v>356</v>
      </c>
      <c r="R64" s="26" t="s">
        <v>356</v>
      </c>
      <c r="S64" s="26" t="s">
        <v>356</v>
      </c>
      <c r="T64" s="50" t="s">
        <v>356</v>
      </c>
      <c r="U64" s="369">
        <v>16</v>
      </c>
      <c r="V64" s="369">
        <v>18</v>
      </c>
      <c r="W64" s="369">
        <v>18</v>
      </c>
      <c r="X64" s="369">
        <v>18</v>
      </c>
      <c r="Y64" s="531">
        <v>19</v>
      </c>
      <c r="Z64" s="539">
        <v>17</v>
      </c>
      <c r="AA64" s="46"/>
      <c r="AB64" s="57" t="s">
        <v>356</v>
      </c>
      <c r="AC64" s="427" t="s">
        <v>356</v>
      </c>
      <c r="AD64" s="47" t="s">
        <v>356</v>
      </c>
      <c r="AE64" s="58" t="s">
        <v>356</v>
      </c>
      <c r="AF64" s="200" t="s">
        <v>356</v>
      </c>
      <c r="AG64" s="274" t="s">
        <v>356</v>
      </c>
      <c r="AH64" s="13" t="s">
        <v>276</v>
      </c>
      <c r="AI64" s="21"/>
    </row>
    <row r="65" spans="1:35" s="13" customFormat="1" ht="12" customHeight="1" x14ac:dyDescent="0.25">
      <c r="A65" s="38" t="s">
        <v>68</v>
      </c>
      <c r="B65" s="338" t="s">
        <v>197</v>
      </c>
      <c r="C65" s="32" t="s">
        <v>99</v>
      </c>
      <c r="D65" s="22" t="s">
        <v>100</v>
      </c>
      <c r="E65" s="245">
        <v>29</v>
      </c>
      <c r="F65" s="246">
        <v>37</v>
      </c>
      <c r="G65" s="246">
        <v>39</v>
      </c>
      <c r="H65" s="246">
        <v>39</v>
      </c>
      <c r="I65" s="246">
        <v>37</v>
      </c>
      <c r="J65" s="246">
        <v>34</v>
      </c>
      <c r="K65" s="246">
        <v>34</v>
      </c>
      <c r="L65" s="246">
        <v>33</v>
      </c>
      <c r="M65" s="247">
        <v>28.7</v>
      </c>
      <c r="N65" s="247">
        <v>26.266666666666666</v>
      </c>
      <c r="O65" s="249">
        <v>24</v>
      </c>
      <c r="P65" s="270">
        <v>24</v>
      </c>
      <c r="Q65" s="248">
        <v>21</v>
      </c>
      <c r="R65" s="369">
        <v>19</v>
      </c>
      <c r="S65" s="369">
        <v>20</v>
      </c>
      <c r="T65" s="370">
        <v>19</v>
      </c>
      <c r="U65" s="248">
        <v>19</v>
      </c>
      <c r="V65" s="248">
        <v>18</v>
      </c>
      <c r="W65" s="248">
        <v>19</v>
      </c>
      <c r="X65" s="369">
        <v>21</v>
      </c>
      <c r="Y65" s="531">
        <v>23</v>
      </c>
      <c r="Z65" s="539">
        <v>21</v>
      </c>
      <c r="AA65" s="46"/>
      <c r="AB65" s="57">
        <f>AVERAGE(U65:W65)</f>
        <v>18.666666666666668</v>
      </c>
      <c r="AC65" s="427">
        <v>3</v>
      </c>
      <c r="AD65" s="47">
        <f>STDEVA(U65:W65)</f>
        <v>0.57735026918962584</v>
      </c>
      <c r="AE65" s="58">
        <f>AD65/AB65</f>
        <v>3.0929478706587098E-2</v>
      </c>
      <c r="AF65" s="200">
        <f>35/(1+1.886*AE65)</f>
        <v>33.070876656480863</v>
      </c>
      <c r="AG65" s="274" t="str">
        <f>IF(AB65&lt;AF65,"YES","NO")</f>
        <v>YES</v>
      </c>
      <c r="AI65" s="21"/>
    </row>
    <row r="66" spans="1:35" s="13" customFormat="1" ht="12" customHeight="1" x14ac:dyDescent="0.35">
      <c r="A66" s="38" t="s">
        <v>68</v>
      </c>
      <c r="B66" s="336" t="s">
        <v>311</v>
      </c>
      <c r="C66" s="32" t="s">
        <v>99</v>
      </c>
      <c r="D66" s="22" t="s">
        <v>101</v>
      </c>
      <c r="E66" s="25">
        <v>32</v>
      </c>
      <c r="F66" s="22">
        <v>31</v>
      </c>
      <c r="G66" s="22">
        <v>31</v>
      </c>
      <c r="H66" s="22">
        <v>31</v>
      </c>
      <c r="I66" s="22">
        <v>33</v>
      </c>
      <c r="J66" s="22">
        <v>33</v>
      </c>
      <c r="K66" s="22">
        <v>31</v>
      </c>
      <c r="L66" s="22">
        <v>30</v>
      </c>
      <c r="M66" s="24">
        <v>26.5</v>
      </c>
      <c r="N66" s="24">
        <v>24.066666666666666</v>
      </c>
      <c r="O66" s="236">
        <v>23</v>
      </c>
      <c r="P66" s="374">
        <v>23</v>
      </c>
      <c r="Q66" s="369">
        <v>24</v>
      </c>
      <c r="R66" s="139" t="s">
        <v>356</v>
      </c>
      <c r="S66" s="139" t="s">
        <v>356</v>
      </c>
      <c r="T66" s="236" t="s">
        <v>356</v>
      </c>
      <c r="U66" s="139" t="s">
        <v>356</v>
      </c>
      <c r="V66" s="139" t="s">
        <v>356</v>
      </c>
      <c r="W66" s="139" t="s">
        <v>356</v>
      </c>
      <c r="X66" s="139" t="s">
        <v>356</v>
      </c>
      <c r="Y66" s="283" t="s">
        <v>356</v>
      </c>
      <c r="Z66" s="284" t="s">
        <v>356</v>
      </c>
      <c r="AA66" s="53"/>
      <c r="AB66" s="423" t="s">
        <v>356</v>
      </c>
      <c r="AC66" s="430" t="s">
        <v>356</v>
      </c>
      <c r="AD66" s="283" t="s">
        <v>356</v>
      </c>
      <c r="AE66" s="283" t="s">
        <v>356</v>
      </c>
      <c r="AF66" s="323" t="s">
        <v>356</v>
      </c>
      <c r="AG66" s="274" t="s">
        <v>356</v>
      </c>
      <c r="AH66" s="13" t="s">
        <v>235</v>
      </c>
      <c r="AI66" s="21"/>
    </row>
    <row r="67" spans="1:35" s="13" customFormat="1" ht="12" customHeight="1" x14ac:dyDescent="0.35">
      <c r="A67" s="38" t="s">
        <v>68</v>
      </c>
      <c r="B67" s="336" t="s">
        <v>312</v>
      </c>
      <c r="C67" s="32" t="s">
        <v>102</v>
      </c>
      <c r="D67" s="22" t="s">
        <v>103</v>
      </c>
      <c r="E67" s="27">
        <v>33</v>
      </c>
      <c r="F67" s="12">
        <v>34</v>
      </c>
      <c r="G67" s="12">
        <v>36</v>
      </c>
      <c r="H67" s="12">
        <v>35</v>
      </c>
      <c r="I67" s="12">
        <v>35</v>
      </c>
      <c r="J67" s="22">
        <v>33</v>
      </c>
      <c r="K67" s="12">
        <v>34</v>
      </c>
      <c r="L67" s="12" t="s">
        <v>127</v>
      </c>
      <c r="M67" s="12" t="s">
        <v>127</v>
      </c>
      <c r="N67" s="12" t="s">
        <v>127</v>
      </c>
      <c r="O67" s="159" t="s">
        <v>127</v>
      </c>
      <c r="P67" s="160" t="s">
        <v>356</v>
      </c>
      <c r="Q67" s="12" t="s">
        <v>356</v>
      </c>
      <c r="R67" s="12" t="s">
        <v>356</v>
      </c>
      <c r="S67" s="12" t="s">
        <v>356</v>
      </c>
      <c r="T67" s="159" t="s">
        <v>356</v>
      </c>
      <c r="U67" s="12" t="s">
        <v>356</v>
      </c>
      <c r="V67" s="12" t="s">
        <v>356</v>
      </c>
      <c r="W67" s="12" t="s">
        <v>356</v>
      </c>
      <c r="X67" s="12" t="s">
        <v>356</v>
      </c>
      <c r="Y67" s="283" t="s">
        <v>356</v>
      </c>
      <c r="Z67" s="284" t="s">
        <v>356</v>
      </c>
      <c r="AA67" s="53"/>
      <c r="AB67" s="423" t="s">
        <v>356</v>
      </c>
      <c r="AC67" s="430" t="s">
        <v>356</v>
      </c>
      <c r="AD67" s="283" t="s">
        <v>356</v>
      </c>
      <c r="AE67" s="283" t="s">
        <v>356</v>
      </c>
      <c r="AF67" s="323" t="s">
        <v>356</v>
      </c>
      <c r="AG67" s="274" t="s">
        <v>356</v>
      </c>
      <c r="AH67" s="13" t="s">
        <v>240</v>
      </c>
      <c r="AI67" s="21"/>
    </row>
    <row r="68" spans="1:35" s="13" customFormat="1" ht="12" customHeight="1" thickBot="1" x14ac:dyDescent="0.3">
      <c r="A68" s="38" t="s">
        <v>68</v>
      </c>
      <c r="B68" s="338" t="s">
        <v>198</v>
      </c>
      <c r="C68" s="32" t="s">
        <v>102</v>
      </c>
      <c r="D68" s="22" t="s">
        <v>104</v>
      </c>
      <c r="E68" s="251" t="s">
        <v>127</v>
      </c>
      <c r="F68" s="248" t="s">
        <v>127</v>
      </c>
      <c r="G68" s="248" t="s">
        <v>127</v>
      </c>
      <c r="H68" s="248" t="s">
        <v>127</v>
      </c>
      <c r="I68" s="248" t="s">
        <v>127</v>
      </c>
      <c r="J68" s="246">
        <v>32</v>
      </c>
      <c r="K68" s="246">
        <v>30</v>
      </c>
      <c r="L68" s="246">
        <v>29</v>
      </c>
      <c r="M68" s="247">
        <v>25.733333333333334</v>
      </c>
      <c r="N68" s="247">
        <v>24.833333333333332</v>
      </c>
      <c r="O68" s="249">
        <v>23</v>
      </c>
      <c r="P68" s="270">
        <v>22</v>
      </c>
      <c r="Q68" s="248">
        <v>21</v>
      </c>
      <c r="R68" s="248">
        <v>20</v>
      </c>
      <c r="S68" s="248">
        <v>21</v>
      </c>
      <c r="T68" s="249">
        <v>19</v>
      </c>
      <c r="U68" s="248">
        <v>17</v>
      </c>
      <c r="V68" s="248">
        <v>15</v>
      </c>
      <c r="W68" s="248">
        <v>16</v>
      </c>
      <c r="X68" s="369">
        <v>18</v>
      </c>
      <c r="Y68" s="531">
        <v>19</v>
      </c>
      <c r="Z68" s="547">
        <v>18</v>
      </c>
      <c r="AA68" s="46"/>
      <c r="AB68" s="57">
        <f>AVERAGE(S68:W68)</f>
        <v>17.600000000000001</v>
      </c>
      <c r="AC68" s="427">
        <v>5</v>
      </c>
      <c r="AD68" s="47">
        <f>STDEVA(S68:W68)</f>
        <v>2.4083189157584615</v>
      </c>
      <c r="AE68" s="58">
        <f>AD68/AB68</f>
        <v>0.13683630203173075</v>
      </c>
      <c r="AF68" s="200">
        <f>35/(1+1.533*AE68)</f>
        <v>28.931117918355838</v>
      </c>
      <c r="AG68" s="274" t="str">
        <f>IF(AB68&lt;AF68,"YES","NO")</f>
        <v>YES</v>
      </c>
      <c r="AI68" s="21"/>
    </row>
    <row r="69" spans="1:35" s="13" customFormat="1" ht="12" customHeight="1" thickBot="1" x14ac:dyDescent="0.4">
      <c r="A69" s="131" t="s">
        <v>68</v>
      </c>
      <c r="B69" s="337" t="s">
        <v>219</v>
      </c>
      <c r="C69" s="102" t="s">
        <v>105</v>
      </c>
      <c r="D69" s="103" t="s">
        <v>106</v>
      </c>
      <c r="E69" s="152">
        <v>34</v>
      </c>
      <c r="F69" s="103">
        <v>34</v>
      </c>
      <c r="G69" s="103">
        <v>34</v>
      </c>
      <c r="H69" s="103">
        <v>34</v>
      </c>
      <c r="I69" s="103">
        <v>34</v>
      </c>
      <c r="J69" s="103">
        <v>34</v>
      </c>
      <c r="K69" s="103">
        <v>33</v>
      </c>
      <c r="L69" s="103">
        <v>32</v>
      </c>
      <c r="M69" s="154">
        <v>29.333333333333332</v>
      </c>
      <c r="N69" s="154">
        <v>28.033333333333331</v>
      </c>
      <c r="O69" s="237">
        <v>25</v>
      </c>
      <c r="P69" s="376">
        <v>25</v>
      </c>
      <c r="Q69" s="372">
        <v>23</v>
      </c>
      <c r="R69" s="289" t="s">
        <v>356</v>
      </c>
      <c r="S69" s="289" t="s">
        <v>356</v>
      </c>
      <c r="T69" s="237" t="s">
        <v>356</v>
      </c>
      <c r="U69" s="289" t="s">
        <v>356</v>
      </c>
      <c r="V69" s="289" t="s">
        <v>356</v>
      </c>
      <c r="W69" s="289" t="s">
        <v>356</v>
      </c>
      <c r="X69" s="289" t="s">
        <v>356</v>
      </c>
      <c r="Y69" s="319" t="s">
        <v>356</v>
      </c>
      <c r="Z69" s="284" t="s">
        <v>356</v>
      </c>
      <c r="AA69" s="53"/>
      <c r="AB69" s="424" t="s">
        <v>356</v>
      </c>
      <c r="AC69" s="435" t="s">
        <v>356</v>
      </c>
      <c r="AD69" s="319" t="s">
        <v>356</v>
      </c>
      <c r="AE69" s="319" t="s">
        <v>356</v>
      </c>
      <c r="AF69" s="326" t="s">
        <v>356</v>
      </c>
      <c r="AG69" s="275" t="s">
        <v>356</v>
      </c>
      <c r="AH69" s="13" t="s">
        <v>235</v>
      </c>
      <c r="AI69" s="21"/>
    </row>
    <row r="70" spans="1:35" ht="12" customHeight="1" thickBot="1" x14ac:dyDescent="0.3">
      <c r="A70" s="366" t="s">
        <v>130</v>
      </c>
      <c r="B70" s="290"/>
      <c r="C70" s="175"/>
      <c r="D70" s="176"/>
      <c r="E70" s="177">
        <f t="shared" ref="E70:X70" si="3">MAX(E6:E69)</f>
        <v>43</v>
      </c>
      <c r="F70" s="177">
        <f t="shared" si="3"/>
        <v>43</v>
      </c>
      <c r="G70" s="177">
        <f t="shared" si="3"/>
        <v>47</v>
      </c>
      <c r="H70" s="177">
        <f t="shared" si="3"/>
        <v>42</v>
      </c>
      <c r="I70" s="177">
        <f t="shared" si="3"/>
        <v>44</v>
      </c>
      <c r="J70" s="177">
        <f t="shared" si="3"/>
        <v>43</v>
      </c>
      <c r="K70" s="177">
        <f t="shared" si="3"/>
        <v>44</v>
      </c>
      <c r="L70" s="177">
        <f t="shared" si="3"/>
        <v>38</v>
      </c>
      <c r="M70" s="177">
        <f t="shared" si="3"/>
        <v>33</v>
      </c>
      <c r="N70" s="177">
        <f t="shared" si="3"/>
        <v>29.866666666666664</v>
      </c>
      <c r="O70" s="177">
        <f t="shared" si="3"/>
        <v>30</v>
      </c>
      <c r="P70" s="177">
        <f t="shared" si="3"/>
        <v>29</v>
      </c>
      <c r="Q70" s="177">
        <f t="shared" si="3"/>
        <v>30</v>
      </c>
      <c r="R70" s="177">
        <f t="shared" si="3"/>
        <v>27</v>
      </c>
      <c r="S70" s="177">
        <f t="shared" si="3"/>
        <v>28</v>
      </c>
      <c r="T70" s="177">
        <f t="shared" si="3"/>
        <v>31</v>
      </c>
      <c r="U70" s="177">
        <f t="shared" si="3"/>
        <v>29</v>
      </c>
      <c r="V70" s="177">
        <f t="shared" si="3"/>
        <v>23</v>
      </c>
      <c r="W70" s="177">
        <f t="shared" si="3"/>
        <v>23</v>
      </c>
      <c r="X70" s="177">
        <f t="shared" si="3"/>
        <v>25</v>
      </c>
      <c r="Y70" s="177">
        <f>MAX(Y6:Y69)</f>
        <v>24</v>
      </c>
      <c r="Z70" s="178">
        <f>MAX(Z6:Z69)</f>
        <v>22</v>
      </c>
      <c r="AA70" s="49"/>
      <c r="AB70" s="192"/>
      <c r="AC70" s="192"/>
      <c r="AD70" s="192"/>
      <c r="AE70" s="192"/>
      <c r="AF70" s="192"/>
    </row>
    <row r="71" spans="1:35" ht="12" customHeight="1" x14ac:dyDescent="0.25">
      <c r="A71" s="162" t="s">
        <v>128</v>
      </c>
      <c r="B71" s="349"/>
      <c r="C71" s="163"/>
      <c r="D71" s="164"/>
      <c r="E71" s="165">
        <f t="shared" ref="E71:X71" si="4">MEDIAN(E6:E69)</f>
        <v>36</v>
      </c>
      <c r="F71" s="165">
        <f t="shared" si="4"/>
        <v>36</v>
      </c>
      <c r="G71" s="165">
        <f t="shared" si="4"/>
        <v>37</v>
      </c>
      <c r="H71" s="165">
        <f t="shared" si="4"/>
        <v>36</v>
      </c>
      <c r="I71" s="165">
        <f t="shared" si="4"/>
        <v>37</v>
      </c>
      <c r="J71" s="165">
        <f t="shared" si="4"/>
        <v>34</v>
      </c>
      <c r="K71" s="165">
        <f t="shared" si="4"/>
        <v>35</v>
      </c>
      <c r="L71" s="165">
        <f t="shared" si="4"/>
        <v>33</v>
      </c>
      <c r="M71" s="165">
        <f t="shared" si="4"/>
        <v>29.966666666666669</v>
      </c>
      <c r="N71" s="165">
        <f t="shared" si="4"/>
        <v>27.033333333333331</v>
      </c>
      <c r="O71" s="165">
        <f t="shared" si="4"/>
        <v>25</v>
      </c>
      <c r="P71" s="165">
        <f t="shared" si="4"/>
        <v>24</v>
      </c>
      <c r="Q71" s="165">
        <f t="shared" si="4"/>
        <v>23</v>
      </c>
      <c r="R71" s="165">
        <f t="shared" si="4"/>
        <v>23</v>
      </c>
      <c r="S71" s="165">
        <f t="shared" si="4"/>
        <v>24</v>
      </c>
      <c r="T71" s="165">
        <f t="shared" si="4"/>
        <v>22</v>
      </c>
      <c r="U71" s="165">
        <f t="shared" si="4"/>
        <v>20</v>
      </c>
      <c r="V71" s="165">
        <f t="shared" si="4"/>
        <v>18</v>
      </c>
      <c r="W71" s="165">
        <f t="shared" si="4"/>
        <v>19</v>
      </c>
      <c r="X71" s="165">
        <f t="shared" si="4"/>
        <v>19</v>
      </c>
      <c r="Y71" s="165">
        <f>MEDIAN(Y6:Y69)</f>
        <v>19</v>
      </c>
      <c r="Z71" s="166">
        <f>MEDIAN(Z6:Z69)</f>
        <v>19</v>
      </c>
      <c r="AA71" s="49"/>
      <c r="AB71" s="193"/>
      <c r="AC71" s="193"/>
      <c r="AD71" s="193"/>
      <c r="AE71" s="193"/>
      <c r="AF71" s="193"/>
    </row>
    <row r="72" spans="1:35" ht="12" customHeight="1" x14ac:dyDescent="0.25">
      <c r="A72" s="170" t="s">
        <v>129</v>
      </c>
      <c r="B72" s="292"/>
      <c r="C72" s="171"/>
      <c r="D72" s="172"/>
      <c r="E72" s="173">
        <f t="shared" ref="E72:Z72" si="5">MIN(E6:E69)</f>
        <v>29</v>
      </c>
      <c r="F72" s="173">
        <f t="shared" si="5"/>
        <v>30</v>
      </c>
      <c r="G72" s="173">
        <f t="shared" si="5"/>
        <v>30</v>
      </c>
      <c r="H72" s="173">
        <f t="shared" si="5"/>
        <v>29</v>
      </c>
      <c r="I72" s="173">
        <f t="shared" si="5"/>
        <v>26</v>
      </c>
      <c r="J72" s="173">
        <f t="shared" si="5"/>
        <v>28</v>
      </c>
      <c r="K72" s="173">
        <f t="shared" si="5"/>
        <v>29</v>
      </c>
      <c r="L72" s="173">
        <f t="shared" si="5"/>
        <v>28</v>
      </c>
      <c r="M72" s="173">
        <f t="shared" si="5"/>
        <v>25.666666666666668</v>
      </c>
      <c r="N72" s="173">
        <f t="shared" si="5"/>
        <v>22.633333333333336</v>
      </c>
      <c r="O72" s="173">
        <f t="shared" si="5"/>
        <v>20</v>
      </c>
      <c r="P72" s="173">
        <f t="shared" si="5"/>
        <v>19</v>
      </c>
      <c r="Q72" s="173">
        <f t="shared" si="5"/>
        <v>19</v>
      </c>
      <c r="R72" s="173">
        <f t="shared" si="5"/>
        <v>17</v>
      </c>
      <c r="S72" s="173">
        <f t="shared" si="5"/>
        <v>18</v>
      </c>
      <c r="T72" s="173">
        <f t="shared" si="5"/>
        <v>17</v>
      </c>
      <c r="U72" s="173">
        <f t="shared" si="5"/>
        <v>16</v>
      </c>
      <c r="V72" s="173">
        <f t="shared" si="5"/>
        <v>14</v>
      </c>
      <c r="W72" s="173">
        <f t="shared" si="5"/>
        <v>14</v>
      </c>
      <c r="X72" s="173">
        <f t="shared" si="5"/>
        <v>15</v>
      </c>
      <c r="Y72" s="173">
        <f t="shared" si="5"/>
        <v>17</v>
      </c>
      <c r="Z72" s="174">
        <f t="shared" si="5"/>
        <v>16</v>
      </c>
      <c r="AA72" s="49"/>
      <c r="AB72" s="193"/>
      <c r="AC72" s="193"/>
      <c r="AD72" s="193"/>
      <c r="AE72" s="193"/>
      <c r="AF72" s="193"/>
    </row>
    <row r="73" spans="1:35" ht="12" customHeight="1" x14ac:dyDescent="0.25">
      <c r="AB73" s="193"/>
      <c r="AC73" s="193"/>
      <c r="AD73" s="193"/>
      <c r="AE73" s="193"/>
      <c r="AF73" s="193"/>
    </row>
    <row r="74" spans="1:35" ht="12" customHeight="1" x14ac:dyDescent="0.25">
      <c r="A74" s="48" t="s">
        <v>323</v>
      </c>
      <c r="AB74" s="193"/>
      <c r="AC74" s="193"/>
      <c r="AD74" s="193"/>
      <c r="AE74" s="193"/>
      <c r="AF74" s="193"/>
    </row>
    <row r="75" spans="1:35" ht="12" customHeight="1" x14ac:dyDescent="0.25">
      <c r="A75" s="503" t="s">
        <v>367</v>
      </c>
      <c r="B75" s="70"/>
      <c r="AB75" s="193"/>
      <c r="AC75" s="193"/>
      <c r="AD75" s="193"/>
      <c r="AE75" s="193"/>
      <c r="AF75" s="193"/>
    </row>
    <row r="76" spans="1:35" ht="12" customHeight="1" x14ac:dyDescent="0.25">
      <c r="A76" s="601" t="s">
        <v>368</v>
      </c>
      <c r="B76" s="601"/>
      <c r="AB76" s="193"/>
      <c r="AC76" s="193"/>
      <c r="AD76" s="193"/>
      <c r="AE76" s="193"/>
      <c r="AF76" s="193"/>
    </row>
    <row r="77" spans="1:35" ht="12" customHeight="1" x14ac:dyDescent="0.25">
      <c r="A77" s="601"/>
      <c r="B77" s="601"/>
      <c r="AB77" s="193"/>
      <c r="AC77" s="193"/>
      <c r="AD77" s="193"/>
      <c r="AE77" s="193"/>
      <c r="AF77" s="193"/>
    </row>
    <row r="78" spans="1:35" ht="12" customHeight="1" x14ac:dyDescent="0.25">
      <c r="A78" s="505" t="s">
        <v>344</v>
      </c>
      <c r="AB78" s="193"/>
      <c r="AC78" s="193"/>
      <c r="AD78" s="193"/>
      <c r="AE78" s="193"/>
      <c r="AF78" s="193"/>
    </row>
    <row r="79" spans="1:35" ht="12" customHeight="1" x14ac:dyDescent="0.25">
      <c r="A79" s="502" t="s">
        <v>349</v>
      </c>
      <c r="AB79" s="193"/>
      <c r="AC79" s="193"/>
      <c r="AD79" s="193"/>
      <c r="AE79" s="193"/>
      <c r="AF79" s="193"/>
    </row>
    <row r="80" spans="1:35" ht="12" customHeight="1" x14ac:dyDescent="0.25">
      <c r="A80" s="589" t="s">
        <v>359</v>
      </c>
      <c r="B80" s="589"/>
    </row>
    <row r="81" spans="1:32" ht="12" customHeight="1" x14ac:dyDescent="0.25">
      <c r="A81" s="589"/>
      <c r="B81" s="589"/>
    </row>
    <row r="82" spans="1:32" ht="12" customHeight="1" x14ac:dyDescent="0.25">
      <c r="A82" s="589"/>
      <c r="B82" s="589"/>
    </row>
    <row r="83" spans="1:32" ht="12" customHeight="1" x14ac:dyDescent="0.25">
      <c r="A83" s="602" t="s">
        <v>348</v>
      </c>
      <c r="B83" s="602"/>
      <c r="AB83" s="7"/>
      <c r="AC83" s="7"/>
      <c r="AD83" s="7"/>
      <c r="AE83" s="7"/>
      <c r="AF83" s="7"/>
    </row>
    <row r="84" spans="1:32" ht="12" customHeight="1" x14ac:dyDescent="0.25">
      <c r="A84" s="602"/>
      <c r="B84" s="602"/>
      <c r="AB84" s="7"/>
      <c r="AC84" s="7"/>
      <c r="AD84" s="7"/>
      <c r="AE84" s="7"/>
      <c r="AF84" s="7"/>
    </row>
    <row r="85" spans="1:32" ht="12" customHeight="1" x14ac:dyDescent="0.25">
      <c r="A85" s="505" t="s">
        <v>343</v>
      </c>
      <c r="B85" s="436"/>
      <c r="D85" s="333"/>
    </row>
    <row r="86" spans="1:32" ht="12" customHeight="1" x14ac:dyDescent="0.25">
      <c r="A86" s="48" t="s">
        <v>333</v>
      </c>
      <c r="AB86" s="7"/>
      <c r="AC86" s="7"/>
      <c r="AD86" s="7"/>
      <c r="AE86" s="7"/>
      <c r="AF86" s="7"/>
    </row>
    <row r="87" spans="1:32" ht="12" customHeight="1" x14ac:dyDescent="0.25">
      <c r="A87" s="512" t="s">
        <v>366</v>
      </c>
      <c r="B87" s="513"/>
    </row>
    <row r="88" spans="1:32" ht="12" customHeight="1" x14ac:dyDescent="0.25">
      <c r="A88" s="421" t="s">
        <v>362</v>
      </c>
    </row>
    <row r="89" spans="1:32" ht="12" customHeight="1" x14ac:dyDescent="0.25">
      <c r="A89" s="506" t="s">
        <v>369</v>
      </c>
      <c r="B89" s="504"/>
      <c r="AB89" s="7"/>
      <c r="AC89" s="7"/>
      <c r="AD89" s="7"/>
      <c r="AE89" s="7"/>
      <c r="AF89" s="7"/>
    </row>
    <row r="90" spans="1:32" ht="12" customHeight="1" x14ac:dyDescent="0.25">
      <c r="A90" s="507" t="s">
        <v>344</v>
      </c>
      <c r="B90" s="504"/>
      <c r="AB90" s="7"/>
      <c r="AC90" s="7"/>
      <c r="AD90" s="7"/>
      <c r="AE90" s="7"/>
      <c r="AF90" s="7"/>
    </row>
    <row r="91" spans="1:32" ht="12" customHeight="1" x14ac:dyDescent="0.25">
      <c r="A91" s="421" t="s">
        <v>350</v>
      </c>
      <c r="AB91" s="7"/>
      <c r="AC91" s="7"/>
      <c r="AD91" s="7"/>
      <c r="AE91" s="7"/>
      <c r="AF91" s="7"/>
    </row>
    <row r="92" spans="1:32" ht="12" customHeight="1" x14ac:dyDescent="0.25">
      <c r="A92" s="509" t="s">
        <v>357</v>
      </c>
      <c r="B92" s="7"/>
      <c r="AB92" s="7"/>
      <c r="AC92" s="7"/>
      <c r="AD92" s="7"/>
      <c r="AE92" s="7"/>
      <c r="AF92" s="7"/>
    </row>
    <row r="93" spans="1:32" ht="12" customHeight="1" x14ac:dyDescent="0.25">
      <c r="A93" s="589" t="s">
        <v>359</v>
      </c>
      <c r="B93" s="589"/>
      <c r="AB93" s="7"/>
      <c r="AC93" s="7"/>
      <c r="AD93" s="7"/>
      <c r="AE93" s="7"/>
      <c r="AF93" s="7"/>
    </row>
    <row r="94" spans="1:32" ht="12" customHeight="1" x14ac:dyDescent="0.25">
      <c r="A94" s="589"/>
      <c r="B94" s="589"/>
      <c r="AB94" s="7"/>
      <c r="AC94" s="7"/>
      <c r="AD94" s="7"/>
      <c r="AE94" s="7"/>
      <c r="AF94" s="7"/>
    </row>
    <row r="95" spans="1:32" ht="12" customHeight="1" x14ac:dyDescent="0.25">
      <c r="A95" s="589"/>
      <c r="B95" s="589"/>
      <c r="AB95" s="7"/>
      <c r="AC95" s="7"/>
      <c r="AD95" s="7"/>
      <c r="AE95" s="7"/>
      <c r="AF95" s="7"/>
    </row>
    <row r="96" spans="1:32" ht="12" customHeight="1" x14ac:dyDescent="0.25">
      <c r="A96" s="421" t="s">
        <v>351</v>
      </c>
      <c r="AB96" s="7"/>
      <c r="AC96" s="7"/>
      <c r="AD96" s="7"/>
      <c r="AE96" s="7"/>
      <c r="AF96" s="7"/>
    </row>
    <row r="97" spans="1:32" ht="12" customHeight="1" x14ac:dyDescent="0.25">
      <c r="A97" s="421" t="s">
        <v>352</v>
      </c>
      <c r="C97" s="359"/>
      <c r="AB97" s="7"/>
      <c r="AC97" s="7"/>
      <c r="AD97" s="7"/>
      <c r="AE97" s="7"/>
      <c r="AF97" s="7"/>
    </row>
    <row r="98" spans="1:32" ht="12" customHeight="1" x14ac:dyDescent="0.25">
      <c r="A98" s="421" t="s">
        <v>353</v>
      </c>
      <c r="C98" s="360"/>
      <c r="AB98" s="7"/>
      <c r="AC98" s="7"/>
      <c r="AD98" s="7"/>
      <c r="AE98" s="7"/>
      <c r="AF98" s="7"/>
    </row>
    <row r="99" spans="1:32" ht="12" customHeight="1" x14ac:dyDescent="0.25">
      <c r="A99" s="588" t="s">
        <v>354</v>
      </c>
      <c r="B99" s="588"/>
      <c r="C99" s="8"/>
      <c r="AB99" s="7"/>
      <c r="AC99" s="7"/>
      <c r="AD99" s="7"/>
      <c r="AE99" s="7"/>
      <c r="AF99" s="7"/>
    </row>
    <row r="100" spans="1:32" ht="12" customHeight="1" x14ac:dyDescent="0.25">
      <c r="A100" s="588"/>
      <c r="B100" s="588"/>
      <c r="C100" s="8"/>
      <c r="AB100" s="7"/>
      <c r="AC100" s="7"/>
      <c r="AD100" s="7"/>
      <c r="AE100" s="7"/>
      <c r="AF100" s="7"/>
    </row>
    <row r="101" spans="1:32" ht="12" customHeight="1" x14ac:dyDescent="0.25">
      <c r="A101" s="588"/>
      <c r="B101" s="588"/>
      <c r="C101" s="8"/>
    </row>
    <row r="102" spans="1:32" ht="12" customHeight="1" x14ac:dyDescent="0.25">
      <c r="A102" s="421" t="s">
        <v>355</v>
      </c>
      <c r="C102" s="8"/>
      <c r="D102" s="332"/>
    </row>
    <row r="103" spans="1:32" ht="12" customHeight="1" x14ac:dyDescent="0.25">
      <c r="A103" s="421"/>
      <c r="C103" s="8"/>
    </row>
    <row r="104" spans="1:32" ht="12" customHeight="1" x14ac:dyDescent="0.25">
      <c r="A104" s="416" t="s">
        <v>339</v>
      </c>
      <c r="B104" s="417"/>
      <c r="C104" s="8"/>
    </row>
    <row r="105" spans="1:32" ht="12" customHeight="1" x14ac:dyDescent="0.25">
      <c r="A105" s="510" t="s">
        <v>340</v>
      </c>
      <c r="B105" s="511"/>
      <c r="C105" s="8"/>
    </row>
    <row r="106" spans="1:32" ht="12" customHeight="1" x14ac:dyDescent="0.25"/>
    <row r="107" spans="1:32" ht="12" customHeight="1" x14ac:dyDescent="0.25"/>
    <row r="108" spans="1:32" ht="12" customHeight="1" x14ac:dyDescent="0.25"/>
    <row r="109" spans="1:32" ht="12" customHeight="1" x14ac:dyDescent="0.25"/>
    <row r="110" spans="1:32" ht="12" customHeight="1" x14ac:dyDescent="0.25"/>
    <row r="111" spans="1:32" ht="12" customHeight="1" x14ac:dyDescent="0.25"/>
    <row r="112" spans="1:32" ht="12" customHeight="1" x14ac:dyDescent="0.25"/>
    <row r="113" ht="12" customHeight="1" x14ac:dyDescent="0.25"/>
  </sheetData>
  <sortState xmlns:xlrd2="http://schemas.microsoft.com/office/spreadsheetml/2017/richdata2" ref="A6:Y69">
    <sortCondition ref="A6:A69"/>
    <sortCondition ref="C6:C69"/>
    <sortCondition ref="D6:D69"/>
  </sortState>
  <mergeCells count="11">
    <mergeCell ref="A99:B101"/>
    <mergeCell ref="A80:B82"/>
    <mergeCell ref="AB4:AG4"/>
    <mergeCell ref="A4:A5"/>
    <mergeCell ref="C4:C5"/>
    <mergeCell ref="D4:D5"/>
    <mergeCell ref="B4:B5"/>
    <mergeCell ref="A76:B77"/>
    <mergeCell ref="A83:B84"/>
    <mergeCell ref="A93:B95"/>
    <mergeCell ref="E4:Z4"/>
  </mergeCells>
  <conditionalFormatting sqref="E6:Z20 E21:Y22 E23:Z24 E25:Y29 E30:Z30 E31:Y38 E39:Z41 E42:Y43 E44:Z46 E47:Y47 E48:Z55 E56:Y56 E57:Z57 E58:Y59 E60:Z62 E63:Y65 E66:Z67 E68:Y68 E69:Z69">
    <cfRule type="cellIs" dxfId="19" priority="11" operator="between">
      <formula>36</formula>
      <formula>65</formula>
    </cfRule>
    <cfRule type="cellIs" dxfId="18" priority="12" operator="between">
      <formula>65</formula>
      <formula>100</formula>
    </cfRule>
  </conditionalFormatting>
  <conditionalFormatting sqref="Z27">
    <cfRule type="cellIs" dxfId="17" priority="9" operator="between">
      <formula>35</formula>
      <formula>65</formula>
    </cfRule>
    <cfRule type="cellIs" dxfId="16" priority="10" operator="between">
      <formula>65</formula>
      <formula>100</formula>
    </cfRule>
  </conditionalFormatting>
  <conditionalFormatting sqref="Z31">
    <cfRule type="cellIs" dxfId="15" priority="7" operator="between">
      <formula>35</formula>
      <formula>65</formula>
    </cfRule>
    <cfRule type="cellIs" dxfId="14" priority="8" operator="between">
      <formula>65</formula>
      <formula>100</formula>
    </cfRule>
  </conditionalFormatting>
  <conditionalFormatting sqref="Z33">
    <cfRule type="cellIs" dxfId="13" priority="5" operator="between">
      <formula>35</formula>
      <formula>65</formula>
    </cfRule>
    <cfRule type="cellIs" dxfId="12" priority="6" operator="between">
      <formula>65</formula>
      <formula>100</formula>
    </cfRule>
  </conditionalFormatting>
  <conditionalFormatting sqref="Z37">
    <cfRule type="cellIs" dxfId="11" priority="3" operator="between">
      <formula>35</formula>
      <formula>65</formula>
    </cfRule>
    <cfRule type="cellIs" dxfId="10" priority="4" operator="between">
      <formula>65</formula>
      <formula>100</formula>
    </cfRule>
  </conditionalFormatting>
  <conditionalFormatting sqref="Z59">
    <cfRule type="cellIs" dxfId="9" priority="1" operator="between">
      <formula>35</formula>
      <formula>65</formula>
    </cfRule>
    <cfRule type="cellIs" dxfId="8" priority="2" operator="between">
      <formula>65</formula>
      <formula>100</formula>
    </cfRule>
  </conditionalFormatting>
  <hyperlinks>
    <hyperlink ref="A78" r:id="rId1" xr:uid="{4DBAEA5E-EF2D-4AAE-8BB3-39EDEFCB22CE}"/>
    <hyperlink ref="A85" r:id="rId2" location="Meta" xr:uid="{E3B1918B-0470-4135-B34E-0F7D25968BD7}"/>
    <hyperlink ref="A90" r:id="rId3" xr:uid="{C495E99A-080B-48B3-9B81-CB0B4DB43203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I8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34" sqref="Z34"/>
    </sheetView>
  </sheetViews>
  <sheetFormatPr defaultColWidth="9.1796875" defaultRowHeight="14.5" x14ac:dyDescent="0.25"/>
  <cols>
    <col min="1" max="1" width="12.453125" style="8" customWidth="1"/>
    <col min="2" max="2" width="46.81640625" style="8" customWidth="1"/>
    <col min="3" max="3" width="12.26953125" style="8" customWidth="1"/>
    <col min="4" max="4" width="11.54296875" style="21" customWidth="1"/>
    <col min="5" max="12" width="5.54296875" style="7" customWidth="1"/>
    <col min="13" max="15" width="5.54296875" style="9" customWidth="1"/>
    <col min="16" max="24" width="5.54296875" style="7" customWidth="1"/>
    <col min="25" max="26" width="5.54296875" style="28" customWidth="1"/>
    <col min="27" max="27" width="5.54296875" style="7" customWidth="1"/>
    <col min="28" max="29" width="8.453125" style="7" customWidth="1"/>
    <col min="30" max="30" width="9.81640625" style="7" customWidth="1"/>
    <col min="31" max="31" width="11.1796875" style="7" customWidth="1"/>
    <col min="32" max="32" width="16.453125" style="7" customWidth="1"/>
    <col min="33" max="33" width="14.26953125" style="9" customWidth="1"/>
    <col min="34" max="34" width="38" style="7" bestFit="1" customWidth="1"/>
    <col min="35" max="16384" width="9.1796875" style="7"/>
  </cols>
  <sheetData>
    <row r="1" spans="1:34" ht="15" customHeight="1" x14ac:dyDescent="0.35">
      <c r="A1" s="65" t="s">
        <v>335</v>
      </c>
      <c r="B1" s="334"/>
      <c r="C1" s="67"/>
      <c r="D1" s="45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34" ht="15" customHeight="1" x14ac:dyDescent="0.25">
      <c r="A2" s="65" t="s">
        <v>326</v>
      </c>
      <c r="B2" s="334"/>
      <c r="C2" s="67"/>
      <c r="D2" s="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34" ht="12" customHeight="1" thickBot="1" x14ac:dyDescent="0.3">
      <c r="A3" s="365" t="s">
        <v>364</v>
      </c>
      <c r="B3" s="334"/>
      <c r="C3" s="70"/>
      <c r="D3" s="6"/>
    </row>
    <row r="4" spans="1:34" ht="12" customHeight="1" thickBot="1" x14ac:dyDescent="0.3">
      <c r="A4" s="593" t="s">
        <v>0</v>
      </c>
      <c r="B4" s="607" t="s">
        <v>220</v>
      </c>
      <c r="C4" s="595" t="s">
        <v>1</v>
      </c>
      <c r="D4" s="597" t="s">
        <v>13</v>
      </c>
      <c r="E4" s="603" t="s">
        <v>126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5"/>
      <c r="AA4" s="13"/>
      <c r="AB4" s="590" t="s">
        <v>273</v>
      </c>
      <c r="AC4" s="591"/>
      <c r="AD4" s="591"/>
      <c r="AE4" s="591"/>
      <c r="AF4" s="591"/>
      <c r="AG4" s="606"/>
    </row>
    <row r="5" spans="1:34" ht="35" thickBot="1" x14ac:dyDescent="0.3">
      <c r="A5" s="594"/>
      <c r="B5" s="608"/>
      <c r="C5" s="596"/>
      <c r="D5" s="598"/>
      <c r="E5" s="62" t="s">
        <v>3</v>
      </c>
      <c r="F5" s="63" t="s">
        <v>4</v>
      </c>
      <c r="G5" s="63" t="s">
        <v>5</v>
      </c>
      <c r="H5" s="63" t="s">
        <v>6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4" t="s">
        <v>132</v>
      </c>
      <c r="P5" s="508" t="s">
        <v>144</v>
      </c>
      <c r="Q5" s="63" t="s">
        <v>145</v>
      </c>
      <c r="R5" s="63" t="s">
        <v>146</v>
      </c>
      <c r="S5" s="63" t="s">
        <v>147</v>
      </c>
      <c r="T5" s="64" t="s">
        <v>148</v>
      </c>
      <c r="U5" s="63" t="s">
        <v>149</v>
      </c>
      <c r="V5" s="63" t="s">
        <v>150</v>
      </c>
      <c r="W5" s="63" t="s">
        <v>151</v>
      </c>
      <c r="X5" s="64" t="s">
        <v>152</v>
      </c>
      <c r="Y5" s="64" t="s">
        <v>266</v>
      </c>
      <c r="Z5" s="587" t="s">
        <v>361</v>
      </c>
      <c r="AA5" s="13"/>
      <c r="AB5" s="518" t="s">
        <v>347</v>
      </c>
      <c r="AC5" s="519" t="s">
        <v>346</v>
      </c>
      <c r="AD5" s="197" t="s">
        <v>274</v>
      </c>
      <c r="AE5" s="520" t="s">
        <v>322</v>
      </c>
      <c r="AF5" s="203" t="s">
        <v>275</v>
      </c>
      <c r="AG5" s="362" t="s">
        <v>358</v>
      </c>
      <c r="AH5" s="213" t="s">
        <v>131</v>
      </c>
    </row>
    <row r="6" spans="1:34" s="13" customFormat="1" ht="12" customHeight="1" x14ac:dyDescent="0.25">
      <c r="A6" s="183" t="s">
        <v>34</v>
      </c>
      <c r="B6" s="335" t="s">
        <v>161</v>
      </c>
      <c r="C6" s="184" t="s">
        <v>35</v>
      </c>
      <c r="D6" s="75" t="s">
        <v>36</v>
      </c>
      <c r="E6" s="239">
        <v>37</v>
      </c>
      <c r="F6" s="240">
        <v>39</v>
      </c>
      <c r="G6" s="240">
        <v>39</v>
      </c>
      <c r="H6" s="240">
        <v>36</v>
      </c>
      <c r="I6" s="240">
        <v>34</v>
      </c>
      <c r="J6" s="240">
        <v>33</v>
      </c>
      <c r="K6" s="240">
        <v>33</v>
      </c>
      <c r="L6" s="240">
        <v>32</v>
      </c>
      <c r="M6" s="241">
        <v>28.533333333333331</v>
      </c>
      <c r="N6" s="242">
        <v>26</v>
      </c>
      <c r="O6" s="244">
        <v>23</v>
      </c>
      <c r="P6" s="269">
        <v>23</v>
      </c>
      <c r="Q6" s="243">
        <v>23</v>
      </c>
      <c r="R6" s="243">
        <v>23</v>
      </c>
      <c r="S6" s="243">
        <v>24</v>
      </c>
      <c r="T6" s="377">
        <v>22</v>
      </c>
      <c r="U6" s="371">
        <v>21</v>
      </c>
      <c r="V6" s="371">
        <v>18</v>
      </c>
      <c r="W6" s="243">
        <v>19</v>
      </c>
      <c r="X6" s="377">
        <v>19</v>
      </c>
      <c r="Y6" s="530">
        <v>18</v>
      </c>
      <c r="Z6" s="563">
        <v>15</v>
      </c>
      <c r="AB6" s="55">
        <f>AVERAGE(O6:S6)</f>
        <v>23.2</v>
      </c>
      <c r="AC6" s="425">
        <v>5</v>
      </c>
      <c r="AD6" s="56">
        <f>STDEVA(O6:S6)</f>
        <v>0.44721359549995793</v>
      </c>
      <c r="AE6" s="59">
        <f t="shared" ref="AE6" si="0">AD6/AB6</f>
        <v>1.9276448081894739E-2</v>
      </c>
      <c r="AF6" s="202">
        <f>35/(1+1.533*AE6)</f>
        <v>33.995408651085611</v>
      </c>
      <c r="AG6" s="361" t="str">
        <f t="shared" ref="AG6" si="1">IF(AB6&lt;AF6,"YES","ND")</f>
        <v>YES</v>
      </c>
    </row>
    <row r="7" spans="1:34" ht="12" customHeight="1" x14ac:dyDescent="0.25">
      <c r="A7" s="30" t="s">
        <v>34</v>
      </c>
      <c r="B7" s="336" t="s">
        <v>162</v>
      </c>
      <c r="C7" s="23" t="s">
        <v>35</v>
      </c>
      <c r="D7" s="22" t="s">
        <v>37</v>
      </c>
      <c r="E7" s="245">
        <v>35</v>
      </c>
      <c r="F7" s="246">
        <v>38</v>
      </c>
      <c r="G7" s="246">
        <v>38</v>
      </c>
      <c r="H7" s="246">
        <v>36</v>
      </c>
      <c r="I7" s="246">
        <v>35</v>
      </c>
      <c r="J7" s="246">
        <v>32</v>
      </c>
      <c r="K7" s="246">
        <v>32</v>
      </c>
      <c r="L7" s="246">
        <v>29</v>
      </c>
      <c r="M7" s="247">
        <v>26.1</v>
      </c>
      <c r="N7" s="247">
        <v>25</v>
      </c>
      <c r="O7" s="249">
        <v>23</v>
      </c>
      <c r="P7" s="270">
        <v>23</v>
      </c>
      <c r="Q7" s="248">
        <v>21</v>
      </c>
      <c r="R7" s="248">
        <v>21</v>
      </c>
      <c r="S7" s="248">
        <v>21</v>
      </c>
      <c r="T7" s="370">
        <v>19</v>
      </c>
      <c r="U7" s="369">
        <v>18</v>
      </c>
      <c r="V7" s="369">
        <v>16</v>
      </c>
      <c r="W7" s="248">
        <v>18</v>
      </c>
      <c r="X7" s="370">
        <v>16</v>
      </c>
      <c r="Y7" s="531">
        <v>19</v>
      </c>
      <c r="Z7" s="539">
        <v>20</v>
      </c>
      <c r="AB7" s="57">
        <f>AVERAGE(O7:S7)</f>
        <v>21.8</v>
      </c>
      <c r="AC7" s="427">
        <v>5</v>
      </c>
      <c r="AD7" s="47">
        <f>STDEVA(O7:S7)</f>
        <v>1.0954451150103324</v>
      </c>
      <c r="AE7" s="60">
        <f t="shared" ref="AE7" si="2">AD7/AB7</f>
        <v>5.0249775917905151E-2</v>
      </c>
      <c r="AF7" s="200">
        <f>35/(1+1.533*AE7)</f>
        <v>32.496685838799955</v>
      </c>
      <c r="AG7" s="274" t="str">
        <f t="shared" ref="AG7" si="3">IF(AB7&lt;AF7,"YES","ND")</f>
        <v>YES</v>
      </c>
      <c r="AH7" s="13"/>
    </row>
    <row r="8" spans="1:34" ht="12" customHeight="1" x14ac:dyDescent="0.25">
      <c r="A8" s="30" t="s">
        <v>34</v>
      </c>
      <c r="B8" s="336" t="s">
        <v>163</v>
      </c>
      <c r="C8" s="23" t="s">
        <v>35</v>
      </c>
      <c r="D8" s="139">
        <v>100031008</v>
      </c>
      <c r="E8" s="25" t="s">
        <v>127</v>
      </c>
      <c r="F8" s="22" t="s">
        <v>127</v>
      </c>
      <c r="G8" s="22" t="s">
        <v>127</v>
      </c>
      <c r="H8" s="22" t="s">
        <v>127</v>
      </c>
      <c r="I8" s="22" t="s">
        <v>127</v>
      </c>
      <c r="J8" s="22" t="s">
        <v>127</v>
      </c>
      <c r="K8" s="22" t="s">
        <v>127</v>
      </c>
      <c r="L8" s="22" t="s">
        <v>127</v>
      </c>
      <c r="M8" s="22" t="s">
        <v>127</v>
      </c>
      <c r="N8" s="22" t="s">
        <v>127</v>
      </c>
      <c r="O8" s="454" t="s">
        <v>127</v>
      </c>
      <c r="P8" s="459" t="s">
        <v>356</v>
      </c>
      <c r="Q8" s="368">
        <v>21</v>
      </c>
      <c r="R8" s="368">
        <v>27</v>
      </c>
      <c r="S8" s="368">
        <v>24</v>
      </c>
      <c r="T8" s="378">
        <v>23</v>
      </c>
      <c r="U8" s="368">
        <v>18</v>
      </c>
      <c r="V8" s="368">
        <v>16</v>
      </c>
      <c r="W8" s="139">
        <v>17</v>
      </c>
      <c r="X8" s="378">
        <v>16</v>
      </c>
      <c r="Y8" s="531">
        <v>19</v>
      </c>
      <c r="Z8" s="539">
        <v>18</v>
      </c>
      <c r="AB8" s="57" t="s">
        <v>356</v>
      </c>
      <c r="AC8" s="427" t="s">
        <v>356</v>
      </c>
      <c r="AD8" s="47" t="s">
        <v>356</v>
      </c>
      <c r="AE8" s="60" t="s">
        <v>356</v>
      </c>
      <c r="AF8" s="200" t="s">
        <v>356</v>
      </c>
      <c r="AG8" s="274" t="s">
        <v>356</v>
      </c>
      <c r="AH8" s="13" t="s">
        <v>269</v>
      </c>
    </row>
    <row r="9" spans="1:34" ht="12" customHeight="1" x14ac:dyDescent="0.25">
      <c r="A9" s="30" t="s">
        <v>34</v>
      </c>
      <c r="B9" s="336" t="s">
        <v>290</v>
      </c>
      <c r="C9" s="23" t="s">
        <v>35</v>
      </c>
      <c r="D9" s="22" t="s">
        <v>38</v>
      </c>
      <c r="E9" s="25">
        <v>39</v>
      </c>
      <c r="F9" s="22" t="s">
        <v>127</v>
      </c>
      <c r="G9" s="22" t="s">
        <v>127</v>
      </c>
      <c r="H9" s="22" t="s">
        <v>127</v>
      </c>
      <c r="I9" s="22" t="s">
        <v>127</v>
      </c>
      <c r="J9" s="22" t="s">
        <v>127</v>
      </c>
      <c r="K9" s="22" t="s">
        <v>127</v>
      </c>
      <c r="L9" s="22" t="s">
        <v>127</v>
      </c>
      <c r="M9" s="24" t="s">
        <v>127</v>
      </c>
      <c r="N9" s="24" t="s">
        <v>127</v>
      </c>
      <c r="O9" s="133" t="s">
        <v>127</v>
      </c>
      <c r="P9" s="132" t="s">
        <v>356</v>
      </c>
      <c r="Q9" s="24" t="s">
        <v>356</v>
      </c>
      <c r="R9" s="24" t="s">
        <v>356</v>
      </c>
      <c r="S9" s="24" t="s">
        <v>356</v>
      </c>
      <c r="T9" s="133" t="s">
        <v>356</v>
      </c>
      <c r="U9" s="24" t="s">
        <v>356</v>
      </c>
      <c r="V9" s="24" t="s">
        <v>356</v>
      </c>
      <c r="W9" s="24" t="s">
        <v>356</v>
      </c>
      <c r="X9" s="133" t="s">
        <v>356</v>
      </c>
      <c r="Y9" s="133" t="s">
        <v>356</v>
      </c>
      <c r="Z9" s="558" t="s">
        <v>356</v>
      </c>
      <c r="AB9" s="211" t="s">
        <v>356</v>
      </c>
      <c r="AC9" s="438" t="s">
        <v>356</v>
      </c>
      <c r="AD9" s="24" t="s">
        <v>356</v>
      </c>
      <c r="AE9" s="210" t="s">
        <v>356</v>
      </c>
      <c r="AF9" s="208" t="s">
        <v>356</v>
      </c>
      <c r="AG9" s="274" t="str">
        <f t="shared" ref="AG9:AG14" si="4">IF(AB9&lt;AF9,"YES","ND")</f>
        <v>ND</v>
      </c>
      <c r="AH9" s="13" t="s">
        <v>230</v>
      </c>
    </row>
    <row r="10" spans="1:34" ht="12" customHeight="1" x14ac:dyDescent="0.25">
      <c r="A10" s="30" t="s">
        <v>34</v>
      </c>
      <c r="B10" s="331" t="s">
        <v>291</v>
      </c>
      <c r="C10" s="23" t="s">
        <v>35</v>
      </c>
      <c r="D10" s="22" t="s">
        <v>39</v>
      </c>
      <c r="E10" s="245">
        <v>38</v>
      </c>
      <c r="F10" s="246">
        <v>41</v>
      </c>
      <c r="G10" s="246">
        <v>40</v>
      </c>
      <c r="H10" s="246">
        <v>36</v>
      </c>
      <c r="I10" s="246">
        <v>34</v>
      </c>
      <c r="J10" s="246">
        <v>32</v>
      </c>
      <c r="K10" s="246">
        <v>32</v>
      </c>
      <c r="L10" s="246">
        <v>30</v>
      </c>
      <c r="M10" s="247">
        <v>27.666666666666668</v>
      </c>
      <c r="N10" s="247">
        <v>26</v>
      </c>
      <c r="O10" s="249">
        <v>24</v>
      </c>
      <c r="P10" s="270">
        <v>23</v>
      </c>
      <c r="Q10" s="248">
        <v>24</v>
      </c>
      <c r="R10" s="248">
        <v>24</v>
      </c>
      <c r="S10" s="248">
        <v>26</v>
      </c>
      <c r="T10" s="249">
        <v>23</v>
      </c>
      <c r="U10" s="369">
        <v>22</v>
      </c>
      <c r="V10" s="369">
        <v>18</v>
      </c>
      <c r="W10" s="369">
        <v>19</v>
      </c>
      <c r="X10" s="370">
        <v>17</v>
      </c>
      <c r="Y10" s="531">
        <v>18</v>
      </c>
      <c r="Z10" s="539">
        <v>15</v>
      </c>
      <c r="AB10" s="57">
        <f>AVERAGE(P10:T10)</f>
        <v>24</v>
      </c>
      <c r="AC10" s="427">
        <v>5</v>
      </c>
      <c r="AD10" s="47">
        <f>STDEVA(P10:T10)</f>
        <v>1.2247448713915889</v>
      </c>
      <c r="AE10" s="60">
        <f t="shared" ref="AE10:AE33" si="5">AD10/AB10</f>
        <v>5.103103630798287E-2</v>
      </c>
      <c r="AF10" s="200">
        <f>35/(1+1.533*AE10)</f>
        <v>32.460589314293713</v>
      </c>
      <c r="AG10" s="274" t="str">
        <f t="shared" si="4"/>
        <v>YES</v>
      </c>
      <c r="AH10" s="13"/>
    </row>
    <row r="11" spans="1:34" ht="12" customHeight="1" thickBot="1" x14ac:dyDescent="0.3">
      <c r="A11" s="185" t="s">
        <v>34</v>
      </c>
      <c r="B11" s="337" t="s">
        <v>289</v>
      </c>
      <c r="C11" s="186" t="s">
        <v>35</v>
      </c>
      <c r="D11" s="103" t="s">
        <v>40</v>
      </c>
      <c r="E11" s="257">
        <v>40</v>
      </c>
      <c r="F11" s="258">
        <v>43</v>
      </c>
      <c r="G11" s="258">
        <v>43</v>
      </c>
      <c r="H11" s="258">
        <v>39</v>
      </c>
      <c r="I11" s="258">
        <v>37</v>
      </c>
      <c r="J11" s="258">
        <v>37</v>
      </c>
      <c r="K11" s="258">
        <v>37</v>
      </c>
      <c r="L11" s="258">
        <v>36</v>
      </c>
      <c r="M11" s="259">
        <v>32.266666666666673</v>
      </c>
      <c r="N11" s="259">
        <v>30</v>
      </c>
      <c r="O11" s="261">
        <v>27</v>
      </c>
      <c r="P11" s="272">
        <v>26</v>
      </c>
      <c r="Q11" s="260">
        <v>25</v>
      </c>
      <c r="R11" s="260">
        <v>25</v>
      </c>
      <c r="S11" s="260">
        <v>25</v>
      </c>
      <c r="T11" s="437">
        <v>23</v>
      </c>
      <c r="U11" s="372">
        <v>21</v>
      </c>
      <c r="V11" s="372">
        <v>19</v>
      </c>
      <c r="W11" s="260">
        <v>20</v>
      </c>
      <c r="X11" s="261">
        <v>19</v>
      </c>
      <c r="Y11" s="532">
        <v>21</v>
      </c>
      <c r="Z11" s="547">
        <v>19</v>
      </c>
      <c r="AB11" s="209">
        <f>AVERAGE(O11:S11)</f>
        <v>25.6</v>
      </c>
      <c r="AC11" s="432">
        <v>5</v>
      </c>
      <c r="AD11" s="207">
        <f>STDEVA(O11:S11)</f>
        <v>0.89442719099991586</v>
      </c>
      <c r="AE11" s="514">
        <f t="shared" si="5"/>
        <v>3.4938562148434209E-2</v>
      </c>
      <c r="AF11" s="205">
        <f>35/(1+1.533*AE11)</f>
        <v>33.220673620347355</v>
      </c>
      <c r="AG11" s="275" t="str">
        <f t="shared" si="4"/>
        <v>YES</v>
      </c>
      <c r="AH11" s="13"/>
    </row>
    <row r="12" spans="1:34" ht="12" customHeight="1" x14ac:dyDescent="0.25">
      <c r="A12" s="293" t="s">
        <v>14</v>
      </c>
      <c r="B12" s="335" t="s">
        <v>153</v>
      </c>
      <c r="C12" s="294" t="s">
        <v>41</v>
      </c>
      <c r="D12" s="295">
        <v>340070002</v>
      </c>
      <c r="E12" s="239" t="s">
        <v>127</v>
      </c>
      <c r="F12" s="240" t="s">
        <v>127</v>
      </c>
      <c r="G12" s="240" t="s">
        <v>127</v>
      </c>
      <c r="H12" s="240" t="s">
        <v>127</v>
      </c>
      <c r="I12" s="240" t="s">
        <v>127</v>
      </c>
      <c r="J12" s="240" t="s">
        <v>127</v>
      </c>
      <c r="K12" s="240" t="s">
        <v>127</v>
      </c>
      <c r="L12" s="240" t="s">
        <v>127</v>
      </c>
      <c r="M12" s="240" t="s">
        <v>127</v>
      </c>
      <c r="N12" s="240" t="s">
        <v>127</v>
      </c>
      <c r="O12" s="464" t="s">
        <v>127</v>
      </c>
      <c r="P12" s="375">
        <v>22</v>
      </c>
      <c r="Q12" s="371">
        <v>25</v>
      </c>
      <c r="R12" s="371">
        <v>24</v>
      </c>
      <c r="S12" s="243">
        <v>26</v>
      </c>
      <c r="T12" s="244">
        <v>24</v>
      </c>
      <c r="U12" s="243">
        <v>25</v>
      </c>
      <c r="V12" s="243">
        <v>24</v>
      </c>
      <c r="W12" s="243">
        <v>25</v>
      </c>
      <c r="X12" s="244">
        <v>22</v>
      </c>
      <c r="Y12" s="557">
        <v>23</v>
      </c>
      <c r="Z12" s="561">
        <v>20</v>
      </c>
      <c r="AB12" s="379">
        <f>AVERAGE(U12:Y12)</f>
        <v>23.8</v>
      </c>
      <c r="AC12" s="431">
        <v>5</v>
      </c>
      <c r="AD12" s="380">
        <f>STDEVA(U12:Y12)</f>
        <v>1.3038404810405297</v>
      </c>
      <c r="AE12" s="521">
        <f t="shared" si="5"/>
        <v>5.4783213489097884E-2</v>
      </c>
      <c r="AF12" s="522">
        <f>35/(1+1.533*AE12)</f>
        <v>32.288339185488809</v>
      </c>
      <c r="AG12" s="327" t="str">
        <f t="shared" si="4"/>
        <v>YES</v>
      </c>
      <c r="AH12" s="13"/>
    </row>
    <row r="13" spans="1:34" ht="12" customHeight="1" x14ac:dyDescent="0.25">
      <c r="A13" s="30" t="s">
        <v>14</v>
      </c>
      <c r="B13" s="336" t="s">
        <v>288</v>
      </c>
      <c r="C13" s="23" t="s">
        <v>41</v>
      </c>
      <c r="D13" s="22" t="s">
        <v>42</v>
      </c>
      <c r="E13" s="25">
        <v>37</v>
      </c>
      <c r="F13" s="22">
        <v>37</v>
      </c>
      <c r="G13" s="22">
        <v>40</v>
      </c>
      <c r="H13" s="22">
        <v>38</v>
      </c>
      <c r="I13" s="22">
        <v>39</v>
      </c>
      <c r="J13" s="22">
        <v>36</v>
      </c>
      <c r="K13" s="22">
        <v>35</v>
      </c>
      <c r="L13" s="22">
        <v>35</v>
      </c>
      <c r="M13" s="24" t="s">
        <v>127</v>
      </c>
      <c r="N13" s="24" t="s">
        <v>127</v>
      </c>
      <c r="O13" s="133" t="s">
        <v>127</v>
      </c>
      <c r="P13" s="132" t="s">
        <v>356</v>
      </c>
      <c r="Q13" s="24" t="s">
        <v>356</v>
      </c>
      <c r="R13" s="24" t="s">
        <v>356</v>
      </c>
      <c r="S13" s="24" t="s">
        <v>356</v>
      </c>
      <c r="T13" s="133" t="s">
        <v>356</v>
      </c>
      <c r="U13" s="24" t="s">
        <v>356</v>
      </c>
      <c r="V13" s="24" t="s">
        <v>356</v>
      </c>
      <c r="W13" s="24" t="s">
        <v>356</v>
      </c>
      <c r="X13" s="133" t="s">
        <v>356</v>
      </c>
      <c r="Y13" s="133" t="s">
        <v>356</v>
      </c>
      <c r="Z13" s="558" t="s">
        <v>356</v>
      </c>
      <c r="AB13" s="383" t="s">
        <v>356</v>
      </c>
      <c r="AC13" s="439" t="s">
        <v>356</v>
      </c>
      <c r="AD13" s="137" t="s">
        <v>356</v>
      </c>
      <c r="AE13" s="210" t="s">
        <v>356</v>
      </c>
      <c r="AF13" s="208" t="s">
        <v>356</v>
      </c>
      <c r="AG13" s="274" t="str">
        <f t="shared" si="4"/>
        <v>ND</v>
      </c>
      <c r="AH13" s="13" t="s">
        <v>255</v>
      </c>
    </row>
    <row r="14" spans="1:34" ht="12" customHeight="1" x14ac:dyDescent="0.25">
      <c r="A14" s="30" t="s">
        <v>14</v>
      </c>
      <c r="B14" s="338" t="s">
        <v>154</v>
      </c>
      <c r="C14" s="23" t="s">
        <v>41</v>
      </c>
      <c r="D14" s="22" t="s">
        <v>43</v>
      </c>
      <c r="E14" s="245">
        <v>36</v>
      </c>
      <c r="F14" s="246">
        <v>37</v>
      </c>
      <c r="G14" s="246">
        <v>40</v>
      </c>
      <c r="H14" s="246">
        <v>39</v>
      </c>
      <c r="I14" s="246">
        <v>39</v>
      </c>
      <c r="J14" s="246">
        <v>37</v>
      </c>
      <c r="K14" s="246">
        <v>37</v>
      </c>
      <c r="L14" s="246">
        <v>34</v>
      </c>
      <c r="M14" s="247">
        <v>29.366666666666664</v>
      </c>
      <c r="N14" s="234">
        <v>25</v>
      </c>
      <c r="O14" s="249">
        <v>24</v>
      </c>
      <c r="P14" s="270">
        <v>23</v>
      </c>
      <c r="Q14" s="248">
        <v>21</v>
      </c>
      <c r="R14" s="248">
        <v>21</v>
      </c>
      <c r="S14" s="248">
        <v>22</v>
      </c>
      <c r="T14" s="249">
        <v>21</v>
      </c>
      <c r="U14" s="248">
        <v>19</v>
      </c>
      <c r="V14" s="248">
        <v>17</v>
      </c>
      <c r="W14" s="248">
        <v>19</v>
      </c>
      <c r="X14" s="370">
        <v>18</v>
      </c>
      <c r="Y14" s="531">
        <v>21</v>
      </c>
      <c r="Z14" s="539">
        <v>18</v>
      </c>
      <c r="AB14" s="57">
        <f>AVERAGE(S14:W14)</f>
        <v>19.600000000000001</v>
      </c>
      <c r="AC14" s="427">
        <v>5</v>
      </c>
      <c r="AD14" s="47">
        <f>STDEVA(S14:W14)</f>
        <v>1.9493588689617929</v>
      </c>
      <c r="AE14" s="60">
        <f t="shared" si="5"/>
        <v>9.9457085151111874E-2</v>
      </c>
      <c r="AF14" s="200">
        <f>35/(1+1.533*AE14)</f>
        <v>30.369614393215748</v>
      </c>
      <c r="AG14" s="274" t="str">
        <f t="shared" si="4"/>
        <v>YES</v>
      </c>
      <c r="AH14" s="13"/>
    </row>
    <row r="15" spans="1:34" ht="12" customHeight="1" x14ac:dyDescent="0.25">
      <c r="A15" s="262" t="s">
        <v>14</v>
      </c>
      <c r="B15" s="338" t="s">
        <v>166</v>
      </c>
      <c r="C15" s="238" t="s">
        <v>48</v>
      </c>
      <c r="D15" s="139">
        <v>340150002</v>
      </c>
      <c r="E15" s="250" t="s">
        <v>127</v>
      </c>
      <c r="F15" s="139" t="s">
        <v>127</v>
      </c>
      <c r="G15" s="139" t="s">
        <v>127</v>
      </c>
      <c r="H15" s="139" t="s">
        <v>127</v>
      </c>
      <c r="I15" s="139" t="s">
        <v>127</v>
      </c>
      <c r="J15" s="139" t="s">
        <v>127</v>
      </c>
      <c r="K15" s="139" t="s">
        <v>127</v>
      </c>
      <c r="L15" s="139" t="s">
        <v>127</v>
      </c>
      <c r="M15" s="139" t="s">
        <v>127</v>
      </c>
      <c r="N15" s="139" t="s">
        <v>127</v>
      </c>
      <c r="O15" s="236" t="s">
        <v>127</v>
      </c>
      <c r="P15" s="273" t="s">
        <v>356</v>
      </c>
      <c r="Q15" s="139" t="s">
        <v>356</v>
      </c>
      <c r="R15" s="139" t="s">
        <v>356</v>
      </c>
      <c r="S15" s="139" t="s">
        <v>356</v>
      </c>
      <c r="T15" s="236" t="s">
        <v>356</v>
      </c>
      <c r="U15" s="368">
        <v>22</v>
      </c>
      <c r="V15" s="368">
        <v>19</v>
      </c>
      <c r="W15" s="368">
        <v>20</v>
      </c>
      <c r="X15" s="378">
        <v>17</v>
      </c>
      <c r="Y15" s="531">
        <v>18</v>
      </c>
      <c r="Z15" s="539">
        <v>15</v>
      </c>
      <c r="AA15" s="9"/>
      <c r="AB15" s="57" t="s">
        <v>356</v>
      </c>
      <c r="AC15" s="427" t="s">
        <v>356</v>
      </c>
      <c r="AD15" s="47" t="s">
        <v>356</v>
      </c>
      <c r="AE15" s="60" t="s">
        <v>356</v>
      </c>
      <c r="AF15" s="200" t="s">
        <v>356</v>
      </c>
      <c r="AG15" s="274" t="s">
        <v>356</v>
      </c>
      <c r="AH15" s="13" t="s">
        <v>272</v>
      </c>
    </row>
    <row r="16" spans="1:34" ht="12" customHeight="1" x14ac:dyDescent="0.25">
      <c r="A16" s="30" t="s">
        <v>14</v>
      </c>
      <c r="B16" s="338" t="s">
        <v>155</v>
      </c>
      <c r="C16" s="23" t="s">
        <v>48</v>
      </c>
      <c r="D16" s="22" t="s">
        <v>49</v>
      </c>
      <c r="E16" s="251" t="s">
        <v>127</v>
      </c>
      <c r="F16" s="248" t="s">
        <v>127</v>
      </c>
      <c r="G16" s="248" t="s">
        <v>127</v>
      </c>
      <c r="H16" s="248" t="s">
        <v>127</v>
      </c>
      <c r="I16" s="248" t="s">
        <v>127</v>
      </c>
      <c r="J16" s="248" t="s">
        <v>127</v>
      </c>
      <c r="K16" s="248">
        <v>31</v>
      </c>
      <c r="L16" s="248">
        <v>28</v>
      </c>
      <c r="M16" s="234">
        <v>26</v>
      </c>
      <c r="N16" s="234">
        <v>22</v>
      </c>
      <c r="O16" s="249">
        <v>22</v>
      </c>
      <c r="P16" s="270">
        <v>22</v>
      </c>
      <c r="Q16" s="248">
        <v>23</v>
      </c>
      <c r="R16" s="248">
        <v>23</v>
      </c>
      <c r="S16" s="248">
        <v>24</v>
      </c>
      <c r="T16" s="249">
        <v>21</v>
      </c>
      <c r="U16" s="369">
        <v>18</v>
      </c>
      <c r="V16" s="369">
        <v>16</v>
      </c>
      <c r="W16" s="369">
        <v>17</v>
      </c>
      <c r="X16" s="249" t="s">
        <v>356</v>
      </c>
      <c r="Y16" s="249" t="s">
        <v>356</v>
      </c>
      <c r="Z16" s="256" t="s">
        <v>356</v>
      </c>
      <c r="AA16" s="9"/>
      <c r="AB16" s="57">
        <f>AVERAGE(P16:T16)</f>
        <v>22.6</v>
      </c>
      <c r="AC16" s="427">
        <v>5</v>
      </c>
      <c r="AD16" s="47">
        <f>STDEVA(P16:T16)</f>
        <v>1.1401754250991378</v>
      </c>
      <c r="AE16" s="60">
        <f>AD16/AB16</f>
        <v>5.0450240048634416E-2</v>
      </c>
      <c r="AF16" s="200">
        <f>35/(1+1.533*AE16)</f>
        <v>32.487416152672438</v>
      </c>
      <c r="AG16" s="274" t="str">
        <f>IF(AB16&lt;AF16,"YES","ND")</f>
        <v>YES</v>
      </c>
      <c r="AH16" s="13" t="s">
        <v>256</v>
      </c>
    </row>
    <row r="17" spans="1:34" ht="12" customHeight="1" thickBot="1" x14ac:dyDescent="0.3">
      <c r="A17" s="185" t="s">
        <v>14</v>
      </c>
      <c r="B17" s="337" t="s">
        <v>155</v>
      </c>
      <c r="C17" s="186" t="s">
        <v>48</v>
      </c>
      <c r="D17" s="103" t="s">
        <v>50</v>
      </c>
      <c r="E17" s="152">
        <v>33</v>
      </c>
      <c r="F17" s="103">
        <v>37</v>
      </c>
      <c r="G17" s="103">
        <v>37</v>
      </c>
      <c r="H17" s="103">
        <v>33</v>
      </c>
      <c r="I17" s="103">
        <v>32</v>
      </c>
      <c r="J17" s="103" t="s">
        <v>127</v>
      </c>
      <c r="K17" s="153" t="s">
        <v>127</v>
      </c>
      <c r="L17" s="153" t="s">
        <v>127</v>
      </c>
      <c r="M17" s="187" t="s">
        <v>127</v>
      </c>
      <c r="N17" s="187" t="s">
        <v>127</v>
      </c>
      <c r="O17" s="188" t="s">
        <v>127</v>
      </c>
      <c r="P17" s="189" t="s">
        <v>356</v>
      </c>
      <c r="Q17" s="187" t="s">
        <v>356</v>
      </c>
      <c r="R17" s="187" t="s">
        <v>356</v>
      </c>
      <c r="S17" s="187" t="s">
        <v>356</v>
      </c>
      <c r="T17" s="188" t="s">
        <v>356</v>
      </c>
      <c r="U17" s="187" t="s">
        <v>356</v>
      </c>
      <c r="V17" s="187" t="s">
        <v>356</v>
      </c>
      <c r="W17" s="187" t="s">
        <v>356</v>
      </c>
      <c r="X17" s="188" t="s">
        <v>356</v>
      </c>
      <c r="Y17" s="188" t="s">
        <v>356</v>
      </c>
      <c r="Z17" s="560" t="s">
        <v>356</v>
      </c>
      <c r="AB17" s="206" t="s">
        <v>356</v>
      </c>
      <c r="AC17" s="440" t="s">
        <v>356</v>
      </c>
      <c r="AD17" s="187" t="s">
        <v>356</v>
      </c>
      <c r="AE17" s="204" t="s">
        <v>356</v>
      </c>
      <c r="AF17" s="302" t="s">
        <v>356</v>
      </c>
      <c r="AG17" s="275" t="str">
        <f t="shared" ref="AG17:AG22" si="6">IF(AB17&lt;AF17,"YES","ND")</f>
        <v>ND</v>
      </c>
      <c r="AH17" s="13" t="s">
        <v>257</v>
      </c>
    </row>
    <row r="18" spans="1:34" ht="12" customHeight="1" x14ac:dyDescent="0.25">
      <c r="A18" s="190" t="s">
        <v>107</v>
      </c>
      <c r="B18" s="339" t="s">
        <v>287</v>
      </c>
      <c r="C18" s="191" t="s">
        <v>108</v>
      </c>
      <c r="D18" s="109" t="s">
        <v>109</v>
      </c>
      <c r="E18" s="296">
        <v>37</v>
      </c>
      <c r="F18" s="297">
        <v>39</v>
      </c>
      <c r="G18" s="297">
        <v>40</v>
      </c>
      <c r="H18" s="297">
        <v>37</v>
      </c>
      <c r="I18" s="297">
        <v>35</v>
      </c>
      <c r="J18" s="297">
        <v>33</v>
      </c>
      <c r="K18" s="297">
        <v>35</v>
      </c>
      <c r="L18" s="298">
        <v>33</v>
      </c>
      <c r="M18" s="299">
        <v>30.6</v>
      </c>
      <c r="N18" s="299">
        <v>28</v>
      </c>
      <c r="O18" s="465">
        <v>28</v>
      </c>
      <c r="P18" s="469">
        <v>29</v>
      </c>
      <c r="Q18" s="298">
        <v>30</v>
      </c>
      <c r="R18" s="298">
        <v>29</v>
      </c>
      <c r="S18" s="298">
        <v>28</v>
      </c>
      <c r="T18" s="442">
        <v>27</v>
      </c>
      <c r="U18" s="470">
        <v>27</v>
      </c>
      <c r="V18" s="300" t="s">
        <v>356</v>
      </c>
      <c r="W18" s="300" t="s">
        <v>356</v>
      </c>
      <c r="X18" s="301" t="s">
        <v>356</v>
      </c>
      <c r="Y18" s="301" t="s">
        <v>356</v>
      </c>
      <c r="Z18" s="564" t="s">
        <v>356</v>
      </c>
      <c r="AB18" s="57">
        <f>AVERAGE(O18:S18)</f>
        <v>28.8</v>
      </c>
      <c r="AC18" s="427">
        <v>5</v>
      </c>
      <c r="AD18" s="47">
        <f>STDEVA(O18:S18)</f>
        <v>0.83666002653407556</v>
      </c>
      <c r="AE18" s="60">
        <f t="shared" ref="AE18" si="7">AD18/AB18</f>
        <v>2.9050695365766512E-2</v>
      </c>
      <c r="AF18" s="200">
        <f>35/(1+1.533*AE18)</f>
        <v>33.507742216720551</v>
      </c>
      <c r="AG18" s="274" t="str">
        <f t="shared" si="6"/>
        <v>YES</v>
      </c>
      <c r="AH18" s="13" t="s">
        <v>244</v>
      </c>
    </row>
    <row r="19" spans="1:34" ht="12" customHeight="1" x14ac:dyDescent="0.25">
      <c r="A19" s="30" t="s">
        <v>107</v>
      </c>
      <c r="B19" s="331" t="s">
        <v>268</v>
      </c>
      <c r="C19" s="23" t="s">
        <v>110</v>
      </c>
      <c r="D19" s="22" t="s">
        <v>111</v>
      </c>
      <c r="E19" s="245" t="s">
        <v>127</v>
      </c>
      <c r="F19" s="246">
        <v>34</v>
      </c>
      <c r="G19" s="246">
        <v>36</v>
      </c>
      <c r="H19" s="248">
        <v>35</v>
      </c>
      <c r="I19" s="248">
        <v>35</v>
      </c>
      <c r="J19" s="248">
        <v>35</v>
      </c>
      <c r="K19" s="248">
        <v>37</v>
      </c>
      <c r="L19" s="248">
        <v>36</v>
      </c>
      <c r="M19" s="247">
        <v>33.6</v>
      </c>
      <c r="N19" s="247">
        <v>33</v>
      </c>
      <c r="O19" s="466">
        <v>33</v>
      </c>
      <c r="P19" s="270">
        <v>31</v>
      </c>
      <c r="Q19" s="248">
        <v>28</v>
      </c>
      <c r="R19" s="248">
        <v>26</v>
      </c>
      <c r="S19" s="248">
        <v>26</v>
      </c>
      <c r="T19" s="249">
        <v>24</v>
      </c>
      <c r="U19" s="248">
        <v>24</v>
      </c>
      <c r="V19" s="248">
        <v>23</v>
      </c>
      <c r="W19" s="248">
        <v>24</v>
      </c>
      <c r="X19" s="249">
        <v>22</v>
      </c>
      <c r="Y19" s="529">
        <v>23</v>
      </c>
      <c r="Z19" s="540">
        <v>20</v>
      </c>
      <c r="AB19" s="57">
        <f>AVERAGE(U19:Y19)</f>
        <v>23.2</v>
      </c>
      <c r="AC19" s="427">
        <v>5</v>
      </c>
      <c r="AD19" s="47">
        <f>STDEVA(U19:Y19)</f>
        <v>0.83666002653407556</v>
      </c>
      <c r="AE19" s="60">
        <f>AD19/AB19</f>
        <v>3.6062932178192911E-2</v>
      </c>
      <c r="AF19" s="200">
        <f>35/(1+1.533*AE19)</f>
        <v>33.166412307006169</v>
      </c>
      <c r="AG19" s="274" t="str">
        <f t="shared" si="6"/>
        <v>YES</v>
      </c>
      <c r="AH19" s="13"/>
    </row>
    <row r="20" spans="1:34" ht="12" customHeight="1" x14ac:dyDescent="0.25">
      <c r="A20" s="30" t="s">
        <v>107</v>
      </c>
      <c r="B20" s="336" t="s">
        <v>285</v>
      </c>
      <c r="C20" s="23" t="s">
        <v>34</v>
      </c>
      <c r="D20" s="22" t="s">
        <v>112</v>
      </c>
      <c r="E20" s="245">
        <v>37</v>
      </c>
      <c r="F20" s="246">
        <v>39</v>
      </c>
      <c r="G20" s="246">
        <v>39</v>
      </c>
      <c r="H20" s="246">
        <v>36</v>
      </c>
      <c r="I20" s="246">
        <v>35</v>
      </c>
      <c r="J20" s="246">
        <v>35</v>
      </c>
      <c r="K20" s="248">
        <v>36</v>
      </c>
      <c r="L20" s="246">
        <v>33</v>
      </c>
      <c r="M20" s="247">
        <v>30.166666666666668</v>
      </c>
      <c r="N20" s="247">
        <v>30</v>
      </c>
      <c r="O20" s="467">
        <v>30</v>
      </c>
      <c r="P20" s="399">
        <v>31</v>
      </c>
      <c r="Q20" s="412">
        <v>30</v>
      </c>
      <c r="R20" s="412">
        <v>29</v>
      </c>
      <c r="S20" s="248">
        <v>28</v>
      </c>
      <c r="T20" s="249">
        <v>26</v>
      </c>
      <c r="U20" s="248">
        <v>24</v>
      </c>
      <c r="V20" s="248">
        <v>24</v>
      </c>
      <c r="W20" s="248">
        <v>27</v>
      </c>
      <c r="X20" s="249">
        <v>28</v>
      </c>
      <c r="Y20" s="529">
        <v>26</v>
      </c>
      <c r="Z20" s="540">
        <v>22</v>
      </c>
      <c r="AB20" s="57">
        <f>AVERAGE(U20:Y20)</f>
        <v>25.8</v>
      </c>
      <c r="AC20" s="427">
        <v>5</v>
      </c>
      <c r="AD20" s="47">
        <f>STDEVA(U20:Y20)</f>
        <v>1.7888543819998317</v>
      </c>
      <c r="AE20" s="60">
        <f t="shared" si="5"/>
        <v>6.9335441162784173E-2</v>
      </c>
      <c r="AF20" s="200">
        <f>35/(1+1.533*AE20)</f>
        <v>31.637238920162979</v>
      </c>
      <c r="AG20" s="274" t="str">
        <f t="shared" si="6"/>
        <v>YES</v>
      </c>
      <c r="AH20" s="13"/>
    </row>
    <row r="21" spans="1:34" ht="12" customHeight="1" x14ac:dyDescent="0.25">
      <c r="A21" s="30" t="s">
        <v>107</v>
      </c>
      <c r="B21" s="336" t="s">
        <v>225</v>
      </c>
      <c r="C21" s="23" t="s">
        <v>34</v>
      </c>
      <c r="D21" s="22" t="s">
        <v>226</v>
      </c>
      <c r="E21" s="25" t="s">
        <v>127</v>
      </c>
      <c r="F21" s="22" t="s">
        <v>127</v>
      </c>
      <c r="G21" s="22" t="s">
        <v>127</v>
      </c>
      <c r="H21" s="22" t="s">
        <v>127</v>
      </c>
      <c r="I21" s="22" t="s">
        <v>127</v>
      </c>
      <c r="J21" s="22" t="s">
        <v>127</v>
      </c>
      <c r="K21" s="22" t="s">
        <v>127</v>
      </c>
      <c r="L21" s="22" t="s">
        <v>127</v>
      </c>
      <c r="M21" s="22" t="s">
        <v>127</v>
      </c>
      <c r="N21" s="22" t="s">
        <v>127</v>
      </c>
      <c r="O21" s="454" t="s">
        <v>127</v>
      </c>
      <c r="P21" s="459" t="s">
        <v>356</v>
      </c>
      <c r="Q21" s="22" t="s">
        <v>356</v>
      </c>
      <c r="R21" s="22" t="s">
        <v>356</v>
      </c>
      <c r="S21" s="368">
        <v>29</v>
      </c>
      <c r="T21" s="378">
        <v>25</v>
      </c>
      <c r="U21" s="139">
        <v>23</v>
      </c>
      <c r="V21" s="139">
        <v>21</v>
      </c>
      <c r="W21" s="139">
        <v>21</v>
      </c>
      <c r="X21" s="236">
        <v>21</v>
      </c>
      <c r="Y21" s="529">
        <v>22</v>
      </c>
      <c r="Z21" s="540">
        <v>21</v>
      </c>
      <c r="AB21" s="57">
        <f>AVERAGE(U21:Y21)</f>
        <v>21.6</v>
      </c>
      <c r="AC21" s="427">
        <v>5</v>
      </c>
      <c r="AD21" s="47">
        <f>STDEVA(U21:Y21)</f>
        <v>0.89442719099991586</v>
      </c>
      <c r="AE21" s="60">
        <f t="shared" si="5"/>
        <v>4.1408666249996104E-2</v>
      </c>
      <c r="AF21" s="200">
        <f>35/(1+1.533*AE21)</f>
        <v>32.910837004167654</v>
      </c>
      <c r="AG21" s="274" t="str">
        <f t="shared" si="6"/>
        <v>YES</v>
      </c>
      <c r="AH21" s="13"/>
    </row>
    <row r="22" spans="1:34" ht="12" customHeight="1" x14ac:dyDescent="0.25">
      <c r="A22" s="30" t="s">
        <v>107</v>
      </c>
      <c r="B22" s="331" t="s">
        <v>286</v>
      </c>
      <c r="C22" s="23" t="s">
        <v>113</v>
      </c>
      <c r="D22" s="22" t="s">
        <v>114</v>
      </c>
      <c r="E22" s="245">
        <v>37</v>
      </c>
      <c r="F22" s="246">
        <v>39</v>
      </c>
      <c r="G22" s="246">
        <v>41</v>
      </c>
      <c r="H22" s="246">
        <v>35</v>
      </c>
      <c r="I22" s="246">
        <v>33</v>
      </c>
      <c r="J22" s="246">
        <v>32</v>
      </c>
      <c r="K22" s="246">
        <v>33</v>
      </c>
      <c r="L22" s="246">
        <v>30</v>
      </c>
      <c r="M22" s="247">
        <v>27.133333333333336</v>
      </c>
      <c r="N22" s="247">
        <v>26</v>
      </c>
      <c r="O22" s="467">
        <v>27</v>
      </c>
      <c r="P22" s="270">
        <v>25</v>
      </c>
      <c r="Q22" s="248">
        <v>26</v>
      </c>
      <c r="R22" s="248">
        <v>25</v>
      </c>
      <c r="S22" s="248">
        <v>25</v>
      </c>
      <c r="T22" s="370">
        <v>24</v>
      </c>
      <c r="U22" s="369">
        <v>23</v>
      </c>
      <c r="V22" s="369">
        <v>20</v>
      </c>
      <c r="W22" s="248">
        <v>20</v>
      </c>
      <c r="X22" s="249">
        <v>19</v>
      </c>
      <c r="Y22" s="529">
        <v>21</v>
      </c>
      <c r="Z22" s="540">
        <v>21</v>
      </c>
      <c r="AB22" s="57">
        <f>AVERAGE(W22:Y22)</f>
        <v>20</v>
      </c>
      <c r="AC22" s="427">
        <v>3</v>
      </c>
      <c r="AD22" s="47">
        <f>STDEVA(W22:Y22)</f>
        <v>1</v>
      </c>
      <c r="AE22" s="60">
        <f>AD22/AB22</f>
        <v>0.05</v>
      </c>
      <c r="AF22" s="200">
        <f>35/(1+1.886*AE22)</f>
        <v>31.983916659051445</v>
      </c>
      <c r="AG22" s="274" t="str">
        <f t="shared" si="6"/>
        <v>YES</v>
      </c>
      <c r="AH22" s="13"/>
    </row>
    <row r="23" spans="1:34" ht="12" customHeight="1" x14ac:dyDescent="0.25">
      <c r="A23" s="30" t="s">
        <v>107</v>
      </c>
      <c r="B23" s="336" t="s">
        <v>156</v>
      </c>
      <c r="C23" s="23" t="s">
        <v>115</v>
      </c>
      <c r="D23" s="22" t="s">
        <v>116</v>
      </c>
      <c r="E23" s="245">
        <v>40</v>
      </c>
      <c r="F23" s="246">
        <v>41</v>
      </c>
      <c r="G23" s="246">
        <v>40</v>
      </c>
      <c r="H23" s="246">
        <v>38</v>
      </c>
      <c r="I23" s="246">
        <v>37</v>
      </c>
      <c r="J23" s="246">
        <v>36</v>
      </c>
      <c r="K23" s="248">
        <v>37</v>
      </c>
      <c r="L23" s="248">
        <v>36</v>
      </c>
      <c r="M23" s="247">
        <v>32</v>
      </c>
      <c r="N23" s="247">
        <v>29</v>
      </c>
      <c r="O23" s="467">
        <v>26</v>
      </c>
      <c r="P23" s="270">
        <v>30</v>
      </c>
      <c r="Q23" s="248">
        <v>27</v>
      </c>
      <c r="R23" s="369">
        <v>27</v>
      </c>
      <c r="S23" s="369">
        <v>29</v>
      </c>
      <c r="T23" s="370">
        <v>23</v>
      </c>
      <c r="U23" s="248">
        <v>24</v>
      </c>
      <c r="V23" s="248">
        <v>22</v>
      </c>
      <c r="W23" s="369">
        <v>21</v>
      </c>
      <c r="X23" s="370">
        <v>21</v>
      </c>
      <c r="Y23" s="531">
        <v>20</v>
      </c>
      <c r="Z23" s="539">
        <v>20</v>
      </c>
      <c r="AB23" s="57" t="s">
        <v>356</v>
      </c>
      <c r="AC23" s="427" t="s">
        <v>356</v>
      </c>
      <c r="AD23" s="47" t="s">
        <v>356</v>
      </c>
      <c r="AE23" s="60" t="s">
        <v>356</v>
      </c>
      <c r="AF23" s="200" t="s">
        <v>356</v>
      </c>
      <c r="AG23" s="274" t="s">
        <v>356</v>
      </c>
      <c r="AH23" s="13"/>
    </row>
    <row r="24" spans="1:34" ht="12" customHeight="1" x14ac:dyDescent="0.25">
      <c r="A24" s="30" t="s">
        <v>107</v>
      </c>
      <c r="B24" s="336" t="s">
        <v>249</v>
      </c>
      <c r="C24" s="23" t="s">
        <v>115</v>
      </c>
      <c r="D24" s="22" t="s">
        <v>117</v>
      </c>
      <c r="E24" s="25" t="s">
        <v>127</v>
      </c>
      <c r="F24" s="22">
        <v>30</v>
      </c>
      <c r="G24" s="22">
        <v>35</v>
      </c>
      <c r="H24" s="22">
        <v>28</v>
      </c>
      <c r="I24" s="22">
        <v>27</v>
      </c>
      <c r="J24" s="22" t="s">
        <v>127</v>
      </c>
      <c r="K24" s="12" t="s">
        <v>127</v>
      </c>
      <c r="L24" s="12" t="s">
        <v>127</v>
      </c>
      <c r="M24" s="26" t="s">
        <v>127</v>
      </c>
      <c r="N24" s="26" t="s">
        <v>127</v>
      </c>
      <c r="O24" s="50" t="s">
        <v>127</v>
      </c>
      <c r="P24" s="138" t="s">
        <v>356</v>
      </c>
      <c r="Q24" s="26" t="s">
        <v>356</v>
      </c>
      <c r="R24" s="26" t="s">
        <v>356</v>
      </c>
      <c r="S24" s="26" t="s">
        <v>356</v>
      </c>
      <c r="T24" s="50" t="s">
        <v>356</v>
      </c>
      <c r="U24" s="26" t="s">
        <v>356</v>
      </c>
      <c r="V24" s="26" t="s">
        <v>356</v>
      </c>
      <c r="W24" s="26" t="s">
        <v>356</v>
      </c>
      <c r="X24" s="50" t="s">
        <v>356</v>
      </c>
      <c r="Y24" s="50" t="s">
        <v>356</v>
      </c>
      <c r="Z24" s="559" t="s">
        <v>356</v>
      </c>
      <c r="AB24" s="43" t="s">
        <v>356</v>
      </c>
      <c r="AC24" s="441" t="s">
        <v>356</v>
      </c>
      <c r="AD24" s="26" t="s">
        <v>356</v>
      </c>
      <c r="AE24" s="303" t="s">
        <v>356</v>
      </c>
      <c r="AF24" s="304" t="s">
        <v>356</v>
      </c>
      <c r="AG24" s="274" t="str">
        <f t="shared" ref="AG24:AG36" si="8">IF(AB24&lt;AF24,"YES","ND")</f>
        <v>ND</v>
      </c>
      <c r="AH24" s="13" t="s">
        <v>241</v>
      </c>
    </row>
    <row r="25" spans="1:34" ht="12" customHeight="1" x14ac:dyDescent="0.25">
      <c r="A25" s="30" t="s">
        <v>107</v>
      </c>
      <c r="B25" s="336" t="s">
        <v>282</v>
      </c>
      <c r="C25" s="23" t="s">
        <v>115</v>
      </c>
      <c r="D25" s="22" t="s">
        <v>118</v>
      </c>
      <c r="E25" s="25">
        <v>33</v>
      </c>
      <c r="F25" s="22">
        <v>36</v>
      </c>
      <c r="G25" s="12">
        <v>38</v>
      </c>
      <c r="H25" s="12">
        <v>36</v>
      </c>
      <c r="I25" s="12">
        <v>34</v>
      </c>
      <c r="J25" s="12">
        <v>31</v>
      </c>
      <c r="K25" s="12">
        <v>33</v>
      </c>
      <c r="L25" s="12" t="s">
        <v>127</v>
      </c>
      <c r="M25" s="26" t="s">
        <v>127</v>
      </c>
      <c r="N25" s="26" t="s">
        <v>127</v>
      </c>
      <c r="O25" s="50" t="s">
        <v>127</v>
      </c>
      <c r="P25" s="138" t="s">
        <v>356</v>
      </c>
      <c r="Q25" s="26" t="s">
        <v>356</v>
      </c>
      <c r="R25" s="26" t="s">
        <v>356</v>
      </c>
      <c r="S25" s="26" t="s">
        <v>356</v>
      </c>
      <c r="T25" s="50" t="s">
        <v>356</v>
      </c>
      <c r="U25" s="26" t="s">
        <v>356</v>
      </c>
      <c r="V25" s="26" t="s">
        <v>356</v>
      </c>
      <c r="W25" s="26" t="s">
        <v>356</v>
      </c>
      <c r="X25" s="50" t="s">
        <v>356</v>
      </c>
      <c r="Y25" s="50" t="s">
        <v>356</v>
      </c>
      <c r="Z25" s="559" t="s">
        <v>356</v>
      </c>
      <c r="AB25" s="43" t="s">
        <v>356</v>
      </c>
      <c r="AC25" s="441" t="s">
        <v>356</v>
      </c>
      <c r="AD25" s="26" t="s">
        <v>356</v>
      </c>
      <c r="AE25" s="303" t="s">
        <v>356</v>
      </c>
      <c r="AF25" s="304" t="s">
        <v>356</v>
      </c>
      <c r="AG25" s="274" t="str">
        <f t="shared" si="8"/>
        <v>ND</v>
      </c>
      <c r="AH25" s="13" t="s">
        <v>248</v>
      </c>
    </row>
    <row r="26" spans="1:34" ht="12" customHeight="1" x14ac:dyDescent="0.25">
      <c r="A26" s="30" t="s">
        <v>107</v>
      </c>
      <c r="B26" s="336" t="s">
        <v>157</v>
      </c>
      <c r="C26" s="23" t="s">
        <v>115</v>
      </c>
      <c r="D26" s="22" t="s">
        <v>119</v>
      </c>
      <c r="E26" s="25">
        <v>36</v>
      </c>
      <c r="F26" s="22">
        <v>38</v>
      </c>
      <c r="G26" s="22">
        <v>38</v>
      </c>
      <c r="H26" s="22">
        <v>37</v>
      </c>
      <c r="I26" s="22">
        <v>36</v>
      </c>
      <c r="J26" s="22">
        <v>35</v>
      </c>
      <c r="K26" s="22">
        <v>35</v>
      </c>
      <c r="L26" s="22">
        <v>33</v>
      </c>
      <c r="M26" s="26">
        <v>30.36</v>
      </c>
      <c r="N26" s="26">
        <v>27</v>
      </c>
      <c r="O26" s="50" t="s">
        <v>127</v>
      </c>
      <c r="P26" s="373">
        <v>25</v>
      </c>
      <c r="Q26" s="26" t="s">
        <v>356</v>
      </c>
      <c r="R26" s="26" t="s">
        <v>356</v>
      </c>
      <c r="S26" s="26" t="s">
        <v>356</v>
      </c>
      <c r="T26" s="50" t="s">
        <v>356</v>
      </c>
      <c r="U26" s="26" t="s">
        <v>356</v>
      </c>
      <c r="V26" s="26" t="s">
        <v>356</v>
      </c>
      <c r="W26" s="26" t="s">
        <v>356</v>
      </c>
      <c r="X26" s="50" t="s">
        <v>356</v>
      </c>
      <c r="Y26" s="50" t="s">
        <v>356</v>
      </c>
      <c r="Z26" s="559" t="s">
        <v>356</v>
      </c>
      <c r="AB26" s="43" t="s">
        <v>356</v>
      </c>
      <c r="AC26" s="441" t="s">
        <v>356</v>
      </c>
      <c r="AD26" s="26" t="s">
        <v>356</v>
      </c>
      <c r="AE26" s="303" t="s">
        <v>356</v>
      </c>
      <c r="AF26" s="304" t="s">
        <v>356</v>
      </c>
      <c r="AG26" s="274" t="str">
        <f t="shared" si="8"/>
        <v>ND</v>
      </c>
      <c r="AH26" s="13" t="s">
        <v>246</v>
      </c>
    </row>
    <row r="27" spans="1:34" ht="12" customHeight="1" x14ac:dyDescent="0.25">
      <c r="A27" s="30" t="s">
        <v>107</v>
      </c>
      <c r="B27" s="336" t="s">
        <v>279</v>
      </c>
      <c r="C27" s="23" t="s">
        <v>115</v>
      </c>
      <c r="D27" s="22" t="s">
        <v>120</v>
      </c>
      <c r="E27" s="27">
        <v>57</v>
      </c>
      <c r="F27" s="22">
        <v>57</v>
      </c>
      <c r="G27" s="22" t="s">
        <v>127</v>
      </c>
      <c r="H27" s="22" t="s">
        <v>127</v>
      </c>
      <c r="I27" s="12" t="s">
        <v>127</v>
      </c>
      <c r="J27" s="12" t="s">
        <v>127</v>
      </c>
      <c r="K27" s="12" t="s">
        <v>127</v>
      </c>
      <c r="L27" s="12" t="s">
        <v>127</v>
      </c>
      <c r="M27" s="26" t="s">
        <v>127</v>
      </c>
      <c r="N27" s="26" t="s">
        <v>127</v>
      </c>
      <c r="O27" s="50" t="s">
        <v>127</v>
      </c>
      <c r="P27" s="138" t="s">
        <v>356</v>
      </c>
      <c r="Q27" s="26" t="s">
        <v>356</v>
      </c>
      <c r="R27" s="26" t="s">
        <v>356</v>
      </c>
      <c r="S27" s="26" t="s">
        <v>356</v>
      </c>
      <c r="T27" s="50" t="s">
        <v>356</v>
      </c>
      <c r="U27" s="26" t="s">
        <v>356</v>
      </c>
      <c r="V27" s="26" t="s">
        <v>356</v>
      </c>
      <c r="W27" s="26" t="s">
        <v>356</v>
      </c>
      <c r="X27" s="50" t="s">
        <v>356</v>
      </c>
      <c r="Y27" s="50" t="s">
        <v>356</v>
      </c>
      <c r="Z27" s="559" t="s">
        <v>356</v>
      </c>
      <c r="AB27" s="43" t="s">
        <v>356</v>
      </c>
      <c r="AC27" s="441" t="s">
        <v>356</v>
      </c>
      <c r="AD27" s="26" t="s">
        <v>356</v>
      </c>
      <c r="AE27" s="303" t="s">
        <v>356</v>
      </c>
      <c r="AF27" s="304" t="s">
        <v>356</v>
      </c>
      <c r="AG27" s="274" t="str">
        <f t="shared" si="8"/>
        <v>ND</v>
      </c>
      <c r="AH27" s="13" t="s">
        <v>233</v>
      </c>
    </row>
    <row r="28" spans="1:34" ht="12" customHeight="1" x14ac:dyDescent="0.25">
      <c r="A28" s="30" t="s">
        <v>107</v>
      </c>
      <c r="B28" s="336" t="s">
        <v>280</v>
      </c>
      <c r="C28" s="23" t="s">
        <v>115</v>
      </c>
      <c r="D28" s="22" t="s">
        <v>121</v>
      </c>
      <c r="E28" s="251">
        <v>37</v>
      </c>
      <c r="F28" s="248">
        <v>39</v>
      </c>
      <c r="G28" s="248">
        <v>40</v>
      </c>
      <c r="H28" s="248">
        <v>38</v>
      </c>
      <c r="I28" s="248">
        <v>38</v>
      </c>
      <c r="J28" s="248">
        <v>36</v>
      </c>
      <c r="K28" s="248">
        <v>38</v>
      </c>
      <c r="L28" s="248">
        <v>36</v>
      </c>
      <c r="M28" s="234">
        <v>32</v>
      </c>
      <c r="N28" s="234">
        <v>29</v>
      </c>
      <c r="O28" s="249">
        <v>27</v>
      </c>
      <c r="P28" s="270">
        <v>26</v>
      </c>
      <c r="Q28" s="248">
        <v>28</v>
      </c>
      <c r="R28" s="248">
        <v>26</v>
      </c>
      <c r="S28" s="369">
        <v>26</v>
      </c>
      <c r="T28" s="370">
        <v>25</v>
      </c>
      <c r="U28" s="369">
        <v>24</v>
      </c>
      <c r="V28" s="248" t="s">
        <v>356</v>
      </c>
      <c r="W28" s="248" t="s">
        <v>356</v>
      </c>
      <c r="X28" s="249" t="s">
        <v>356</v>
      </c>
      <c r="Y28" s="249" t="s">
        <v>356</v>
      </c>
      <c r="Z28" s="559" t="s">
        <v>356</v>
      </c>
      <c r="AB28" s="57">
        <f>AVERAGE(N28:R28)</f>
        <v>27.2</v>
      </c>
      <c r="AC28" s="427">
        <v>5</v>
      </c>
      <c r="AD28" s="47">
        <f>STDEVA(U28:Y28)</f>
        <v>10.733126291998991</v>
      </c>
      <c r="AE28" s="60">
        <f t="shared" ref="AE28" si="9">AD28/AB28</f>
        <v>0.39460023132349231</v>
      </c>
      <c r="AF28" s="200">
        <f>35/(1+1.886*AE28)</f>
        <v>20.066321643690909</v>
      </c>
      <c r="AG28" s="274" t="str">
        <f t="shared" ref="AG28" si="10">IF(AB28&lt;AF28,"YES","ND")</f>
        <v>ND</v>
      </c>
      <c r="AH28" s="13" t="s">
        <v>250</v>
      </c>
    </row>
    <row r="29" spans="1:34" ht="12" customHeight="1" x14ac:dyDescent="0.25">
      <c r="A29" s="30" t="s">
        <v>107</v>
      </c>
      <c r="B29" s="336" t="s">
        <v>164</v>
      </c>
      <c r="C29" s="23" t="s">
        <v>115</v>
      </c>
      <c r="D29" s="22" t="s">
        <v>227</v>
      </c>
      <c r="E29" s="27" t="s">
        <v>127</v>
      </c>
      <c r="F29" s="12" t="s">
        <v>127</v>
      </c>
      <c r="G29" s="12" t="s">
        <v>127</v>
      </c>
      <c r="H29" s="12" t="s">
        <v>127</v>
      </c>
      <c r="I29" s="12" t="s">
        <v>127</v>
      </c>
      <c r="J29" s="12" t="s">
        <v>127</v>
      </c>
      <c r="K29" s="12" t="s">
        <v>127</v>
      </c>
      <c r="L29" s="12" t="s">
        <v>127</v>
      </c>
      <c r="M29" s="12" t="s">
        <v>127</v>
      </c>
      <c r="N29" s="12" t="s">
        <v>127</v>
      </c>
      <c r="O29" s="159" t="s">
        <v>127</v>
      </c>
      <c r="P29" s="160" t="s">
        <v>356</v>
      </c>
      <c r="Q29" s="368">
        <v>35</v>
      </c>
      <c r="R29" s="368">
        <v>32</v>
      </c>
      <c r="S29" s="139">
        <v>30</v>
      </c>
      <c r="T29" s="236">
        <v>26</v>
      </c>
      <c r="U29" s="139">
        <v>23</v>
      </c>
      <c r="V29" s="139">
        <v>21</v>
      </c>
      <c r="W29" s="139">
        <v>21</v>
      </c>
      <c r="X29" s="236">
        <v>21</v>
      </c>
      <c r="Y29" s="529">
        <v>22</v>
      </c>
      <c r="Z29" s="540">
        <v>21</v>
      </c>
      <c r="AB29" s="57">
        <f>AVERAGE(U29:Y29)</f>
        <v>21.6</v>
      </c>
      <c r="AC29" s="427">
        <v>5</v>
      </c>
      <c r="AD29" s="47">
        <f>STDEVA(U29:Y29)</f>
        <v>0.89442719099991586</v>
      </c>
      <c r="AE29" s="60">
        <f t="shared" si="5"/>
        <v>4.1408666249996104E-2</v>
      </c>
      <c r="AF29" s="200">
        <f>35/(1+1.886*AE29)</f>
        <v>32.464618947245292</v>
      </c>
      <c r="AG29" s="274" t="str">
        <f t="shared" si="8"/>
        <v>YES</v>
      </c>
      <c r="AH29" s="13"/>
    </row>
    <row r="30" spans="1:34" ht="12" customHeight="1" x14ac:dyDescent="0.25">
      <c r="A30" s="30" t="s">
        <v>107</v>
      </c>
      <c r="B30" s="336" t="s">
        <v>281</v>
      </c>
      <c r="C30" s="23" t="s">
        <v>115</v>
      </c>
      <c r="D30" s="22" t="s">
        <v>122</v>
      </c>
      <c r="E30" s="27" t="s">
        <v>127</v>
      </c>
      <c r="F30" s="12">
        <v>51</v>
      </c>
      <c r="G30" s="12">
        <v>51</v>
      </c>
      <c r="H30" s="12">
        <v>51</v>
      </c>
      <c r="I30" s="12" t="s">
        <v>127</v>
      </c>
      <c r="J30" s="12" t="s">
        <v>127</v>
      </c>
      <c r="K30" s="12" t="s">
        <v>127</v>
      </c>
      <c r="L30" s="12" t="s">
        <v>127</v>
      </c>
      <c r="M30" s="26" t="s">
        <v>127</v>
      </c>
      <c r="N30" s="26" t="s">
        <v>127</v>
      </c>
      <c r="O30" s="50" t="s">
        <v>127</v>
      </c>
      <c r="P30" s="138" t="s">
        <v>356</v>
      </c>
      <c r="Q30" s="26" t="s">
        <v>356</v>
      </c>
      <c r="R30" s="26" t="s">
        <v>356</v>
      </c>
      <c r="S30" s="26" t="s">
        <v>356</v>
      </c>
      <c r="T30" s="50" t="s">
        <v>356</v>
      </c>
      <c r="U30" s="26" t="s">
        <v>356</v>
      </c>
      <c r="V30" s="26" t="s">
        <v>356</v>
      </c>
      <c r="W30" s="26" t="s">
        <v>356</v>
      </c>
      <c r="X30" s="50" t="s">
        <v>356</v>
      </c>
      <c r="Y30" s="50" t="s">
        <v>356</v>
      </c>
      <c r="Z30" s="559" t="s">
        <v>356</v>
      </c>
      <c r="AB30" s="43" t="s">
        <v>356</v>
      </c>
      <c r="AC30" s="441" t="s">
        <v>356</v>
      </c>
      <c r="AD30" s="26" t="s">
        <v>356</v>
      </c>
      <c r="AE30" s="303" t="s">
        <v>356</v>
      </c>
      <c r="AF30" s="304" t="s">
        <v>356</v>
      </c>
      <c r="AG30" s="274" t="str">
        <f t="shared" si="8"/>
        <v>ND</v>
      </c>
      <c r="AH30" s="13" t="s">
        <v>251</v>
      </c>
    </row>
    <row r="31" spans="1:34" ht="12" customHeight="1" x14ac:dyDescent="0.25">
      <c r="A31" s="30" t="s">
        <v>107</v>
      </c>
      <c r="B31" s="336" t="s">
        <v>158</v>
      </c>
      <c r="C31" s="23" t="s">
        <v>115</v>
      </c>
      <c r="D31" s="22" t="s">
        <v>123</v>
      </c>
      <c r="E31" s="245" t="s">
        <v>127</v>
      </c>
      <c r="F31" s="246" t="s">
        <v>127</v>
      </c>
      <c r="G31" s="246" t="s">
        <v>127</v>
      </c>
      <c r="H31" s="246" t="s">
        <v>127</v>
      </c>
      <c r="I31" s="246" t="s">
        <v>127</v>
      </c>
      <c r="J31" s="246" t="s">
        <v>127</v>
      </c>
      <c r="K31" s="248" t="s">
        <v>127</v>
      </c>
      <c r="L31" s="248">
        <v>35</v>
      </c>
      <c r="M31" s="247">
        <v>32</v>
      </c>
      <c r="N31" s="247">
        <v>31</v>
      </c>
      <c r="O31" s="249">
        <v>29</v>
      </c>
      <c r="P31" s="270">
        <v>28</v>
      </c>
      <c r="Q31" s="248">
        <v>28</v>
      </c>
      <c r="R31" s="248">
        <v>28</v>
      </c>
      <c r="S31" s="248">
        <v>29</v>
      </c>
      <c r="T31" s="249">
        <v>27</v>
      </c>
      <c r="U31" s="248">
        <v>24</v>
      </c>
      <c r="V31" s="248">
        <v>21</v>
      </c>
      <c r="W31" s="248">
        <v>21</v>
      </c>
      <c r="X31" s="249">
        <v>20</v>
      </c>
      <c r="Y31" s="529">
        <v>21</v>
      </c>
      <c r="Z31" s="540">
        <v>20</v>
      </c>
      <c r="AB31" s="57">
        <f>AVERAGE(U31:Y31)</f>
        <v>21.4</v>
      </c>
      <c r="AC31" s="427">
        <v>5</v>
      </c>
      <c r="AD31" s="47">
        <f>STDEVA(U31:Y31)</f>
        <v>1.5165750888103102</v>
      </c>
      <c r="AE31" s="60">
        <f t="shared" si="5"/>
        <v>7.0867994804220111E-2</v>
      </c>
      <c r="AF31" s="200">
        <f>35/(1+1.533*AE31)</f>
        <v>31.570194039774638</v>
      </c>
      <c r="AG31" s="274" t="str">
        <f t="shared" si="8"/>
        <v>YES</v>
      </c>
      <c r="AH31" s="13"/>
    </row>
    <row r="32" spans="1:34" ht="12" customHeight="1" x14ac:dyDescent="0.25">
      <c r="A32" s="30" t="s">
        <v>107</v>
      </c>
      <c r="B32" s="336" t="s">
        <v>159</v>
      </c>
      <c r="C32" s="23" t="s">
        <v>115</v>
      </c>
      <c r="D32" s="22" t="s">
        <v>124</v>
      </c>
      <c r="E32" s="245" t="s">
        <v>127</v>
      </c>
      <c r="F32" s="246" t="s">
        <v>127</v>
      </c>
      <c r="G32" s="246" t="s">
        <v>127</v>
      </c>
      <c r="H32" s="246" t="s">
        <v>127</v>
      </c>
      <c r="I32" s="246" t="s">
        <v>127</v>
      </c>
      <c r="J32" s="246" t="s">
        <v>127</v>
      </c>
      <c r="K32" s="246">
        <v>33</v>
      </c>
      <c r="L32" s="246">
        <v>33</v>
      </c>
      <c r="M32" s="247">
        <v>31</v>
      </c>
      <c r="N32" s="247">
        <v>30</v>
      </c>
      <c r="O32" s="249">
        <v>29</v>
      </c>
      <c r="P32" s="270">
        <v>27</v>
      </c>
      <c r="Q32" s="248">
        <v>26</v>
      </c>
      <c r="R32" s="248">
        <v>27</v>
      </c>
      <c r="S32" s="248">
        <v>28</v>
      </c>
      <c r="T32" s="249">
        <v>27</v>
      </c>
      <c r="U32" s="248">
        <v>23</v>
      </c>
      <c r="V32" s="248">
        <v>20</v>
      </c>
      <c r="W32" s="248">
        <v>19</v>
      </c>
      <c r="X32" s="370">
        <v>18</v>
      </c>
      <c r="Y32" s="531">
        <v>20</v>
      </c>
      <c r="Z32" s="539">
        <v>20</v>
      </c>
      <c r="AB32" s="57">
        <f>AVERAGE(S32:W32)</f>
        <v>23.4</v>
      </c>
      <c r="AC32" s="427">
        <v>5</v>
      </c>
      <c r="AD32" s="47">
        <f>STDEVA(S32:W32)</f>
        <v>4.0373258476372644</v>
      </c>
      <c r="AE32" s="60">
        <f>AD32/AB32</f>
        <v>0.17253529263407114</v>
      </c>
      <c r="AF32" s="200">
        <f>35/(1+1.533*AE32)</f>
        <v>27.678998820663747</v>
      </c>
      <c r="AG32" s="274" t="str">
        <f t="shared" si="8"/>
        <v>YES</v>
      </c>
      <c r="AH32" s="13"/>
    </row>
    <row r="33" spans="1:35" ht="12" customHeight="1" x14ac:dyDescent="0.25">
      <c r="A33" s="30" t="s">
        <v>107</v>
      </c>
      <c r="B33" s="336" t="s">
        <v>160</v>
      </c>
      <c r="C33" s="23" t="s">
        <v>115</v>
      </c>
      <c r="D33" s="139">
        <v>421010075</v>
      </c>
      <c r="E33" s="25" t="s">
        <v>127</v>
      </c>
      <c r="F33" s="22" t="s">
        <v>127</v>
      </c>
      <c r="G33" s="22" t="s">
        <v>127</v>
      </c>
      <c r="H33" s="22" t="s">
        <v>127</v>
      </c>
      <c r="I33" s="22" t="s">
        <v>127</v>
      </c>
      <c r="J33" s="22" t="s">
        <v>127</v>
      </c>
      <c r="K33" s="22" t="s">
        <v>127</v>
      </c>
      <c r="L33" s="22" t="s">
        <v>127</v>
      </c>
      <c r="M33" s="22" t="s">
        <v>127</v>
      </c>
      <c r="N33" s="22" t="s">
        <v>127</v>
      </c>
      <c r="O33" s="454" t="s">
        <v>127</v>
      </c>
      <c r="P33" s="459" t="s">
        <v>356</v>
      </c>
      <c r="Q33" s="22" t="s">
        <v>356</v>
      </c>
      <c r="R33" s="368">
        <v>21</v>
      </c>
      <c r="S33" s="368">
        <v>24</v>
      </c>
      <c r="T33" s="378">
        <v>23</v>
      </c>
      <c r="U33" s="139">
        <v>24</v>
      </c>
      <c r="V33" s="139">
        <v>22</v>
      </c>
      <c r="W33" s="139">
        <v>22</v>
      </c>
      <c r="X33" s="236">
        <v>23</v>
      </c>
      <c r="Y33" s="529">
        <v>23</v>
      </c>
      <c r="Z33" s="540">
        <v>23</v>
      </c>
      <c r="AB33" s="57">
        <f>AVERAGE(U33:Y33)</f>
        <v>22.8</v>
      </c>
      <c r="AC33" s="427">
        <v>5</v>
      </c>
      <c r="AD33" s="47">
        <f>STDEVA(U33:Y33)</f>
        <v>0.83666002653407556</v>
      </c>
      <c r="AE33" s="60">
        <f t="shared" si="5"/>
        <v>3.6695615198862962E-2</v>
      </c>
      <c r="AF33" s="200">
        <f>35/(1+1.533*AE33)</f>
        <v>33.135957327782215</v>
      </c>
      <c r="AG33" s="274" t="str">
        <f t="shared" si="8"/>
        <v>YES</v>
      </c>
      <c r="AH33" s="13" t="s">
        <v>252</v>
      </c>
    </row>
    <row r="34" spans="1:35" ht="12" customHeight="1" thickBot="1" x14ac:dyDescent="0.3">
      <c r="A34" s="30" t="s">
        <v>107</v>
      </c>
      <c r="B34" s="336" t="s">
        <v>165</v>
      </c>
      <c r="C34" s="23" t="s">
        <v>115</v>
      </c>
      <c r="D34" s="139">
        <v>421010076</v>
      </c>
      <c r="E34" s="25" t="s">
        <v>127</v>
      </c>
      <c r="F34" s="22" t="s">
        <v>127</v>
      </c>
      <c r="G34" s="22" t="s">
        <v>127</v>
      </c>
      <c r="H34" s="22" t="s">
        <v>127</v>
      </c>
      <c r="I34" s="22" t="s">
        <v>127</v>
      </c>
      <c r="J34" s="22" t="s">
        <v>127</v>
      </c>
      <c r="K34" s="22" t="s">
        <v>127</v>
      </c>
      <c r="L34" s="22" t="s">
        <v>127</v>
      </c>
      <c r="M34" s="22" t="s">
        <v>127</v>
      </c>
      <c r="N34" s="22" t="s">
        <v>127</v>
      </c>
      <c r="O34" s="454" t="s">
        <v>127</v>
      </c>
      <c r="P34" s="459" t="s">
        <v>356</v>
      </c>
      <c r="Q34" s="22" t="s">
        <v>356</v>
      </c>
      <c r="R34" s="22" t="s">
        <v>356</v>
      </c>
      <c r="S34" s="368">
        <v>30</v>
      </c>
      <c r="T34" s="378">
        <v>25</v>
      </c>
      <c r="U34" s="368">
        <v>24</v>
      </c>
      <c r="V34" s="139">
        <v>20</v>
      </c>
      <c r="W34" s="139">
        <v>20</v>
      </c>
      <c r="X34" s="236">
        <v>19</v>
      </c>
      <c r="Y34" s="529">
        <v>20</v>
      </c>
      <c r="Z34" s="565">
        <v>20</v>
      </c>
      <c r="AB34" s="57">
        <f>AVERAGE(W34:Y34)</f>
        <v>19.666666666666668</v>
      </c>
      <c r="AC34" s="427">
        <v>3</v>
      </c>
      <c r="AD34" s="47">
        <f>STDEVA(W34:Y34)</f>
        <v>0.57735026918962584</v>
      </c>
      <c r="AE34" s="60">
        <f>AD34/AB34</f>
        <v>2.9356793348625041E-2</v>
      </c>
      <c r="AF34" s="200">
        <f>35/(1+1.886*AE34)</f>
        <v>33.163821599446187</v>
      </c>
      <c r="AG34" s="274" t="str">
        <f>IF(AB34&lt;AF34,"YES","ND")</f>
        <v>YES</v>
      </c>
      <c r="AH34" s="13" t="s">
        <v>253</v>
      </c>
    </row>
    <row r="35" spans="1:35" ht="12" customHeight="1" x14ac:dyDescent="0.25">
      <c r="A35" s="30" t="s">
        <v>107</v>
      </c>
      <c r="B35" s="336" t="s">
        <v>283</v>
      </c>
      <c r="C35" s="23" t="s">
        <v>115</v>
      </c>
      <c r="D35" s="22" t="s">
        <v>125</v>
      </c>
      <c r="E35" s="25">
        <v>40</v>
      </c>
      <c r="F35" s="22">
        <v>43</v>
      </c>
      <c r="G35" s="22">
        <v>42</v>
      </c>
      <c r="H35" s="22">
        <v>36</v>
      </c>
      <c r="I35" s="22">
        <v>32</v>
      </c>
      <c r="J35" s="22">
        <v>33</v>
      </c>
      <c r="K35" s="12">
        <v>34</v>
      </c>
      <c r="L35" s="12">
        <v>35</v>
      </c>
      <c r="M35" s="26" t="s">
        <v>127</v>
      </c>
      <c r="N35" s="26" t="s">
        <v>127</v>
      </c>
      <c r="O35" s="50" t="s">
        <v>127</v>
      </c>
      <c r="P35" s="138" t="s">
        <v>356</v>
      </c>
      <c r="Q35" s="26" t="s">
        <v>356</v>
      </c>
      <c r="R35" s="26" t="s">
        <v>356</v>
      </c>
      <c r="S35" s="26" t="s">
        <v>356</v>
      </c>
      <c r="T35" s="50" t="s">
        <v>356</v>
      </c>
      <c r="U35" s="26" t="s">
        <v>356</v>
      </c>
      <c r="V35" s="26" t="s">
        <v>356</v>
      </c>
      <c r="W35" s="26" t="s">
        <v>356</v>
      </c>
      <c r="X35" s="50" t="s">
        <v>356</v>
      </c>
      <c r="Y35" s="50" t="s">
        <v>356</v>
      </c>
      <c r="Z35" s="559" t="s">
        <v>356</v>
      </c>
      <c r="AB35" s="43" t="s">
        <v>356</v>
      </c>
      <c r="AC35" s="441" t="s">
        <v>356</v>
      </c>
      <c r="AD35" s="26" t="s">
        <v>356</v>
      </c>
      <c r="AE35" s="303" t="s">
        <v>356</v>
      </c>
      <c r="AF35" s="304" t="s">
        <v>356</v>
      </c>
      <c r="AG35" s="274" t="str">
        <f t="shared" si="8"/>
        <v>ND</v>
      </c>
      <c r="AH35" s="13" t="s">
        <v>232</v>
      </c>
    </row>
    <row r="36" spans="1:35" ht="12" customHeight="1" thickBot="1" x14ac:dyDescent="0.3">
      <c r="A36" s="185" t="s">
        <v>107</v>
      </c>
      <c r="B36" s="337" t="s">
        <v>284</v>
      </c>
      <c r="C36" s="186" t="s">
        <v>115</v>
      </c>
      <c r="D36" s="289">
        <v>421011002</v>
      </c>
      <c r="E36" s="152" t="s">
        <v>127</v>
      </c>
      <c r="F36" s="103" t="s">
        <v>127</v>
      </c>
      <c r="G36" s="103" t="s">
        <v>127</v>
      </c>
      <c r="H36" s="103" t="s">
        <v>127</v>
      </c>
      <c r="I36" s="103" t="s">
        <v>127</v>
      </c>
      <c r="J36" s="103" t="s">
        <v>127</v>
      </c>
      <c r="K36" s="103" t="s">
        <v>127</v>
      </c>
      <c r="L36" s="103" t="s">
        <v>127</v>
      </c>
      <c r="M36" s="103" t="s">
        <v>127</v>
      </c>
      <c r="N36" s="103" t="s">
        <v>127</v>
      </c>
      <c r="O36" s="468" t="s">
        <v>127</v>
      </c>
      <c r="P36" s="501">
        <v>28</v>
      </c>
      <c r="Q36" s="492">
        <v>22</v>
      </c>
      <c r="R36" s="492">
        <v>24</v>
      </c>
      <c r="S36" s="492">
        <v>24</v>
      </c>
      <c r="T36" s="237" t="s">
        <v>356</v>
      </c>
      <c r="U36" s="289" t="s">
        <v>356</v>
      </c>
      <c r="V36" s="289" t="s">
        <v>356</v>
      </c>
      <c r="W36" s="289" t="s">
        <v>356</v>
      </c>
      <c r="X36" s="237" t="s">
        <v>356</v>
      </c>
      <c r="Y36" s="237" t="s">
        <v>356</v>
      </c>
      <c r="Z36" s="559" t="s">
        <v>356</v>
      </c>
      <c r="AB36" s="206" t="s">
        <v>356</v>
      </c>
      <c r="AC36" s="440" t="s">
        <v>356</v>
      </c>
      <c r="AD36" s="187" t="s">
        <v>356</v>
      </c>
      <c r="AE36" s="204" t="s">
        <v>356</v>
      </c>
      <c r="AF36" s="302" t="s">
        <v>356</v>
      </c>
      <c r="AG36" s="275" t="str">
        <f t="shared" si="8"/>
        <v>ND</v>
      </c>
      <c r="AH36" s="13" t="s">
        <v>254</v>
      </c>
    </row>
    <row r="37" spans="1:35" ht="12" customHeight="1" thickBot="1" x14ac:dyDescent="0.3">
      <c r="A37" s="367" t="s">
        <v>130</v>
      </c>
      <c r="B37" s="290"/>
      <c r="C37" s="175"/>
      <c r="D37" s="176"/>
      <c r="E37" s="177">
        <f t="shared" ref="E37:Z37" si="11">MAX(E6:E36)</f>
        <v>57</v>
      </c>
      <c r="F37" s="177">
        <f t="shared" si="11"/>
        <v>57</v>
      </c>
      <c r="G37" s="177">
        <f t="shared" si="11"/>
        <v>51</v>
      </c>
      <c r="H37" s="177">
        <f t="shared" si="11"/>
        <v>51</v>
      </c>
      <c r="I37" s="177">
        <f t="shared" si="11"/>
        <v>39</v>
      </c>
      <c r="J37" s="177">
        <f t="shared" si="11"/>
        <v>37</v>
      </c>
      <c r="K37" s="177">
        <f t="shared" si="11"/>
        <v>38</v>
      </c>
      <c r="L37" s="177">
        <f t="shared" si="11"/>
        <v>36</v>
      </c>
      <c r="M37" s="177">
        <f t="shared" si="11"/>
        <v>33.6</v>
      </c>
      <c r="N37" s="177">
        <f t="shared" si="11"/>
        <v>33</v>
      </c>
      <c r="O37" s="177">
        <f t="shared" si="11"/>
        <v>33</v>
      </c>
      <c r="P37" s="177">
        <f t="shared" si="11"/>
        <v>31</v>
      </c>
      <c r="Q37" s="177">
        <f t="shared" si="11"/>
        <v>35</v>
      </c>
      <c r="R37" s="177">
        <f t="shared" si="11"/>
        <v>32</v>
      </c>
      <c r="S37" s="177">
        <f t="shared" si="11"/>
        <v>30</v>
      </c>
      <c r="T37" s="177">
        <f t="shared" si="11"/>
        <v>27</v>
      </c>
      <c r="U37" s="177">
        <f t="shared" si="11"/>
        <v>27</v>
      </c>
      <c r="V37" s="177">
        <f t="shared" si="11"/>
        <v>24</v>
      </c>
      <c r="W37" s="177">
        <f t="shared" si="11"/>
        <v>27</v>
      </c>
      <c r="X37" s="177">
        <f t="shared" si="11"/>
        <v>28</v>
      </c>
      <c r="Y37" s="554">
        <f t="shared" si="11"/>
        <v>26</v>
      </c>
      <c r="Z37" s="179">
        <f t="shared" si="11"/>
        <v>23</v>
      </c>
      <c r="AB37" s="195"/>
      <c r="AC37" s="195"/>
      <c r="AD37" s="195"/>
      <c r="AE37" s="195"/>
      <c r="AF37" s="195"/>
    </row>
    <row r="38" spans="1:35" ht="12" customHeight="1" x14ac:dyDescent="0.25">
      <c r="A38" s="180" t="s">
        <v>128</v>
      </c>
      <c r="B38" s="291"/>
      <c r="C38" s="167"/>
      <c r="D38" s="168"/>
      <c r="E38" s="169">
        <f t="shared" ref="E38:Z38" si="12">MEDIAN(E6:E36)</f>
        <v>37</v>
      </c>
      <c r="F38" s="169">
        <f t="shared" si="12"/>
        <v>39</v>
      </c>
      <c r="G38" s="169">
        <f t="shared" si="12"/>
        <v>40</v>
      </c>
      <c r="H38" s="169">
        <f t="shared" si="12"/>
        <v>36</v>
      </c>
      <c r="I38" s="169">
        <f t="shared" si="12"/>
        <v>35</v>
      </c>
      <c r="J38" s="169">
        <f t="shared" si="12"/>
        <v>35</v>
      </c>
      <c r="K38" s="169">
        <f t="shared" si="12"/>
        <v>35</v>
      </c>
      <c r="L38" s="169">
        <f t="shared" si="12"/>
        <v>33</v>
      </c>
      <c r="M38" s="169">
        <f t="shared" si="12"/>
        <v>30.36</v>
      </c>
      <c r="N38" s="169">
        <f t="shared" si="12"/>
        <v>28</v>
      </c>
      <c r="O38" s="169">
        <f t="shared" si="12"/>
        <v>27</v>
      </c>
      <c r="P38" s="169">
        <f t="shared" si="12"/>
        <v>26</v>
      </c>
      <c r="Q38" s="169">
        <f t="shared" si="12"/>
        <v>25.5</v>
      </c>
      <c r="R38" s="169">
        <f t="shared" si="12"/>
        <v>25</v>
      </c>
      <c r="S38" s="169">
        <f t="shared" si="12"/>
        <v>26</v>
      </c>
      <c r="T38" s="169">
        <f t="shared" si="12"/>
        <v>24</v>
      </c>
      <c r="U38" s="169">
        <f t="shared" si="12"/>
        <v>23</v>
      </c>
      <c r="V38" s="169">
        <f t="shared" si="12"/>
        <v>20</v>
      </c>
      <c r="W38" s="169">
        <f t="shared" si="12"/>
        <v>20</v>
      </c>
      <c r="X38" s="169">
        <f t="shared" si="12"/>
        <v>19</v>
      </c>
      <c r="Y38" s="538">
        <f t="shared" si="12"/>
        <v>21</v>
      </c>
      <c r="Z38" s="556">
        <f t="shared" si="12"/>
        <v>20</v>
      </c>
      <c r="AB38" s="196"/>
      <c r="AC38" s="196"/>
      <c r="AD38" s="196"/>
      <c r="AE38" s="196"/>
      <c r="AF38" s="196"/>
    </row>
    <row r="39" spans="1:35" ht="12" customHeight="1" x14ac:dyDescent="0.25">
      <c r="A39" s="181" t="s">
        <v>129</v>
      </c>
      <c r="B39" s="292"/>
      <c r="C39" s="171"/>
      <c r="D39" s="172"/>
      <c r="E39" s="173">
        <f t="shared" ref="E39:N39" si="13">MIN(E6:E36)</f>
        <v>33</v>
      </c>
      <c r="F39" s="173">
        <f t="shared" si="13"/>
        <v>30</v>
      </c>
      <c r="G39" s="173">
        <f t="shared" si="13"/>
        <v>35</v>
      </c>
      <c r="H39" s="173">
        <f t="shared" si="13"/>
        <v>28</v>
      </c>
      <c r="I39" s="173">
        <f t="shared" si="13"/>
        <v>27</v>
      </c>
      <c r="J39" s="173">
        <f t="shared" si="13"/>
        <v>31</v>
      </c>
      <c r="K39" s="173">
        <f t="shared" si="13"/>
        <v>31</v>
      </c>
      <c r="L39" s="173">
        <f t="shared" si="13"/>
        <v>28</v>
      </c>
      <c r="M39" s="173">
        <f t="shared" si="13"/>
        <v>26</v>
      </c>
      <c r="N39" s="173">
        <f t="shared" si="13"/>
        <v>22</v>
      </c>
      <c r="O39" s="173">
        <f t="shared" ref="O39:Z39" si="14">MIN(O6:O36)</f>
        <v>22</v>
      </c>
      <c r="P39" s="173">
        <f t="shared" si="14"/>
        <v>22</v>
      </c>
      <c r="Q39" s="173">
        <f t="shared" si="14"/>
        <v>21</v>
      </c>
      <c r="R39" s="173">
        <f t="shared" si="14"/>
        <v>21</v>
      </c>
      <c r="S39" s="173">
        <f t="shared" si="14"/>
        <v>21</v>
      </c>
      <c r="T39" s="173">
        <f t="shared" si="14"/>
        <v>19</v>
      </c>
      <c r="U39" s="173">
        <f t="shared" si="14"/>
        <v>18</v>
      </c>
      <c r="V39" s="173">
        <f t="shared" si="14"/>
        <v>16</v>
      </c>
      <c r="W39" s="173">
        <f t="shared" si="14"/>
        <v>17</v>
      </c>
      <c r="X39" s="173">
        <f t="shared" si="14"/>
        <v>16</v>
      </c>
      <c r="Y39" s="555">
        <f t="shared" si="14"/>
        <v>18</v>
      </c>
      <c r="Z39" s="182">
        <f t="shared" si="14"/>
        <v>15</v>
      </c>
      <c r="AB39" s="196"/>
      <c r="AC39" s="196"/>
      <c r="AD39" s="196"/>
      <c r="AE39" s="196"/>
      <c r="AF39" s="196"/>
    </row>
    <row r="40" spans="1:35" ht="12" customHeight="1" x14ac:dyDescent="0.25">
      <c r="M40" s="2"/>
      <c r="N40" s="2"/>
      <c r="Y40" s="194"/>
      <c r="Z40" s="194"/>
      <c r="AB40" s="1"/>
      <c r="AC40" s="1"/>
      <c r="AD40" s="1"/>
      <c r="AE40" s="1"/>
      <c r="AF40" s="1"/>
    </row>
    <row r="41" spans="1:35" ht="12" customHeight="1" x14ac:dyDescent="0.25">
      <c r="A41" s="48" t="s">
        <v>323</v>
      </c>
      <c r="C41" s="7"/>
      <c r="E41" s="9"/>
      <c r="F41" s="9"/>
      <c r="G41" s="9"/>
      <c r="H41" s="9"/>
      <c r="I41" s="9"/>
      <c r="J41" s="9"/>
      <c r="K41" s="9"/>
      <c r="L41" s="9"/>
      <c r="T41" s="19"/>
      <c r="U41" s="19"/>
      <c r="V41" s="19"/>
      <c r="W41" s="19"/>
      <c r="Y41" s="1"/>
      <c r="Z41" s="1"/>
      <c r="AA41" s="1"/>
      <c r="AB41" s="193"/>
      <c r="AC41" s="193"/>
      <c r="AD41" s="193"/>
      <c r="AE41" s="193"/>
      <c r="AF41" s="193"/>
      <c r="AI41" s="9"/>
    </row>
    <row r="42" spans="1:35" ht="12" customHeight="1" x14ac:dyDescent="0.25">
      <c r="A42" s="503" t="s">
        <v>367</v>
      </c>
      <c r="B42" s="70"/>
      <c r="C42" s="7"/>
      <c r="E42" s="9"/>
      <c r="F42" s="9"/>
      <c r="G42" s="9"/>
      <c r="H42" s="9"/>
      <c r="I42" s="9"/>
      <c r="J42" s="9"/>
      <c r="K42" s="9"/>
      <c r="L42" s="9"/>
      <c r="T42" s="19"/>
      <c r="U42" s="19"/>
      <c r="V42" s="19"/>
      <c r="W42" s="19"/>
      <c r="Y42" s="1"/>
      <c r="Z42" s="1"/>
      <c r="AA42" s="1"/>
      <c r="AB42" s="193"/>
      <c r="AC42" s="193"/>
      <c r="AD42" s="193"/>
      <c r="AE42" s="193"/>
      <c r="AF42" s="193"/>
      <c r="AI42" s="9"/>
    </row>
    <row r="43" spans="1:35" ht="12" customHeight="1" x14ac:dyDescent="0.25">
      <c r="A43" s="601" t="s">
        <v>368</v>
      </c>
      <c r="B43" s="601"/>
      <c r="C43" s="7"/>
      <c r="E43" s="9"/>
      <c r="F43" s="9"/>
      <c r="G43" s="9"/>
      <c r="H43" s="9"/>
      <c r="I43" s="9"/>
      <c r="J43" s="9"/>
      <c r="K43" s="9"/>
      <c r="L43" s="9"/>
      <c r="T43" s="19"/>
      <c r="U43" s="19"/>
      <c r="V43" s="19"/>
      <c r="W43" s="19"/>
      <c r="Y43" s="1"/>
      <c r="Z43" s="1"/>
      <c r="AA43" s="1"/>
      <c r="AB43" s="193"/>
      <c r="AC43" s="193"/>
      <c r="AD43" s="193"/>
      <c r="AE43" s="193"/>
      <c r="AF43" s="193"/>
      <c r="AI43" s="9"/>
    </row>
    <row r="44" spans="1:35" ht="12" customHeight="1" x14ac:dyDescent="0.25">
      <c r="A44" s="601"/>
      <c r="B44" s="601"/>
      <c r="C44" s="7"/>
      <c r="E44" s="9"/>
      <c r="F44" s="9"/>
      <c r="G44" s="9"/>
      <c r="H44" s="9"/>
      <c r="I44" s="9"/>
      <c r="J44" s="9"/>
      <c r="K44" s="9"/>
      <c r="L44" s="9"/>
      <c r="T44" s="19"/>
      <c r="U44" s="19"/>
      <c r="V44" s="19"/>
      <c r="W44" s="19"/>
      <c r="Y44" s="1"/>
      <c r="Z44" s="1"/>
      <c r="AA44" s="1"/>
      <c r="AB44" s="193"/>
      <c r="AC44" s="193"/>
      <c r="AD44" s="193"/>
      <c r="AE44" s="193"/>
      <c r="AF44" s="193"/>
      <c r="AI44" s="9"/>
    </row>
    <row r="45" spans="1:35" ht="12" customHeight="1" x14ac:dyDescent="0.25">
      <c r="A45" s="505" t="s">
        <v>344</v>
      </c>
      <c r="C45" s="7"/>
      <c r="E45" s="9"/>
      <c r="F45" s="9"/>
      <c r="G45" s="9"/>
      <c r="H45" s="9"/>
      <c r="I45" s="9"/>
      <c r="J45" s="9"/>
      <c r="K45" s="9"/>
      <c r="L45" s="9"/>
      <c r="T45" s="19"/>
      <c r="U45" s="19"/>
      <c r="V45" s="19"/>
      <c r="W45" s="19"/>
      <c r="Y45" s="1"/>
      <c r="Z45" s="1"/>
      <c r="AA45" s="1"/>
      <c r="AB45" s="193"/>
      <c r="AC45" s="193"/>
      <c r="AD45" s="193"/>
      <c r="AE45" s="193"/>
      <c r="AF45" s="193"/>
      <c r="AI45" s="9"/>
    </row>
    <row r="46" spans="1:35" ht="12" customHeight="1" x14ac:dyDescent="0.25">
      <c r="A46" s="502" t="s">
        <v>349</v>
      </c>
      <c r="C46" s="7"/>
      <c r="E46" s="9"/>
      <c r="F46" s="9"/>
      <c r="G46" s="9"/>
      <c r="H46" s="9"/>
      <c r="I46" s="9"/>
      <c r="J46" s="9"/>
      <c r="K46" s="9"/>
      <c r="L46" s="9"/>
      <c r="T46" s="19"/>
      <c r="U46" s="19"/>
      <c r="V46" s="19"/>
      <c r="W46" s="19"/>
      <c r="Y46" s="1"/>
      <c r="Z46" s="1"/>
      <c r="AA46" s="1"/>
      <c r="AB46" s="9"/>
      <c r="AC46" s="9"/>
      <c r="AD46" s="9"/>
      <c r="AE46" s="9"/>
      <c r="AF46" s="9"/>
      <c r="AI46" s="9"/>
    </row>
    <row r="47" spans="1:35" ht="12" customHeight="1" x14ac:dyDescent="0.25">
      <c r="A47" s="589" t="s">
        <v>359</v>
      </c>
      <c r="B47" s="589"/>
      <c r="C47" s="7"/>
      <c r="E47" s="9"/>
      <c r="F47" s="9"/>
      <c r="G47" s="9"/>
      <c r="H47" s="9"/>
      <c r="I47" s="9"/>
      <c r="J47" s="9"/>
      <c r="K47" s="9"/>
      <c r="L47" s="9"/>
      <c r="T47" s="19"/>
      <c r="U47" s="19"/>
      <c r="V47" s="19"/>
      <c r="W47" s="19"/>
      <c r="Y47" s="1"/>
      <c r="Z47" s="1"/>
      <c r="AA47" s="1"/>
      <c r="AB47" s="9"/>
      <c r="AC47" s="9"/>
      <c r="AD47" s="9"/>
      <c r="AE47" s="9"/>
      <c r="AF47" s="9"/>
      <c r="AI47" s="9"/>
    </row>
    <row r="48" spans="1:35" ht="12" customHeight="1" x14ac:dyDescent="0.25">
      <c r="A48" s="589"/>
      <c r="B48" s="589"/>
      <c r="C48" s="7"/>
      <c r="E48" s="9"/>
      <c r="F48" s="9"/>
      <c r="G48" s="9"/>
      <c r="H48" s="9"/>
      <c r="I48" s="9"/>
      <c r="J48" s="9"/>
      <c r="K48" s="9"/>
      <c r="L48" s="9"/>
      <c r="T48" s="19"/>
      <c r="U48" s="19"/>
      <c r="V48" s="19"/>
      <c r="W48" s="19"/>
      <c r="Y48" s="1"/>
      <c r="Z48" s="1"/>
      <c r="AA48" s="1"/>
      <c r="AB48" s="9"/>
      <c r="AC48" s="9"/>
      <c r="AD48" s="9"/>
      <c r="AE48" s="9"/>
      <c r="AF48" s="9"/>
      <c r="AI48" s="9"/>
    </row>
    <row r="49" spans="1:35" ht="12" customHeight="1" x14ac:dyDescent="0.25">
      <c r="A49" s="589"/>
      <c r="B49" s="589"/>
      <c r="C49" s="7"/>
      <c r="E49" s="9"/>
      <c r="F49" s="9"/>
      <c r="G49" s="9"/>
      <c r="H49" s="9"/>
      <c r="I49" s="9"/>
      <c r="J49" s="9"/>
      <c r="K49" s="9"/>
      <c r="L49" s="9"/>
      <c r="T49" s="19"/>
      <c r="U49" s="19"/>
      <c r="V49" s="19"/>
      <c r="W49" s="19"/>
      <c r="Y49" s="1"/>
      <c r="Z49" s="1"/>
      <c r="AA49" s="1"/>
      <c r="AB49" s="9"/>
      <c r="AC49" s="9"/>
      <c r="AD49" s="9"/>
      <c r="AE49" s="9"/>
      <c r="AF49" s="9"/>
      <c r="AI49" s="9"/>
    </row>
    <row r="50" spans="1:35" ht="12" customHeight="1" x14ac:dyDescent="0.25">
      <c r="A50" s="602" t="s">
        <v>348</v>
      </c>
      <c r="B50" s="602"/>
      <c r="C50" s="7"/>
      <c r="E50" s="9"/>
      <c r="F50" s="9"/>
      <c r="G50" s="9"/>
      <c r="H50" s="9"/>
      <c r="I50" s="9"/>
      <c r="J50" s="9"/>
      <c r="K50" s="9"/>
      <c r="L50" s="9"/>
      <c r="T50" s="19"/>
      <c r="U50" s="19"/>
      <c r="V50" s="19"/>
      <c r="W50" s="19"/>
      <c r="Y50" s="1"/>
      <c r="Z50" s="1"/>
      <c r="AA50" s="1"/>
      <c r="AI50" s="9"/>
    </row>
    <row r="51" spans="1:35" ht="12" customHeight="1" x14ac:dyDescent="0.25">
      <c r="A51" s="602"/>
      <c r="B51" s="602"/>
      <c r="C51" s="7"/>
      <c r="E51" s="9"/>
      <c r="F51" s="9"/>
      <c r="G51" s="9"/>
      <c r="H51" s="9"/>
      <c r="I51" s="9"/>
      <c r="J51" s="9"/>
      <c r="K51" s="9"/>
      <c r="L51" s="9"/>
      <c r="T51" s="19"/>
      <c r="U51" s="19"/>
      <c r="V51" s="19"/>
      <c r="W51" s="19"/>
      <c r="Y51" s="1"/>
      <c r="Z51" s="1"/>
      <c r="AA51" s="1"/>
      <c r="AI51" s="9"/>
    </row>
    <row r="52" spans="1:35" ht="12" customHeight="1" x14ac:dyDescent="0.25">
      <c r="A52" s="505" t="s">
        <v>343</v>
      </c>
      <c r="B52" s="436"/>
      <c r="C52" s="7"/>
      <c r="E52" s="9"/>
      <c r="F52" s="9"/>
      <c r="G52" s="9"/>
      <c r="H52" s="9"/>
      <c r="I52" s="9"/>
      <c r="J52" s="9"/>
      <c r="K52" s="9"/>
      <c r="L52" s="9"/>
      <c r="T52" s="19"/>
      <c r="U52" s="19"/>
      <c r="V52" s="19"/>
      <c r="W52" s="19"/>
      <c r="Y52" s="1"/>
      <c r="Z52" s="1"/>
      <c r="AA52" s="1"/>
      <c r="AI52" s="9"/>
    </row>
    <row r="53" spans="1:35" ht="12" customHeight="1" x14ac:dyDescent="0.25">
      <c r="A53" s="48" t="s">
        <v>333</v>
      </c>
      <c r="C53" s="7"/>
      <c r="E53" s="9"/>
      <c r="F53" s="9"/>
      <c r="G53" s="9"/>
      <c r="H53" s="9"/>
      <c r="I53" s="9"/>
      <c r="J53" s="9"/>
      <c r="K53" s="9"/>
      <c r="L53" s="9"/>
      <c r="T53" s="19"/>
      <c r="U53" s="19"/>
      <c r="V53" s="19"/>
      <c r="W53" s="19"/>
      <c r="Y53" s="1"/>
      <c r="Z53" s="1"/>
      <c r="AA53" s="1"/>
      <c r="AI53" s="9"/>
    </row>
    <row r="54" spans="1:35" ht="12" customHeight="1" x14ac:dyDescent="0.25">
      <c r="A54" s="512" t="s">
        <v>366</v>
      </c>
      <c r="B54" s="513"/>
      <c r="C54" s="7"/>
      <c r="E54" s="9"/>
      <c r="F54" s="9"/>
      <c r="G54" s="9"/>
      <c r="H54" s="9"/>
      <c r="I54" s="9"/>
      <c r="J54" s="9"/>
      <c r="K54" s="9"/>
      <c r="L54" s="9"/>
      <c r="T54" s="19"/>
      <c r="U54" s="19"/>
      <c r="V54" s="19"/>
      <c r="W54" s="19"/>
      <c r="Y54" s="1"/>
      <c r="Z54" s="1"/>
      <c r="AA54" s="1"/>
      <c r="AI54" s="9"/>
    </row>
    <row r="55" spans="1:35" ht="12" customHeight="1" x14ac:dyDescent="0.25">
      <c r="A55" s="421" t="s">
        <v>362</v>
      </c>
      <c r="C55" s="7"/>
      <c r="E55" s="9"/>
      <c r="F55" s="9"/>
      <c r="G55" s="9"/>
      <c r="H55" s="9"/>
      <c r="I55" s="9"/>
      <c r="J55" s="9"/>
      <c r="K55" s="9"/>
      <c r="L55" s="9"/>
      <c r="T55" s="19"/>
      <c r="U55" s="19"/>
      <c r="V55" s="19"/>
      <c r="W55" s="19"/>
      <c r="Y55" s="1"/>
      <c r="Z55" s="1"/>
      <c r="AA55" s="1"/>
      <c r="AI55" s="9"/>
    </row>
    <row r="56" spans="1:35" ht="12" customHeight="1" x14ac:dyDescent="0.25">
      <c r="A56" s="506" t="s">
        <v>369</v>
      </c>
      <c r="B56" s="504"/>
      <c r="C56" s="7"/>
      <c r="E56" s="9"/>
      <c r="F56" s="9"/>
      <c r="G56" s="9"/>
      <c r="H56" s="9"/>
      <c r="I56" s="9"/>
      <c r="J56" s="9"/>
      <c r="K56" s="9"/>
      <c r="L56" s="9"/>
      <c r="T56" s="19"/>
      <c r="U56" s="19"/>
      <c r="V56" s="19"/>
      <c r="W56" s="19"/>
      <c r="Y56" s="1"/>
      <c r="Z56" s="1"/>
      <c r="AA56" s="1"/>
      <c r="AI56" s="9"/>
    </row>
    <row r="57" spans="1:35" ht="12" customHeight="1" x14ac:dyDescent="0.25">
      <c r="A57" s="507" t="s">
        <v>344</v>
      </c>
      <c r="B57" s="504"/>
      <c r="C57" s="7"/>
      <c r="E57" s="9"/>
      <c r="F57" s="9"/>
      <c r="G57" s="9"/>
      <c r="H57" s="9"/>
      <c r="I57" s="9"/>
      <c r="J57" s="9"/>
      <c r="K57" s="9"/>
      <c r="L57" s="9"/>
      <c r="T57" s="19"/>
      <c r="U57" s="19"/>
      <c r="V57" s="19"/>
      <c r="W57" s="19"/>
      <c r="Y57" s="1"/>
      <c r="Z57" s="1"/>
      <c r="AA57" s="1"/>
      <c r="AI57" s="9"/>
    </row>
    <row r="58" spans="1:35" ht="12" customHeight="1" x14ac:dyDescent="0.25">
      <c r="A58" s="421" t="s">
        <v>350</v>
      </c>
      <c r="C58" s="7"/>
      <c r="E58" s="9"/>
      <c r="F58" s="9"/>
      <c r="G58" s="9"/>
      <c r="H58" s="9"/>
      <c r="I58" s="9"/>
      <c r="J58" s="9"/>
      <c r="K58" s="9"/>
      <c r="L58" s="9"/>
      <c r="T58" s="19"/>
      <c r="U58" s="19"/>
      <c r="V58" s="19"/>
      <c r="W58" s="19"/>
      <c r="Y58" s="1"/>
      <c r="Z58" s="1"/>
      <c r="AA58" s="1"/>
      <c r="AI58" s="9"/>
    </row>
    <row r="59" spans="1:35" ht="12" customHeight="1" x14ac:dyDescent="0.25">
      <c r="A59" s="509" t="s">
        <v>357</v>
      </c>
      <c r="B59" s="7"/>
      <c r="C59" s="7"/>
      <c r="E59" s="9"/>
      <c r="F59" s="9"/>
      <c r="G59" s="9"/>
      <c r="H59" s="9"/>
      <c r="I59" s="9"/>
      <c r="J59" s="9"/>
      <c r="K59" s="9"/>
      <c r="L59" s="9"/>
      <c r="T59" s="19"/>
      <c r="U59" s="19"/>
      <c r="V59" s="19"/>
      <c r="W59" s="19"/>
      <c r="Y59" s="1"/>
      <c r="Z59" s="1"/>
      <c r="AA59" s="1"/>
      <c r="AI59" s="9"/>
    </row>
    <row r="60" spans="1:35" ht="12" customHeight="1" x14ac:dyDescent="0.25">
      <c r="A60" s="589" t="s">
        <v>359</v>
      </c>
      <c r="B60" s="589"/>
      <c r="C60" s="7"/>
      <c r="E60" s="9"/>
      <c r="F60" s="9"/>
      <c r="G60" s="9"/>
      <c r="H60" s="9"/>
      <c r="I60" s="9"/>
      <c r="J60" s="9"/>
      <c r="K60" s="9"/>
      <c r="L60" s="9"/>
      <c r="T60" s="19"/>
      <c r="U60" s="19"/>
      <c r="V60" s="19"/>
      <c r="W60" s="19"/>
      <c r="Y60" s="1"/>
      <c r="Z60" s="1"/>
      <c r="AA60" s="1"/>
      <c r="AI60" s="9"/>
    </row>
    <row r="61" spans="1:35" ht="12" customHeight="1" x14ac:dyDescent="0.25">
      <c r="A61" s="589"/>
      <c r="B61" s="589"/>
      <c r="C61" s="7"/>
      <c r="E61" s="9"/>
      <c r="F61" s="9"/>
      <c r="G61" s="9"/>
      <c r="H61" s="9"/>
      <c r="I61" s="9"/>
      <c r="J61" s="9"/>
      <c r="K61" s="9"/>
      <c r="L61" s="9"/>
      <c r="T61" s="19"/>
      <c r="U61" s="19"/>
      <c r="V61" s="19"/>
      <c r="W61" s="19"/>
      <c r="Y61" s="1"/>
      <c r="Z61" s="1"/>
      <c r="AA61" s="1"/>
      <c r="AI61" s="9"/>
    </row>
    <row r="62" spans="1:35" ht="12" customHeight="1" x14ac:dyDescent="0.25">
      <c r="A62" s="589"/>
      <c r="B62" s="589"/>
      <c r="C62" s="7"/>
      <c r="E62" s="9"/>
      <c r="F62" s="9"/>
      <c r="G62" s="9"/>
      <c r="H62" s="9"/>
      <c r="I62" s="9"/>
      <c r="J62" s="9"/>
      <c r="K62" s="9"/>
      <c r="L62" s="9"/>
      <c r="T62" s="19"/>
      <c r="U62" s="19"/>
      <c r="V62" s="19"/>
      <c r="W62" s="19"/>
      <c r="Y62" s="1"/>
      <c r="Z62" s="1"/>
      <c r="AA62" s="1"/>
      <c r="AI62" s="9"/>
    </row>
    <row r="63" spans="1:35" ht="12" customHeight="1" x14ac:dyDescent="0.25">
      <c r="A63" s="421" t="s">
        <v>351</v>
      </c>
      <c r="C63" s="7"/>
      <c r="E63" s="9"/>
      <c r="F63" s="9"/>
      <c r="G63" s="9"/>
      <c r="H63" s="9"/>
      <c r="I63" s="9"/>
      <c r="J63" s="9"/>
      <c r="K63" s="9"/>
      <c r="L63" s="9"/>
      <c r="T63" s="19"/>
      <c r="U63" s="19"/>
      <c r="V63" s="19"/>
      <c r="W63" s="19"/>
      <c r="Y63" s="1"/>
      <c r="Z63" s="1"/>
      <c r="AA63" s="1"/>
      <c r="AB63" s="9"/>
      <c r="AC63" s="9"/>
      <c r="AD63" s="9"/>
      <c r="AE63" s="9"/>
      <c r="AF63" s="9"/>
      <c r="AI63" s="9"/>
    </row>
    <row r="64" spans="1:35" ht="12" customHeight="1" x14ac:dyDescent="0.25">
      <c r="A64" s="421" t="s">
        <v>352</v>
      </c>
      <c r="C64" s="359"/>
      <c r="D64" s="332"/>
      <c r="E64" s="9"/>
      <c r="F64" s="9"/>
      <c r="G64" s="9"/>
      <c r="H64" s="9"/>
      <c r="I64" s="9"/>
      <c r="J64" s="9"/>
      <c r="K64" s="9"/>
      <c r="L64" s="9"/>
      <c r="T64" s="19"/>
      <c r="U64" s="19"/>
      <c r="V64" s="19"/>
      <c r="W64" s="19"/>
      <c r="Y64" s="1"/>
      <c r="Z64" s="1"/>
      <c r="AA64" s="1"/>
      <c r="AB64" s="9"/>
      <c r="AC64" s="9"/>
      <c r="AD64" s="9"/>
      <c r="AE64" s="9"/>
      <c r="AF64" s="9"/>
      <c r="AI64" s="9"/>
    </row>
    <row r="65" spans="1:35" ht="12" customHeight="1" x14ac:dyDescent="0.25">
      <c r="A65" s="421" t="s">
        <v>353</v>
      </c>
      <c r="C65" s="360"/>
      <c r="D65" s="333"/>
      <c r="E65" s="9"/>
      <c r="F65" s="9"/>
      <c r="G65" s="9"/>
      <c r="H65" s="9"/>
      <c r="I65" s="9"/>
      <c r="J65" s="9"/>
      <c r="K65" s="9"/>
      <c r="L65" s="9"/>
      <c r="T65" s="19"/>
      <c r="U65" s="19"/>
      <c r="V65" s="19"/>
      <c r="W65" s="19"/>
      <c r="Y65" s="1"/>
      <c r="Z65" s="1"/>
      <c r="AA65" s="1"/>
      <c r="AB65" s="9"/>
      <c r="AC65" s="9"/>
      <c r="AD65" s="9"/>
      <c r="AE65" s="9"/>
      <c r="AF65" s="9"/>
      <c r="AI65" s="9"/>
    </row>
    <row r="66" spans="1:35" ht="12" customHeight="1" x14ac:dyDescent="0.25">
      <c r="A66" s="588" t="s">
        <v>354</v>
      </c>
      <c r="B66" s="588"/>
      <c r="M66" s="3"/>
      <c r="N66" s="3"/>
      <c r="Y66" s="194"/>
      <c r="Z66" s="194"/>
    </row>
    <row r="67" spans="1:35" ht="12" x14ac:dyDescent="0.25">
      <c r="A67" s="588"/>
      <c r="B67" s="588"/>
      <c r="M67" s="3"/>
      <c r="N67" s="3"/>
      <c r="Y67" s="194"/>
      <c r="Z67" s="194"/>
    </row>
    <row r="68" spans="1:35" ht="12" x14ac:dyDescent="0.25">
      <c r="A68" s="588"/>
      <c r="B68" s="588"/>
      <c r="M68" s="3"/>
      <c r="N68" s="3"/>
      <c r="Y68" s="194"/>
      <c r="Z68" s="194"/>
    </row>
    <row r="69" spans="1:35" ht="12" x14ac:dyDescent="0.25">
      <c r="A69" s="421" t="s">
        <v>355</v>
      </c>
      <c r="M69" s="4"/>
      <c r="N69" s="4"/>
      <c r="Y69" s="194"/>
      <c r="Z69" s="194"/>
    </row>
    <row r="70" spans="1:35" ht="12" x14ac:dyDescent="0.25">
      <c r="A70" s="421"/>
      <c r="M70" s="2"/>
      <c r="N70" s="2"/>
      <c r="Y70" s="194"/>
      <c r="Z70" s="194"/>
    </row>
    <row r="71" spans="1:35" x14ac:dyDescent="0.25">
      <c r="A71" s="416" t="s">
        <v>339</v>
      </c>
      <c r="B71" s="417"/>
      <c r="M71" s="4"/>
      <c r="N71" s="4"/>
    </row>
    <row r="72" spans="1:35" x14ac:dyDescent="0.25">
      <c r="A72" s="510" t="s">
        <v>340</v>
      </c>
      <c r="B72" s="511"/>
      <c r="M72" s="3"/>
      <c r="N72" s="3"/>
    </row>
    <row r="73" spans="1:35" x14ac:dyDescent="0.25">
      <c r="M73" s="5"/>
      <c r="N73" s="3"/>
    </row>
    <row r="74" spans="1:35" x14ac:dyDescent="0.25">
      <c r="M74" s="4"/>
      <c r="N74" s="4"/>
    </row>
    <row r="75" spans="1:35" x14ac:dyDescent="0.25">
      <c r="M75" s="4"/>
      <c r="N75" s="4"/>
    </row>
    <row r="76" spans="1:35" x14ac:dyDescent="0.25">
      <c r="M76" s="3"/>
      <c r="N76" s="3"/>
    </row>
    <row r="77" spans="1:35" x14ac:dyDescent="0.25">
      <c r="M77" s="3"/>
      <c r="N77" s="3"/>
    </row>
    <row r="78" spans="1:35" x14ac:dyDescent="0.25">
      <c r="M78" s="3"/>
      <c r="N78" s="3"/>
    </row>
    <row r="79" spans="1:35" x14ac:dyDescent="0.25">
      <c r="M79" s="3"/>
      <c r="N79" s="3"/>
    </row>
    <row r="80" spans="1:35" x14ac:dyDescent="0.25">
      <c r="M80" s="3"/>
      <c r="N80" s="3"/>
    </row>
  </sheetData>
  <sortState xmlns:xlrd2="http://schemas.microsoft.com/office/spreadsheetml/2017/richdata2" ref="A6:Y36">
    <sortCondition ref="A6:A36"/>
    <sortCondition ref="C6:C36"/>
    <sortCondition ref="D6:D36"/>
  </sortState>
  <mergeCells count="11">
    <mergeCell ref="A66:B68"/>
    <mergeCell ref="A43:B44"/>
    <mergeCell ref="A47:B49"/>
    <mergeCell ref="A60:B62"/>
    <mergeCell ref="AB4:AG4"/>
    <mergeCell ref="A4:A5"/>
    <mergeCell ref="C4:C5"/>
    <mergeCell ref="D4:D5"/>
    <mergeCell ref="B4:B5"/>
    <mergeCell ref="A50:B51"/>
    <mergeCell ref="E4:Z4"/>
  </mergeCells>
  <conditionalFormatting sqref="E6:Y8 E9:Z9 E10:Y12 E13:Z13 E14:Y15 E16:Z17 E18:Y23 E24:Z28 E29:Y29 E30:Z30 E31:Y34 E35:Z36">
    <cfRule type="cellIs" dxfId="7" priority="4" operator="between">
      <formula>36</formula>
      <formula>65</formula>
    </cfRule>
    <cfRule type="cellIs" dxfId="6" priority="5" operator="between">
      <formula>65</formula>
      <formula>100</formula>
    </cfRule>
  </conditionalFormatting>
  <conditionalFormatting sqref="Z18">
    <cfRule type="cellIs" dxfId="5" priority="1" operator="between">
      <formula>35</formula>
      <formula>65</formula>
    </cfRule>
    <cfRule type="cellIs" dxfId="4" priority="2" operator="between">
      <formula>65</formula>
      <formula>100</formula>
    </cfRule>
  </conditionalFormatting>
  <hyperlinks>
    <hyperlink ref="A45" r:id="rId1" xr:uid="{BE0D4323-DC90-4750-ABFA-0C0D1ADFC45B}"/>
    <hyperlink ref="A52" r:id="rId2" location="Meta" xr:uid="{E75798D0-7472-4635-A14C-569F43496B39}"/>
    <hyperlink ref="A57" r:id="rId3" xr:uid="{69599BEF-240D-4F87-872D-E8811BB98CE6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00"/>
  <sheetViews>
    <sheetView zoomScale="110" zoomScaleNormal="110" zoomScaleSheetLayoutView="100" workbookViewId="0">
      <pane ySplit="5" topLeftCell="A38" activePane="bottomLeft" state="frozen"/>
      <selection pane="bottomLeft" activeCell="E87" sqref="E87"/>
    </sheetView>
  </sheetViews>
  <sheetFormatPr defaultColWidth="9.1796875" defaultRowHeight="11.5" x14ac:dyDescent="0.35"/>
  <cols>
    <col min="1" max="1" width="11.26953125" style="71" customWidth="1"/>
    <col min="2" max="2" width="40.54296875" style="70" customWidth="1"/>
    <col min="3" max="3" width="11" style="71" customWidth="1"/>
    <col min="4" max="4" width="10.81640625" style="46" customWidth="1"/>
    <col min="5" max="15" width="5.54296875" style="46" customWidth="1"/>
    <col min="16" max="35" width="5.54296875" style="71" customWidth="1"/>
    <col min="36" max="16384" width="9.1796875" style="71"/>
  </cols>
  <sheetData>
    <row r="1" spans="1:38" s="69" customFormat="1" ht="14.5" x14ac:dyDescent="0.35">
      <c r="A1" s="65" t="s">
        <v>277</v>
      </c>
      <c r="B1" s="67"/>
      <c r="C1" s="66"/>
      <c r="D1" s="66"/>
      <c r="E1" s="66"/>
      <c r="F1" s="66"/>
      <c r="G1" s="66"/>
      <c r="H1" s="66"/>
      <c r="I1" s="329"/>
      <c r="J1" s="66"/>
      <c r="K1" s="66"/>
      <c r="L1" s="66"/>
      <c r="M1" s="66"/>
      <c r="N1" s="66"/>
    </row>
    <row r="2" spans="1:38" s="69" customFormat="1" ht="14.5" x14ac:dyDescent="0.35">
      <c r="A2" s="65" t="s">
        <v>325</v>
      </c>
      <c r="B2" s="67"/>
      <c r="C2" s="66"/>
      <c r="D2" s="66"/>
      <c r="E2" s="66"/>
      <c r="F2" s="66"/>
      <c r="G2" s="66"/>
      <c r="H2" s="66"/>
      <c r="I2" s="330"/>
      <c r="J2" s="66"/>
      <c r="K2" s="66"/>
      <c r="L2" s="66"/>
      <c r="M2" s="66"/>
      <c r="N2" s="66"/>
    </row>
    <row r="3" spans="1:38" ht="13.5" thickBot="1" x14ac:dyDescent="0.4">
      <c r="A3" s="365" t="s">
        <v>365</v>
      </c>
      <c r="I3" s="331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12" customHeight="1" thickBot="1" x14ac:dyDescent="0.4">
      <c r="A4" s="609" t="s">
        <v>0</v>
      </c>
      <c r="B4" s="613" t="s">
        <v>220</v>
      </c>
      <c r="C4" s="615" t="s">
        <v>1</v>
      </c>
      <c r="D4" s="611" t="s">
        <v>13</v>
      </c>
      <c r="E4" s="603" t="s">
        <v>2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5"/>
    </row>
    <row r="5" spans="1:38" ht="23.5" thickBot="1" x14ac:dyDescent="0.4">
      <c r="A5" s="610"/>
      <c r="B5" s="614"/>
      <c r="C5" s="616"/>
      <c r="D5" s="612"/>
      <c r="E5" s="566" t="s">
        <v>3</v>
      </c>
      <c r="F5" s="567" t="s">
        <v>4</v>
      </c>
      <c r="G5" s="567" t="s">
        <v>5</v>
      </c>
      <c r="H5" s="567" t="s">
        <v>6</v>
      </c>
      <c r="I5" s="567" t="s">
        <v>7</v>
      </c>
      <c r="J5" s="567" t="s">
        <v>8</v>
      </c>
      <c r="K5" s="567" t="s">
        <v>9</v>
      </c>
      <c r="L5" s="567" t="s">
        <v>10</v>
      </c>
      <c r="M5" s="567" t="s">
        <v>11</v>
      </c>
      <c r="N5" s="567" t="s">
        <v>12</v>
      </c>
      <c r="O5" s="568" t="s">
        <v>132</v>
      </c>
      <c r="P5" s="569" t="s">
        <v>144</v>
      </c>
      <c r="Q5" s="567" t="s">
        <v>145</v>
      </c>
      <c r="R5" s="567" t="s">
        <v>146</v>
      </c>
      <c r="S5" s="567" t="s">
        <v>147</v>
      </c>
      <c r="T5" s="568" t="s">
        <v>148</v>
      </c>
      <c r="U5" s="567" t="s">
        <v>149</v>
      </c>
      <c r="V5" s="567" t="s">
        <v>150</v>
      </c>
      <c r="W5" s="567" t="s">
        <v>151</v>
      </c>
      <c r="X5" s="568" t="s">
        <v>152</v>
      </c>
      <c r="Y5" s="570" t="s">
        <v>266</v>
      </c>
      <c r="Z5" s="29" t="s">
        <v>361</v>
      </c>
    </row>
    <row r="6" spans="1:38" x14ac:dyDescent="0.25">
      <c r="A6" s="40" t="s">
        <v>17</v>
      </c>
      <c r="B6" s="218" t="s">
        <v>199</v>
      </c>
      <c r="C6" s="74" t="s">
        <v>18</v>
      </c>
      <c r="D6" s="75" t="s">
        <v>19</v>
      </c>
      <c r="E6" s="34">
        <v>13.6</v>
      </c>
      <c r="F6" s="33">
        <v>13.5</v>
      </c>
      <c r="G6" s="35">
        <v>13.1</v>
      </c>
      <c r="H6" s="33">
        <v>12.7</v>
      </c>
      <c r="I6" s="33">
        <v>13.3</v>
      </c>
      <c r="J6" s="33">
        <v>13.2</v>
      </c>
      <c r="K6" s="33">
        <v>13.2</v>
      </c>
      <c r="L6" s="33">
        <v>12.4</v>
      </c>
      <c r="M6" s="33">
        <v>11.3</v>
      </c>
      <c r="N6" s="33">
        <v>10.026615606847114</v>
      </c>
      <c r="O6" s="471">
        <v>9.4</v>
      </c>
      <c r="P6" s="474">
        <v>9.4</v>
      </c>
      <c r="Q6" s="143">
        <v>9.3000000000000007</v>
      </c>
      <c r="R6" s="143">
        <v>9.3000000000000007</v>
      </c>
      <c r="S6" s="143">
        <v>9.4</v>
      </c>
      <c r="T6" s="385">
        <v>9.6</v>
      </c>
      <c r="U6" s="143">
        <v>8.6</v>
      </c>
      <c r="V6" s="143">
        <v>8.1</v>
      </c>
      <c r="W6" s="143">
        <v>7.5</v>
      </c>
      <c r="X6" s="143">
        <v>7.9</v>
      </c>
      <c r="Y6" s="571">
        <v>8.1</v>
      </c>
      <c r="Z6" s="582">
        <v>8</v>
      </c>
    </row>
    <row r="7" spans="1:38" x14ac:dyDescent="0.35">
      <c r="A7" s="31" t="s">
        <v>17</v>
      </c>
      <c r="B7" s="225" t="s">
        <v>292</v>
      </c>
      <c r="C7" s="32" t="s">
        <v>18</v>
      </c>
      <c r="D7" s="22" t="s">
        <v>20</v>
      </c>
      <c r="E7" s="36">
        <v>12.3</v>
      </c>
      <c r="F7" s="10">
        <v>12.5</v>
      </c>
      <c r="G7" s="10">
        <v>12.7</v>
      </c>
      <c r="H7" s="10">
        <v>12.6</v>
      </c>
      <c r="I7" s="10">
        <v>12.3</v>
      </c>
      <c r="J7" s="10" t="s">
        <v>127</v>
      </c>
      <c r="K7" s="10" t="s">
        <v>127</v>
      </c>
      <c r="L7" s="10" t="s">
        <v>127</v>
      </c>
      <c r="M7" s="10" t="s">
        <v>127</v>
      </c>
      <c r="N7" s="10" t="s">
        <v>127</v>
      </c>
      <c r="O7" s="386" t="s">
        <v>127</v>
      </c>
      <c r="P7" s="477" t="s">
        <v>356</v>
      </c>
      <c r="Q7" s="10" t="s">
        <v>356</v>
      </c>
      <c r="R7" s="10" t="s">
        <v>356</v>
      </c>
      <c r="S7" s="10" t="s">
        <v>356</v>
      </c>
      <c r="T7" s="386" t="s">
        <v>356</v>
      </c>
      <c r="U7" s="10" t="s">
        <v>356</v>
      </c>
      <c r="V7" s="10" t="s">
        <v>356</v>
      </c>
      <c r="W7" s="10" t="s">
        <v>356</v>
      </c>
      <c r="X7" s="10" t="s">
        <v>356</v>
      </c>
      <c r="Y7" s="386" t="s">
        <v>356</v>
      </c>
      <c r="Z7" s="535" t="s">
        <v>356</v>
      </c>
    </row>
    <row r="8" spans="1:38" x14ac:dyDescent="0.25">
      <c r="A8" s="31" t="s">
        <v>17</v>
      </c>
      <c r="B8" s="219" t="s">
        <v>200</v>
      </c>
      <c r="C8" s="32" t="s">
        <v>18</v>
      </c>
      <c r="D8" s="22" t="s">
        <v>21</v>
      </c>
      <c r="E8" s="36">
        <v>12.8</v>
      </c>
      <c r="F8" s="10">
        <v>12.8</v>
      </c>
      <c r="G8" s="10">
        <v>13</v>
      </c>
      <c r="H8" s="11">
        <v>12.3</v>
      </c>
      <c r="I8" s="11">
        <v>12.6</v>
      </c>
      <c r="J8" s="11">
        <v>12.3</v>
      </c>
      <c r="K8" s="11">
        <v>12.6</v>
      </c>
      <c r="L8" s="11">
        <v>12</v>
      </c>
      <c r="M8" s="11">
        <v>11</v>
      </c>
      <c r="N8" s="11">
        <v>10.014498207885305</v>
      </c>
      <c r="O8" s="394">
        <v>9.3000000000000007</v>
      </c>
      <c r="P8" s="478">
        <v>9</v>
      </c>
      <c r="Q8" s="140">
        <v>8.6</v>
      </c>
      <c r="R8" s="140">
        <v>8.1</v>
      </c>
      <c r="S8" s="140">
        <v>8.1999999999999993</v>
      </c>
      <c r="T8" s="387">
        <v>8.3000000000000007</v>
      </c>
      <c r="U8" s="140">
        <v>8.1</v>
      </c>
      <c r="V8" s="140">
        <v>7.7</v>
      </c>
      <c r="W8" s="140">
        <v>7.6</v>
      </c>
      <c r="X8" s="140">
        <v>7.7</v>
      </c>
      <c r="Y8" s="93">
        <v>7.8</v>
      </c>
      <c r="Z8" s="577">
        <v>7.6000000000000005</v>
      </c>
    </row>
    <row r="9" spans="1:38" x14ac:dyDescent="0.35">
      <c r="A9" s="31" t="s">
        <v>17</v>
      </c>
      <c r="B9" s="225" t="s">
        <v>318</v>
      </c>
      <c r="C9" s="32" t="s">
        <v>18</v>
      </c>
      <c r="D9" s="22" t="s">
        <v>22</v>
      </c>
      <c r="E9" s="37">
        <v>12.4</v>
      </c>
      <c r="F9" s="11">
        <v>12.9</v>
      </c>
      <c r="G9" s="11">
        <v>13.1</v>
      </c>
      <c r="H9" s="11">
        <v>12.7</v>
      </c>
      <c r="I9" s="11">
        <v>12.6</v>
      </c>
      <c r="J9" s="11">
        <v>11.8</v>
      </c>
      <c r="K9" s="11" t="s">
        <v>127</v>
      </c>
      <c r="L9" s="11" t="s">
        <v>127</v>
      </c>
      <c r="M9" s="11" t="s">
        <v>127</v>
      </c>
      <c r="N9" s="11" t="s">
        <v>127</v>
      </c>
      <c r="O9" s="388" t="s">
        <v>127</v>
      </c>
      <c r="P9" s="483" t="s">
        <v>356</v>
      </c>
      <c r="Q9" s="11" t="s">
        <v>356</v>
      </c>
      <c r="R9" s="11" t="s">
        <v>356</v>
      </c>
      <c r="S9" s="11" t="s">
        <v>356</v>
      </c>
      <c r="T9" s="388" t="s">
        <v>356</v>
      </c>
      <c r="U9" s="11" t="s">
        <v>356</v>
      </c>
      <c r="V9" s="11" t="s">
        <v>356</v>
      </c>
      <c r="W9" s="11" t="s">
        <v>356</v>
      </c>
      <c r="X9" s="11" t="s">
        <v>356</v>
      </c>
      <c r="Y9" s="386" t="s">
        <v>356</v>
      </c>
      <c r="Z9" s="535" t="s">
        <v>356</v>
      </c>
    </row>
    <row r="10" spans="1:38" x14ac:dyDescent="0.35">
      <c r="A10" s="31" t="s">
        <v>17</v>
      </c>
      <c r="B10" s="219" t="s">
        <v>206</v>
      </c>
      <c r="C10" s="32" t="s">
        <v>18</v>
      </c>
      <c r="D10" s="22" t="s">
        <v>23</v>
      </c>
      <c r="E10" s="37">
        <v>13</v>
      </c>
      <c r="F10" s="11">
        <v>12.9</v>
      </c>
      <c r="G10" s="11">
        <v>13</v>
      </c>
      <c r="H10" s="11">
        <v>12.5</v>
      </c>
      <c r="I10" s="11">
        <v>12.7</v>
      </c>
      <c r="J10" s="11">
        <v>12.3</v>
      </c>
      <c r="K10" s="11">
        <v>12.3</v>
      </c>
      <c r="L10" s="11">
        <v>11.8</v>
      </c>
      <c r="M10" s="11">
        <v>11.1</v>
      </c>
      <c r="N10" s="10" t="s">
        <v>127</v>
      </c>
      <c r="O10" s="387">
        <v>9.4</v>
      </c>
      <c r="P10" s="478">
        <v>9.1</v>
      </c>
      <c r="Q10" s="384">
        <v>9.3000000000000007</v>
      </c>
      <c r="R10" s="384">
        <v>8.6</v>
      </c>
      <c r="S10" s="140" t="s">
        <v>356</v>
      </c>
      <c r="T10" s="387" t="s">
        <v>356</v>
      </c>
      <c r="U10" s="140" t="s">
        <v>356</v>
      </c>
      <c r="V10" s="140" t="s">
        <v>356</v>
      </c>
      <c r="W10" s="140" t="s">
        <v>356</v>
      </c>
      <c r="X10" s="140" t="s">
        <v>356</v>
      </c>
      <c r="Y10" s="386" t="s">
        <v>356</v>
      </c>
      <c r="Z10" s="535" t="s">
        <v>356</v>
      </c>
    </row>
    <row r="11" spans="1:38" x14ac:dyDescent="0.35">
      <c r="A11" s="31" t="s">
        <v>17</v>
      </c>
      <c r="B11" s="219" t="s">
        <v>271</v>
      </c>
      <c r="C11" s="32" t="s">
        <v>18</v>
      </c>
      <c r="D11" s="22" t="s">
        <v>24</v>
      </c>
      <c r="E11" s="37">
        <v>12.9</v>
      </c>
      <c r="F11" s="11">
        <v>12.2</v>
      </c>
      <c r="G11" s="11">
        <v>11.8</v>
      </c>
      <c r="H11" s="11">
        <v>11.4</v>
      </c>
      <c r="I11" s="11">
        <v>11.7</v>
      </c>
      <c r="J11" s="11">
        <v>11.4</v>
      </c>
      <c r="K11" s="10">
        <v>11.3</v>
      </c>
      <c r="L11" s="10">
        <v>10.6</v>
      </c>
      <c r="M11" s="10">
        <v>10</v>
      </c>
      <c r="N11" s="10">
        <v>9.2260198909383693</v>
      </c>
      <c r="O11" s="394">
        <v>9</v>
      </c>
      <c r="P11" s="478">
        <v>8.6999999999999993</v>
      </c>
      <c r="Q11" s="140">
        <v>8.4</v>
      </c>
      <c r="R11" s="140">
        <v>7.7</v>
      </c>
      <c r="S11" s="140">
        <v>7.7</v>
      </c>
      <c r="T11" s="444">
        <v>7.8</v>
      </c>
      <c r="U11" s="384">
        <v>8</v>
      </c>
      <c r="V11" s="140" t="s">
        <v>356</v>
      </c>
      <c r="W11" s="140" t="s">
        <v>356</v>
      </c>
      <c r="X11" s="140" t="s">
        <v>356</v>
      </c>
      <c r="Y11" s="386" t="s">
        <v>356</v>
      </c>
      <c r="Z11" s="535" t="s">
        <v>356</v>
      </c>
    </row>
    <row r="12" spans="1:38" x14ac:dyDescent="0.35">
      <c r="A12" s="31" t="s">
        <v>17</v>
      </c>
      <c r="B12" s="225" t="s">
        <v>319</v>
      </c>
      <c r="C12" s="32" t="s">
        <v>25</v>
      </c>
      <c r="D12" s="22" t="s">
        <v>26</v>
      </c>
      <c r="E12" s="36">
        <v>16.8</v>
      </c>
      <c r="F12" s="10">
        <v>16.399999999999999</v>
      </c>
      <c r="G12" s="10">
        <v>16.5</v>
      </c>
      <c r="H12" s="10">
        <v>16</v>
      </c>
      <c r="I12" s="10">
        <v>17</v>
      </c>
      <c r="J12" s="10">
        <v>17.2</v>
      </c>
      <c r="K12" s="10">
        <v>18.899999999999999</v>
      </c>
      <c r="L12" s="10" t="s">
        <v>127</v>
      </c>
      <c r="M12" s="10" t="s">
        <v>127</v>
      </c>
      <c r="N12" s="10" t="s">
        <v>127</v>
      </c>
      <c r="O12" s="386" t="s">
        <v>127</v>
      </c>
      <c r="P12" s="477" t="s">
        <v>356</v>
      </c>
      <c r="Q12" s="10" t="s">
        <v>356</v>
      </c>
      <c r="R12" s="10" t="s">
        <v>356</v>
      </c>
      <c r="S12" s="10" t="s">
        <v>356</v>
      </c>
      <c r="T12" s="386" t="s">
        <v>356</v>
      </c>
      <c r="U12" s="10" t="s">
        <v>356</v>
      </c>
      <c r="V12" s="10" t="s">
        <v>356</v>
      </c>
      <c r="W12" s="10" t="s">
        <v>356</v>
      </c>
      <c r="X12" s="10" t="s">
        <v>356</v>
      </c>
      <c r="Y12" s="386" t="s">
        <v>356</v>
      </c>
      <c r="Z12" s="535" t="s">
        <v>356</v>
      </c>
    </row>
    <row r="13" spans="1:38" x14ac:dyDescent="0.35">
      <c r="A13" s="31" t="s">
        <v>17</v>
      </c>
      <c r="B13" s="68" t="s">
        <v>204</v>
      </c>
      <c r="C13" s="32" t="s">
        <v>25</v>
      </c>
      <c r="D13" s="22" t="s">
        <v>27</v>
      </c>
      <c r="E13" s="37" t="s">
        <v>127</v>
      </c>
      <c r="F13" s="11" t="s">
        <v>127</v>
      </c>
      <c r="G13" s="11">
        <v>11.9</v>
      </c>
      <c r="H13" s="11">
        <v>11.7</v>
      </c>
      <c r="I13" s="11">
        <v>12.2</v>
      </c>
      <c r="J13" s="11">
        <v>12.1</v>
      </c>
      <c r="K13" s="11">
        <v>12.1</v>
      </c>
      <c r="L13" s="11">
        <v>11.6</v>
      </c>
      <c r="M13" s="11">
        <v>10.8</v>
      </c>
      <c r="N13" s="11" t="s">
        <v>127</v>
      </c>
      <c r="O13" s="388" t="s">
        <v>127</v>
      </c>
      <c r="P13" s="494">
        <v>10.199999999999999</v>
      </c>
      <c r="Q13" s="11" t="s">
        <v>356</v>
      </c>
      <c r="R13" s="11" t="s">
        <v>356</v>
      </c>
      <c r="S13" s="11" t="s">
        <v>356</v>
      </c>
      <c r="T13" s="388" t="s">
        <v>356</v>
      </c>
      <c r="U13" s="11" t="s">
        <v>356</v>
      </c>
      <c r="V13" s="11" t="s">
        <v>356</v>
      </c>
      <c r="W13" s="11" t="s">
        <v>356</v>
      </c>
      <c r="X13" s="11" t="s">
        <v>356</v>
      </c>
      <c r="Y13" s="386" t="s">
        <v>356</v>
      </c>
      <c r="Z13" s="535" t="s">
        <v>356</v>
      </c>
    </row>
    <row r="14" spans="1:38" x14ac:dyDescent="0.25">
      <c r="A14" s="31" t="s">
        <v>17</v>
      </c>
      <c r="B14" s="219" t="s">
        <v>207</v>
      </c>
      <c r="C14" s="32" t="s">
        <v>25</v>
      </c>
      <c r="D14" s="22" t="s">
        <v>28</v>
      </c>
      <c r="E14" s="36" t="s">
        <v>127</v>
      </c>
      <c r="F14" s="10" t="s">
        <v>127</v>
      </c>
      <c r="G14" s="10" t="s">
        <v>127</v>
      </c>
      <c r="H14" s="11">
        <v>12.2</v>
      </c>
      <c r="I14" s="11">
        <v>12.8</v>
      </c>
      <c r="J14" s="11">
        <v>12.6</v>
      </c>
      <c r="K14" s="11">
        <v>12.3</v>
      </c>
      <c r="L14" s="11">
        <v>11.7</v>
      </c>
      <c r="M14" s="11">
        <v>10.8</v>
      </c>
      <c r="N14" s="11">
        <v>9.9768876262626254</v>
      </c>
      <c r="O14" s="394">
        <v>9.6</v>
      </c>
      <c r="P14" s="478">
        <v>9.1</v>
      </c>
      <c r="Q14" s="140">
        <v>9</v>
      </c>
      <c r="R14" s="140">
        <v>8.4</v>
      </c>
      <c r="S14" s="140">
        <v>8.3000000000000007</v>
      </c>
      <c r="T14" s="387">
        <v>7.6</v>
      </c>
      <c r="U14" s="140">
        <v>7</v>
      </c>
      <c r="V14" s="140">
        <v>6.8</v>
      </c>
      <c r="W14" s="140">
        <v>6.9</v>
      </c>
      <c r="X14" s="140">
        <v>7.4</v>
      </c>
      <c r="Y14" s="93">
        <v>7.5</v>
      </c>
      <c r="Z14" s="577">
        <v>7.4</v>
      </c>
    </row>
    <row r="15" spans="1:38" x14ac:dyDescent="0.35">
      <c r="A15" s="31" t="s">
        <v>17</v>
      </c>
      <c r="B15" s="219" t="s">
        <v>205</v>
      </c>
      <c r="C15" s="32" t="s">
        <v>25</v>
      </c>
      <c r="D15" s="22" t="s">
        <v>29</v>
      </c>
      <c r="E15" s="36">
        <v>14.1</v>
      </c>
      <c r="F15" s="10">
        <v>13.9</v>
      </c>
      <c r="G15" s="10">
        <v>13.9</v>
      </c>
      <c r="H15" s="10">
        <v>13.4</v>
      </c>
      <c r="I15" s="10">
        <v>13.5</v>
      </c>
      <c r="J15" s="10">
        <v>13</v>
      </c>
      <c r="K15" s="10">
        <v>12.8</v>
      </c>
      <c r="L15" s="10">
        <v>12.2</v>
      </c>
      <c r="M15" s="10">
        <v>11.4</v>
      </c>
      <c r="N15" s="10">
        <v>10.341159003831418</v>
      </c>
      <c r="O15" s="394">
        <v>9.6</v>
      </c>
      <c r="P15" s="478">
        <v>9.4</v>
      </c>
      <c r="Q15" s="140">
        <v>9.3000000000000007</v>
      </c>
      <c r="R15" s="384">
        <v>8.9</v>
      </c>
      <c r="S15" s="384">
        <v>8.6</v>
      </c>
      <c r="T15" s="387" t="s">
        <v>356</v>
      </c>
      <c r="U15" s="140" t="s">
        <v>356</v>
      </c>
      <c r="V15" s="140" t="s">
        <v>356</v>
      </c>
      <c r="W15" s="140" t="s">
        <v>356</v>
      </c>
      <c r="X15" s="140" t="s">
        <v>356</v>
      </c>
      <c r="Y15" s="386" t="s">
        <v>356</v>
      </c>
      <c r="Z15" s="535" t="s">
        <v>356</v>
      </c>
    </row>
    <row r="16" spans="1:38" x14ac:dyDescent="0.35">
      <c r="A16" s="31" t="s">
        <v>17</v>
      </c>
      <c r="B16" s="225" t="s">
        <v>320</v>
      </c>
      <c r="C16" s="32" t="s">
        <v>25</v>
      </c>
      <c r="D16" s="22" t="s">
        <v>30</v>
      </c>
      <c r="E16" s="36" t="s">
        <v>127</v>
      </c>
      <c r="F16" s="10" t="s">
        <v>127</v>
      </c>
      <c r="G16" s="10">
        <v>11.9</v>
      </c>
      <c r="H16" s="10">
        <v>11.5</v>
      </c>
      <c r="I16" s="10">
        <v>11.6</v>
      </c>
      <c r="J16" s="10">
        <v>11.2</v>
      </c>
      <c r="K16" s="10">
        <v>11.1</v>
      </c>
      <c r="L16" s="10">
        <v>10.7</v>
      </c>
      <c r="M16" s="10">
        <v>9.9</v>
      </c>
      <c r="N16" s="10" t="s">
        <v>127</v>
      </c>
      <c r="O16" s="386" t="s">
        <v>127</v>
      </c>
      <c r="P16" s="495">
        <v>9</v>
      </c>
      <c r="Q16" s="10" t="s">
        <v>356</v>
      </c>
      <c r="R16" s="10" t="s">
        <v>356</v>
      </c>
      <c r="S16" s="10" t="s">
        <v>356</v>
      </c>
      <c r="T16" s="386" t="s">
        <v>356</v>
      </c>
      <c r="U16" s="10" t="s">
        <v>356</v>
      </c>
      <c r="V16" s="10" t="s">
        <v>356</v>
      </c>
      <c r="W16" s="10" t="s">
        <v>356</v>
      </c>
      <c r="X16" s="10" t="s">
        <v>356</v>
      </c>
      <c r="Y16" s="386" t="s">
        <v>356</v>
      </c>
      <c r="Z16" s="535" t="s">
        <v>356</v>
      </c>
    </row>
    <row r="17" spans="1:29" x14ac:dyDescent="0.25">
      <c r="A17" s="31" t="s">
        <v>17</v>
      </c>
      <c r="B17" s="219" t="s">
        <v>208</v>
      </c>
      <c r="C17" s="32" t="s">
        <v>25</v>
      </c>
      <c r="D17" s="22" t="s">
        <v>31</v>
      </c>
      <c r="E17" s="36">
        <v>13.6</v>
      </c>
      <c r="F17" s="10">
        <v>13.6</v>
      </c>
      <c r="G17" s="10">
        <v>13.2</v>
      </c>
      <c r="H17" s="10">
        <v>12.6</v>
      </c>
      <c r="I17" s="10">
        <v>12.9</v>
      </c>
      <c r="J17" s="10">
        <v>12.7</v>
      </c>
      <c r="K17" s="10">
        <v>12.6</v>
      </c>
      <c r="L17" s="10">
        <v>11.9</v>
      </c>
      <c r="M17" s="10">
        <v>11</v>
      </c>
      <c r="N17" s="10">
        <v>10.103476702508962</v>
      </c>
      <c r="O17" s="394">
        <v>9.5</v>
      </c>
      <c r="P17" s="478">
        <v>9.1999999999999993</v>
      </c>
      <c r="Q17" s="140">
        <v>8.9</v>
      </c>
      <c r="R17" s="140">
        <v>8.5</v>
      </c>
      <c r="S17" s="140">
        <v>8.6999999999999993</v>
      </c>
      <c r="T17" s="444">
        <v>8.4</v>
      </c>
      <c r="U17" s="384">
        <v>7</v>
      </c>
      <c r="V17" s="384">
        <v>7.2</v>
      </c>
      <c r="W17" s="140">
        <v>7.3</v>
      </c>
      <c r="X17" s="140">
        <v>8</v>
      </c>
      <c r="Y17" s="93">
        <v>8.1999999999999993</v>
      </c>
      <c r="Z17" s="577">
        <v>8.1999999999999993</v>
      </c>
    </row>
    <row r="18" spans="1:29" x14ac:dyDescent="0.35">
      <c r="A18" s="31" t="s">
        <v>17</v>
      </c>
      <c r="B18" s="225" t="s">
        <v>295</v>
      </c>
      <c r="C18" s="32" t="s">
        <v>25</v>
      </c>
      <c r="D18" s="22" t="s">
        <v>32</v>
      </c>
      <c r="E18" s="36" t="s">
        <v>127</v>
      </c>
      <c r="F18" s="10" t="s">
        <v>127</v>
      </c>
      <c r="G18" s="10">
        <v>12.9</v>
      </c>
      <c r="H18" s="10">
        <v>12.8</v>
      </c>
      <c r="I18" s="10">
        <v>12.8</v>
      </c>
      <c r="J18" s="10">
        <v>12.8</v>
      </c>
      <c r="K18" s="10" t="s">
        <v>127</v>
      </c>
      <c r="L18" s="10" t="s">
        <v>127</v>
      </c>
      <c r="M18" s="10" t="s">
        <v>127</v>
      </c>
      <c r="N18" s="10" t="s">
        <v>127</v>
      </c>
      <c r="O18" s="386" t="s">
        <v>127</v>
      </c>
      <c r="P18" s="477" t="s">
        <v>356</v>
      </c>
      <c r="Q18" s="10" t="s">
        <v>356</v>
      </c>
      <c r="R18" s="10" t="s">
        <v>356</v>
      </c>
      <c r="S18" s="10" t="s">
        <v>356</v>
      </c>
      <c r="T18" s="386" t="s">
        <v>356</v>
      </c>
      <c r="U18" s="10" t="s">
        <v>356</v>
      </c>
      <c r="V18" s="10" t="s">
        <v>356</v>
      </c>
      <c r="W18" s="10" t="s">
        <v>356</v>
      </c>
      <c r="X18" s="10" t="s">
        <v>356</v>
      </c>
      <c r="Y18" s="386" t="s">
        <v>356</v>
      </c>
      <c r="Z18" s="535" t="s">
        <v>356</v>
      </c>
    </row>
    <row r="19" spans="1:29" ht="12" thickBot="1" x14ac:dyDescent="0.4">
      <c r="A19" s="101" t="s">
        <v>17</v>
      </c>
      <c r="B19" s="226" t="s">
        <v>296</v>
      </c>
      <c r="C19" s="102" t="s">
        <v>25</v>
      </c>
      <c r="D19" s="103" t="s">
        <v>33</v>
      </c>
      <c r="E19" s="104">
        <v>11.6</v>
      </c>
      <c r="F19" s="105">
        <v>11.5</v>
      </c>
      <c r="G19" s="105">
        <v>11.8</v>
      </c>
      <c r="H19" s="105">
        <v>11.7</v>
      </c>
      <c r="I19" s="105">
        <v>12.3</v>
      </c>
      <c r="J19" s="105" t="s">
        <v>127</v>
      </c>
      <c r="K19" s="105" t="s">
        <v>127</v>
      </c>
      <c r="L19" s="105" t="s">
        <v>127</v>
      </c>
      <c r="M19" s="105" t="s">
        <v>127</v>
      </c>
      <c r="N19" s="105" t="s">
        <v>127</v>
      </c>
      <c r="O19" s="389" t="s">
        <v>127</v>
      </c>
      <c r="P19" s="487" t="s">
        <v>356</v>
      </c>
      <c r="Q19" s="105" t="s">
        <v>356</v>
      </c>
      <c r="R19" s="105" t="s">
        <v>356</v>
      </c>
      <c r="S19" s="105" t="s">
        <v>356</v>
      </c>
      <c r="T19" s="389" t="s">
        <v>356</v>
      </c>
      <c r="U19" s="105" t="s">
        <v>356</v>
      </c>
      <c r="V19" s="105" t="s">
        <v>356</v>
      </c>
      <c r="W19" s="105" t="s">
        <v>356</v>
      </c>
      <c r="X19" s="105" t="s">
        <v>356</v>
      </c>
      <c r="Y19" s="389" t="s">
        <v>356</v>
      </c>
      <c r="Z19" s="537" t="s">
        <v>356</v>
      </c>
      <c r="AC19" s="39"/>
    </row>
    <row r="20" spans="1:29" x14ac:dyDescent="0.35">
      <c r="A20" s="220" t="s">
        <v>14</v>
      </c>
      <c r="B20" s="218" t="s">
        <v>176</v>
      </c>
      <c r="C20" s="221" t="s">
        <v>15</v>
      </c>
      <c r="D20" s="222" t="s">
        <v>16</v>
      </c>
      <c r="E20" s="34">
        <v>14.3</v>
      </c>
      <c r="F20" s="33">
        <v>14</v>
      </c>
      <c r="G20" s="35">
        <v>13.6</v>
      </c>
      <c r="H20" s="33">
        <v>12.8</v>
      </c>
      <c r="I20" s="33">
        <v>13.3</v>
      </c>
      <c r="J20" s="33">
        <v>12.8</v>
      </c>
      <c r="K20" s="33">
        <v>13.2</v>
      </c>
      <c r="L20" s="33">
        <v>12.2</v>
      </c>
      <c r="M20" s="214">
        <v>11.3</v>
      </c>
      <c r="N20" s="214">
        <v>9.7997768782872594</v>
      </c>
      <c r="O20" s="471">
        <v>9.1999999999999993</v>
      </c>
      <c r="P20" s="474">
        <v>9.1999999999999993</v>
      </c>
      <c r="Q20" s="143">
        <v>9.1</v>
      </c>
      <c r="R20" s="143">
        <v>8.8000000000000007</v>
      </c>
      <c r="S20" s="143">
        <v>9.1</v>
      </c>
      <c r="T20" s="385">
        <v>8.9</v>
      </c>
      <c r="U20" s="143">
        <v>8.5</v>
      </c>
      <c r="V20" s="143">
        <v>7.6</v>
      </c>
      <c r="W20" s="143">
        <v>7.3</v>
      </c>
      <c r="X20" s="410">
        <v>7.3</v>
      </c>
      <c r="Y20" s="445">
        <v>7.2</v>
      </c>
      <c r="Z20" s="575" t="s">
        <v>356</v>
      </c>
    </row>
    <row r="21" spans="1:29" x14ac:dyDescent="0.25">
      <c r="A21" s="223" t="s">
        <v>14</v>
      </c>
      <c r="B21" s="219" t="s">
        <v>338</v>
      </c>
      <c r="C21" s="224" t="s">
        <v>15</v>
      </c>
      <c r="D21" s="147">
        <v>340030010</v>
      </c>
      <c r="E21" s="36" t="s">
        <v>127</v>
      </c>
      <c r="F21" s="10" t="s">
        <v>127</v>
      </c>
      <c r="G21" s="10" t="s">
        <v>127</v>
      </c>
      <c r="H21" s="10" t="s">
        <v>127</v>
      </c>
      <c r="I21" s="10" t="s">
        <v>127</v>
      </c>
      <c r="J21" s="10" t="s">
        <v>127</v>
      </c>
      <c r="K21" s="10" t="s">
        <v>127</v>
      </c>
      <c r="L21" s="10" t="s">
        <v>127</v>
      </c>
      <c r="M21" s="10" t="s">
        <v>127</v>
      </c>
      <c r="N21" s="10" t="s">
        <v>127</v>
      </c>
      <c r="O21" s="386" t="s">
        <v>127</v>
      </c>
      <c r="P21" s="477" t="s">
        <v>356</v>
      </c>
      <c r="Q21" s="10" t="s">
        <v>356</v>
      </c>
      <c r="R21" s="10" t="s">
        <v>356</v>
      </c>
      <c r="S21" s="400">
        <v>11.3</v>
      </c>
      <c r="T21" s="443">
        <v>10.7</v>
      </c>
      <c r="U21" s="400">
        <v>10</v>
      </c>
      <c r="V21" s="400">
        <v>10</v>
      </c>
      <c r="W21" s="140">
        <v>10.3</v>
      </c>
      <c r="X21" s="384">
        <v>10.5</v>
      </c>
      <c r="Y21" s="446">
        <v>9.6</v>
      </c>
      <c r="Z21" s="576">
        <v>8.3000000000000007</v>
      </c>
    </row>
    <row r="22" spans="1:29" x14ac:dyDescent="0.25">
      <c r="A22" s="223" t="s">
        <v>14</v>
      </c>
      <c r="B22" s="219" t="s">
        <v>178</v>
      </c>
      <c r="C22" s="224" t="s">
        <v>44</v>
      </c>
      <c r="D22" s="147" t="s">
        <v>45</v>
      </c>
      <c r="E22" s="36" t="s">
        <v>127</v>
      </c>
      <c r="F22" s="10" t="s">
        <v>127</v>
      </c>
      <c r="G22" s="10" t="s">
        <v>127</v>
      </c>
      <c r="H22" s="10" t="s">
        <v>127</v>
      </c>
      <c r="I22" s="10" t="s">
        <v>127</v>
      </c>
      <c r="J22" s="10" t="s">
        <v>127</v>
      </c>
      <c r="K22" s="10" t="s">
        <v>127</v>
      </c>
      <c r="L22" s="10" t="s">
        <v>127</v>
      </c>
      <c r="M22" s="10" t="s">
        <v>127</v>
      </c>
      <c r="N22" s="10" t="s">
        <v>127</v>
      </c>
      <c r="O22" s="386" t="s">
        <v>127</v>
      </c>
      <c r="P22" s="478">
        <v>9.5</v>
      </c>
      <c r="Q22" s="140">
        <v>9.4</v>
      </c>
      <c r="R22" s="140">
        <v>9</v>
      </c>
      <c r="S22" s="140">
        <v>8.9</v>
      </c>
      <c r="T22" s="387">
        <v>8.9</v>
      </c>
      <c r="U22" s="140">
        <v>8.6</v>
      </c>
      <c r="V22" s="140">
        <v>8.4</v>
      </c>
      <c r="W22" s="140">
        <v>8.4</v>
      </c>
      <c r="X22" s="140">
        <v>8.5</v>
      </c>
      <c r="Y22" s="394">
        <v>8.6</v>
      </c>
      <c r="Z22" s="576">
        <v>8.4</v>
      </c>
    </row>
    <row r="23" spans="1:29" x14ac:dyDescent="0.35">
      <c r="A23" s="31" t="s">
        <v>14</v>
      </c>
      <c r="B23" s="227" t="s">
        <v>297</v>
      </c>
      <c r="C23" s="32" t="s">
        <v>44</v>
      </c>
      <c r="D23" s="22" t="s">
        <v>46</v>
      </c>
      <c r="E23" s="36">
        <v>15</v>
      </c>
      <c r="F23" s="10">
        <v>14.1</v>
      </c>
      <c r="G23" s="11">
        <v>13.6</v>
      </c>
      <c r="H23" s="10">
        <v>13.5</v>
      </c>
      <c r="I23" s="11">
        <v>13.9</v>
      </c>
      <c r="J23" s="10">
        <v>13.2</v>
      </c>
      <c r="K23" s="10">
        <v>13.3</v>
      </c>
      <c r="L23" s="11">
        <v>13.1</v>
      </c>
      <c r="M23" s="212" t="s">
        <v>127</v>
      </c>
      <c r="N23" s="212" t="s">
        <v>127</v>
      </c>
      <c r="O23" s="390" t="s">
        <v>127</v>
      </c>
      <c r="P23" s="488" t="s">
        <v>356</v>
      </c>
      <c r="Q23" s="212" t="s">
        <v>356</v>
      </c>
      <c r="R23" s="212" t="s">
        <v>356</v>
      </c>
      <c r="S23" s="212" t="s">
        <v>356</v>
      </c>
      <c r="T23" s="390" t="s">
        <v>356</v>
      </c>
      <c r="U23" s="212" t="s">
        <v>356</v>
      </c>
      <c r="V23" s="212" t="s">
        <v>356</v>
      </c>
      <c r="W23" s="212" t="s">
        <v>356</v>
      </c>
      <c r="X23" s="212" t="s">
        <v>356</v>
      </c>
      <c r="Y23" s="386" t="s">
        <v>356</v>
      </c>
      <c r="Z23" s="535" t="s">
        <v>356</v>
      </c>
    </row>
    <row r="24" spans="1:29" x14ac:dyDescent="0.35">
      <c r="A24" s="31" t="s">
        <v>14</v>
      </c>
      <c r="B24" s="68" t="s">
        <v>298</v>
      </c>
      <c r="C24" s="32" t="s">
        <v>44</v>
      </c>
      <c r="D24" s="22" t="s">
        <v>47</v>
      </c>
      <c r="E24" s="36">
        <v>15.2</v>
      </c>
      <c r="F24" s="10">
        <v>14.7</v>
      </c>
      <c r="G24" s="11">
        <v>14.3</v>
      </c>
      <c r="H24" s="11">
        <v>13.9</v>
      </c>
      <c r="I24" s="11">
        <v>13.5</v>
      </c>
      <c r="J24" s="11" t="s">
        <v>127</v>
      </c>
      <c r="K24" s="11" t="s">
        <v>127</v>
      </c>
      <c r="L24" s="11" t="s">
        <v>127</v>
      </c>
      <c r="M24" s="212" t="s">
        <v>127</v>
      </c>
      <c r="N24" s="212" t="s">
        <v>127</v>
      </c>
      <c r="O24" s="390" t="s">
        <v>127</v>
      </c>
      <c r="P24" s="488" t="s">
        <v>356</v>
      </c>
      <c r="Q24" s="212" t="s">
        <v>356</v>
      </c>
      <c r="R24" s="212" t="s">
        <v>356</v>
      </c>
      <c r="S24" s="212" t="s">
        <v>356</v>
      </c>
      <c r="T24" s="390" t="s">
        <v>356</v>
      </c>
      <c r="U24" s="212" t="s">
        <v>356</v>
      </c>
      <c r="V24" s="212" t="s">
        <v>356</v>
      </c>
      <c r="W24" s="212" t="s">
        <v>356</v>
      </c>
      <c r="X24" s="212" t="s">
        <v>356</v>
      </c>
      <c r="Y24" s="386" t="s">
        <v>356</v>
      </c>
      <c r="Z24" s="535" t="s">
        <v>356</v>
      </c>
    </row>
    <row r="25" spans="1:29" x14ac:dyDescent="0.25">
      <c r="A25" s="31" t="s">
        <v>14</v>
      </c>
      <c r="B25" s="219" t="s">
        <v>181</v>
      </c>
      <c r="C25" s="32" t="s">
        <v>51</v>
      </c>
      <c r="D25" s="147" t="s">
        <v>209</v>
      </c>
      <c r="E25" s="36" t="s">
        <v>127</v>
      </c>
      <c r="F25" s="10" t="s">
        <v>127</v>
      </c>
      <c r="G25" s="10" t="s">
        <v>127</v>
      </c>
      <c r="H25" s="10" t="s">
        <v>127</v>
      </c>
      <c r="I25" s="10" t="s">
        <v>127</v>
      </c>
      <c r="J25" s="10" t="s">
        <v>127</v>
      </c>
      <c r="K25" s="10" t="s">
        <v>127</v>
      </c>
      <c r="L25" s="10" t="s">
        <v>127</v>
      </c>
      <c r="M25" s="10" t="s">
        <v>127</v>
      </c>
      <c r="N25" s="10" t="s">
        <v>127</v>
      </c>
      <c r="O25" s="386" t="s">
        <v>127</v>
      </c>
      <c r="P25" s="477" t="s">
        <v>356</v>
      </c>
      <c r="Q25" s="10" t="s">
        <v>356</v>
      </c>
      <c r="R25" s="10" t="s">
        <v>356</v>
      </c>
      <c r="S25" s="10" t="s">
        <v>356</v>
      </c>
      <c r="T25" s="443">
        <v>8.5</v>
      </c>
      <c r="U25" s="400">
        <v>8.1999999999999993</v>
      </c>
      <c r="V25" s="140">
        <v>8</v>
      </c>
      <c r="W25" s="140">
        <v>7.8</v>
      </c>
      <c r="X25" s="384">
        <v>7.7</v>
      </c>
      <c r="Y25" s="446">
        <v>7.8</v>
      </c>
      <c r="Z25" s="576">
        <v>6.9</v>
      </c>
      <c r="AA25" s="76"/>
      <c r="AB25" s="76"/>
      <c r="AC25" s="76"/>
    </row>
    <row r="26" spans="1:29" x14ac:dyDescent="0.25">
      <c r="A26" s="31" t="s">
        <v>14</v>
      </c>
      <c r="B26" s="219" t="s">
        <v>179</v>
      </c>
      <c r="C26" s="32" t="s">
        <v>51</v>
      </c>
      <c r="D26" s="22" t="s">
        <v>52</v>
      </c>
      <c r="E26" s="36">
        <v>15.9</v>
      </c>
      <c r="F26" s="10">
        <v>15.3</v>
      </c>
      <c r="G26" s="10">
        <v>14.7</v>
      </c>
      <c r="H26" s="10">
        <v>14.3</v>
      </c>
      <c r="I26" s="10">
        <v>14.7</v>
      </c>
      <c r="J26" s="10">
        <v>14.1</v>
      </c>
      <c r="K26" s="10">
        <v>14</v>
      </c>
      <c r="L26" s="10">
        <v>12.9</v>
      </c>
      <c r="M26" s="212">
        <v>11.9</v>
      </c>
      <c r="N26" s="212">
        <v>10.6</v>
      </c>
      <c r="O26" s="394">
        <v>10.3</v>
      </c>
      <c r="P26" s="478">
        <v>10.1</v>
      </c>
      <c r="Q26" s="140">
        <v>10.1</v>
      </c>
      <c r="R26" s="140">
        <v>9.6</v>
      </c>
      <c r="S26" s="140">
        <v>9.3000000000000007</v>
      </c>
      <c r="T26" s="387">
        <v>8.8000000000000007</v>
      </c>
      <c r="U26" s="140">
        <v>8.4</v>
      </c>
      <c r="V26" s="140">
        <v>8.1999999999999993</v>
      </c>
      <c r="W26" s="140">
        <v>8.1</v>
      </c>
      <c r="X26" s="384">
        <v>7.8</v>
      </c>
      <c r="Y26" s="446">
        <v>7.5</v>
      </c>
      <c r="Z26" s="576">
        <v>7.4</v>
      </c>
    </row>
    <row r="27" spans="1:29" x14ac:dyDescent="0.35">
      <c r="A27" s="31" t="s">
        <v>14</v>
      </c>
      <c r="B27" s="219" t="s">
        <v>180</v>
      </c>
      <c r="C27" s="32" t="s">
        <v>51</v>
      </c>
      <c r="D27" s="22" t="s">
        <v>53</v>
      </c>
      <c r="E27" s="36">
        <v>17.5</v>
      </c>
      <c r="F27" s="10">
        <v>16.600000000000001</v>
      </c>
      <c r="G27" s="11">
        <v>16.3</v>
      </c>
      <c r="H27" s="11">
        <v>16.8</v>
      </c>
      <c r="I27" s="11">
        <v>17.399999999999999</v>
      </c>
      <c r="J27" s="11">
        <v>15.7</v>
      </c>
      <c r="K27" s="11">
        <v>15.4</v>
      </c>
      <c r="L27" s="10">
        <v>14.1</v>
      </c>
      <c r="M27" s="212">
        <v>13</v>
      </c>
      <c r="N27" s="212">
        <v>11.5</v>
      </c>
      <c r="O27" s="394">
        <v>11.1</v>
      </c>
      <c r="P27" s="478">
        <v>11.1</v>
      </c>
      <c r="Q27" s="140">
        <v>11.1</v>
      </c>
      <c r="R27" s="140">
        <v>10.6</v>
      </c>
      <c r="S27" s="140">
        <v>10.8</v>
      </c>
      <c r="T27" s="443">
        <v>10.9</v>
      </c>
      <c r="U27" s="400">
        <v>11.4</v>
      </c>
      <c r="V27" s="10" t="s">
        <v>356</v>
      </c>
      <c r="W27" s="10" t="s">
        <v>356</v>
      </c>
      <c r="X27" s="140" t="s">
        <v>356</v>
      </c>
      <c r="Y27" s="387" t="s">
        <v>356</v>
      </c>
      <c r="Z27" s="535" t="s">
        <v>356</v>
      </c>
    </row>
    <row r="28" spans="1:29" x14ac:dyDescent="0.25">
      <c r="A28" s="31" t="s">
        <v>14</v>
      </c>
      <c r="B28" s="219" t="s">
        <v>211</v>
      </c>
      <c r="C28" s="32" t="s">
        <v>54</v>
      </c>
      <c r="D28" s="147" t="s">
        <v>210</v>
      </c>
      <c r="E28" s="36" t="s">
        <v>127</v>
      </c>
      <c r="F28" s="10" t="s">
        <v>127</v>
      </c>
      <c r="G28" s="10" t="s">
        <v>127</v>
      </c>
      <c r="H28" s="10" t="s">
        <v>127</v>
      </c>
      <c r="I28" s="10" t="s">
        <v>127</v>
      </c>
      <c r="J28" s="10" t="s">
        <v>127</v>
      </c>
      <c r="K28" s="10" t="s">
        <v>127</v>
      </c>
      <c r="L28" s="10" t="s">
        <v>127</v>
      </c>
      <c r="M28" s="10" t="s">
        <v>127</v>
      </c>
      <c r="N28" s="10" t="s">
        <v>127</v>
      </c>
      <c r="O28" s="386" t="s">
        <v>127</v>
      </c>
      <c r="P28" s="477" t="s">
        <v>356</v>
      </c>
      <c r="Q28" s="10" t="s">
        <v>356</v>
      </c>
      <c r="R28" s="10" t="s">
        <v>356</v>
      </c>
      <c r="S28" s="10" t="s">
        <v>356</v>
      </c>
      <c r="T28" s="443">
        <v>8.6</v>
      </c>
      <c r="U28" s="400">
        <v>8.3000000000000007</v>
      </c>
      <c r="V28" s="140">
        <v>8.1999999999999993</v>
      </c>
      <c r="W28" s="140">
        <v>7.8</v>
      </c>
      <c r="X28" s="140">
        <v>7.5</v>
      </c>
      <c r="Y28" s="394">
        <v>7.8</v>
      </c>
      <c r="Z28" s="577">
        <v>7.9</v>
      </c>
    </row>
    <row r="29" spans="1:29" x14ac:dyDescent="0.25">
      <c r="A29" s="31" t="s">
        <v>14</v>
      </c>
      <c r="B29" s="68" t="s">
        <v>212</v>
      </c>
      <c r="C29" s="32" t="s">
        <v>54</v>
      </c>
      <c r="D29" s="22" t="s">
        <v>55</v>
      </c>
      <c r="E29" s="36">
        <v>14.3</v>
      </c>
      <c r="F29" s="10">
        <v>14.2</v>
      </c>
      <c r="G29" s="10">
        <v>13.8</v>
      </c>
      <c r="H29" s="10">
        <v>13</v>
      </c>
      <c r="I29" s="10">
        <v>13</v>
      </c>
      <c r="J29" s="10">
        <v>12.7</v>
      </c>
      <c r="K29" s="10">
        <v>12.5</v>
      </c>
      <c r="L29" s="10">
        <v>11.9</v>
      </c>
      <c r="M29" s="212">
        <v>10.9</v>
      </c>
      <c r="N29" s="212">
        <v>9.994338925000287</v>
      </c>
      <c r="O29" s="394">
        <v>9.6999999999999993</v>
      </c>
      <c r="P29" s="478">
        <v>9.5</v>
      </c>
      <c r="Q29" s="140">
        <v>9.4</v>
      </c>
      <c r="R29" s="140">
        <v>8.8000000000000007</v>
      </c>
      <c r="S29" s="140">
        <v>8.6</v>
      </c>
      <c r="T29" s="387">
        <v>8</v>
      </c>
      <c r="U29" s="140">
        <v>7.7</v>
      </c>
      <c r="V29" s="140">
        <v>7.3</v>
      </c>
      <c r="W29" s="140">
        <v>7.4</v>
      </c>
      <c r="X29" s="384">
        <v>7.4</v>
      </c>
      <c r="Y29" s="446">
        <v>8</v>
      </c>
      <c r="Z29" s="576">
        <v>7.9</v>
      </c>
    </row>
    <row r="30" spans="1:29" x14ac:dyDescent="0.35">
      <c r="A30" s="31" t="s">
        <v>14</v>
      </c>
      <c r="B30" s="219" t="s">
        <v>213</v>
      </c>
      <c r="C30" s="32" t="s">
        <v>54</v>
      </c>
      <c r="D30" s="22" t="s">
        <v>56</v>
      </c>
      <c r="E30" s="36">
        <v>11.8</v>
      </c>
      <c r="F30" s="10">
        <v>11.9</v>
      </c>
      <c r="G30" s="11">
        <v>11.9</v>
      </c>
      <c r="H30" s="10">
        <v>11.5</v>
      </c>
      <c r="I30" s="10">
        <v>11.7</v>
      </c>
      <c r="J30" s="10">
        <v>11</v>
      </c>
      <c r="K30" s="10">
        <v>10.8</v>
      </c>
      <c r="L30" s="10">
        <v>10.1</v>
      </c>
      <c r="M30" s="212">
        <v>9.3000000000000007</v>
      </c>
      <c r="N30" s="212">
        <v>8.6635903221602835</v>
      </c>
      <c r="O30" s="394">
        <v>8.1999999999999993</v>
      </c>
      <c r="P30" s="478">
        <v>8.1999999999999993</v>
      </c>
      <c r="Q30" s="140">
        <v>8.1999999999999993</v>
      </c>
      <c r="R30" s="140">
        <v>8.1</v>
      </c>
      <c r="S30" s="140">
        <v>8</v>
      </c>
      <c r="T30" s="444">
        <v>7.9</v>
      </c>
      <c r="U30" s="384">
        <v>7.8</v>
      </c>
      <c r="V30" s="140" t="s">
        <v>356</v>
      </c>
      <c r="W30" s="140" t="s">
        <v>356</v>
      </c>
      <c r="X30" s="140" t="s">
        <v>356</v>
      </c>
      <c r="Y30" s="387" t="s">
        <v>356</v>
      </c>
      <c r="Z30" s="535" t="s">
        <v>356</v>
      </c>
    </row>
    <row r="31" spans="1:29" x14ac:dyDescent="0.35">
      <c r="A31" s="31" t="s">
        <v>14</v>
      </c>
      <c r="B31" s="219" t="s">
        <v>182</v>
      </c>
      <c r="C31" s="32" t="s">
        <v>57</v>
      </c>
      <c r="D31" s="22" t="s">
        <v>58</v>
      </c>
      <c r="E31" s="36">
        <v>12.6</v>
      </c>
      <c r="F31" s="10">
        <v>12.5</v>
      </c>
      <c r="G31" s="10">
        <v>12.4</v>
      </c>
      <c r="H31" s="10">
        <v>11.8</v>
      </c>
      <c r="I31" s="10">
        <v>12.5</v>
      </c>
      <c r="J31" s="10">
        <v>11.8</v>
      </c>
      <c r="K31" s="10">
        <v>12.1</v>
      </c>
      <c r="L31" s="10">
        <v>11.3</v>
      </c>
      <c r="M31" s="212">
        <v>10.4</v>
      </c>
      <c r="N31" s="212">
        <v>8.774987300100852</v>
      </c>
      <c r="O31" s="394">
        <v>7.9</v>
      </c>
      <c r="P31" s="478">
        <v>8</v>
      </c>
      <c r="Q31" s="140">
        <v>8.1999999999999993</v>
      </c>
      <c r="R31" s="140">
        <v>8.1</v>
      </c>
      <c r="S31" s="140">
        <v>8</v>
      </c>
      <c r="T31" s="444">
        <v>8.1</v>
      </c>
      <c r="U31" s="140">
        <v>7.9</v>
      </c>
      <c r="V31" s="140" t="s">
        <v>356</v>
      </c>
      <c r="W31" s="140" t="s">
        <v>356</v>
      </c>
      <c r="X31" s="140" t="s">
        <v>356</v>
      </c>
      <c r="Y31" s="387" t="s">
        <v>356</v>
      </c>
      <c r="Z31" s="535" t="s">
        <v>356</v>
      </c>
    </row>
    <row r="32" spans="1:29" x14ac:dyDescent="0.25">
      <c r="A32" s="31" t="s">
        <v>14</v>
      </c>
      <c r="B32" s="219" t="s">
        <v>183</v>
      </c>
      <c r="C32" s="32" t="s">
        <v>57</v>
      </c>
      <c r="D32" s="147" t="s">
        <v>214</v>
      </c>
      <c r="E32" s="36" t="s">
        <v>127</v>
      </c>
      <c r="F32" s="10" t="s">
        <v>127</v>
      </c>
      <c r="G32" s="10" t="s">
        <v>127</v>
      </c>
      <c r="H32" s="10" t="s">
        <v>127</v>
      </c>
      <c r="I32" s="10" t="s">
        <v>127</v>
      </c>
      <c r="J32" s="10" t="s">
        <v>127</v>
      </c>
      <c r="K32" s="10" t="s">
        <v>127</v>
      </c>
      <c r="L32" s="10" t="s">
        <v>127</v>
      </c>
      <c r="M32" s="10" t="s">
        <v>127</v>
      </c>
      <c r="N32" s="10" t="s">
        <v>127</v>
      </c>
      <c r="O32" s="386" t="s">
        <v>127</v>
      </c>
      <c r="P32" s="477" t="s">
        <v>356</v>
      </c>
      <c r="Q32" s="10" t="s">
        <v>356</v>
      </c>
      <c r="R32" s="10" t="s">
        <v>356</v>
      </c>
      <c r="S32" s="10" t="s">
        <v>356</v>
      </c>
      <c r="T32" s="443">
        <v>8.3000000000000007</v>
      </c>
      <c r="U32" s="400">
        <v>8.3000000000000007</v>
      </c>
      <c r="V32" s="140">
        <v>8.1999999999999993</v>
      </c>
      <c r="W32" s="140">
        <v>8.1</v>
      </c>
      <c r="X32" s="140">
        <v>7.8</v>
      </c>
      <c r="Y32" s="394">
        <v>7.9</v>
      </c>
      <c r="Z32" s="577">
        <v>7.7</v>
      </c>
    </row>
    <row r="33" spans="1:26" x14ac:dyDescent="0.35">
      <c r="A33" s="31" t="s">
        <v>14</v>
      </c>
      <c r="B33" s="68" t="s">
        <v>184</v>
      </c>
      <c r="C33" s="32" t="s">
        <v>59</v>
      </c>
      <c r="D33" s="22" t="s">
        <v>60</v>
      </c>
      <c r="E33" s="36">
        <v>13.7</v>
      </c>
      <c r="F33" s="10">
        <v>12.6</v>
      </c>
      <c r="G33" s="11">
        <v>12.4</v>
      </c>
      <c r="H33" s="10">
        <v>11.6</v>
      </c>
      <c r="I33" s="10">
        <v>11.9</v>
      </c>
      <c r="J33" s="10">
        <v>11.2</v>
      </c>
      <c r="K33" s="10">
        <v>11.3</v>
      </c>
      <c r="L33" s="10">
        <v>10.3</v>
      </c>
      <c r="M33" s="212">
        <v>9.6999999999999993</v>
      </c>
      <c r="N33" s="212">
        <v>8.6748840926223316</v>
      </c>
      <c r="O33" s="391">
        <v>8.5</v>
      </c>
      <c r="P33" s="489">
        <v>8.4</v>
      </c>
      <c r="Q33" s="228">
        <v>8.4</v>
      </c>
      <c r="R33" s="228">
        <v>8.6999999999999993</v>
      </c>
      <c r="S33" s="453">
        <v>9.1999999999999993</v>
      </c>
      <c r="T33" s="449">
        <v>9.9</v>
      </c>
      <c r="U33" s="228" t="s">
        <v>356</v>
      </c>
      <c r="V33" s="228" t="s">
        <v>356</v>
      </c>
      <c r="W33" s="228" t="s">
        <v>356</v>
      </c>
      <c r="X33" s="228" t="s">
        <v>356</v>
      </c>
      <c r="Y33" s="394" t="s">
        <v>356</v>
      </c>
      <c r="Z33" s="535" t="s">
        <v>356</v>
      </c>
    </row>
    <row r="34" spans="1:26" x14ac:dyDescent="0.25">
      <c r="A34" s="31" t="s">
        <v>14</v>
      </c>
      <c r="B34" s="68" t="s">
        <v>110</v>
      </c>
      <c r="C34" s="32" t="s">
        <v>59</v>
      </c>
      <c r="D34" s="22" t="s">
        <v>61</v>
      </c>
      <c r="E34" s="36">
        <v>11.2</v>
      </c>
      <c r="F34" s="10">
        <v>11.1</v>
      </c>
      <c r="G34" s="11">
        <v>11</v>
      </c>
      <c r="H34" s="10">
        <v>10.5</v>
      </c>
      <c r="I34" s="10">
        <v>10.6</v>
      </c>
      <c r="J34" s="10">
        <v>10</v>
      </c>
      <c r="K34" s="10">
        <v>10.1</v>
      </c>
      <c r="L34" s="10">
        <v>9.4</v>
      </c>
      <c r="M34" s="212">
        <v>8.8000000000000007</v>
      </c>
      <c r="N34" s="212">
        <v>7.8</v>
      </c>
      <c r="O34" s="394">
        <v>7.6</v>
      </c>
      <c r="P34" s="478">
        <v>7.6</v>
      </c>
      <c r="Q34" s="140">
        <v>7.5</v>
      </c>
      <c r="R34" s="140">
        <v>7.2</v>
      </c>
      <c r="S34" s="140">
        <v>7.1</v>
      </c>
      <c r="T34" s="387">
        <v>6.8</v>
      </c>
      <c r="U34" s="140">
        <v>6.4</v>
      </c>
      <c r="V34" s="140">
        <v>5.9</v>
      </c>
      <c r="W34" s="140">
        <v>5.8</v>
      </c>
      <c r="X34" s="384">
        <v>5.6</v>
      </c>
      <c r="Y34" s="446">
        <v>5.8</v>
      </c>
      <c r="Z34" s="576">
        <v>5.6000000000000005</v>
      </c>
    </row>
    <row r="35" spans="1:26" x14ac:dyDescent="0.25">
      <c r="A35" s="31" t="s">
        <v>14</v>
      </c>
      <c r="B35" s="219" t="s">
        <v>185</v>
      </c>
      <c r="C35" s="32" t="s">
        <v>62</v>
      </c>
      <c r="D35" s="22" t="s">
        <v>63</v>
      </c>
      <c r="E35" s="36">
        <v>13</v>
      </c>
      <c r="F35" s="10">
        <v>13.2</v>
      </c>
      <c r="G35" s="11">
        <v>13.1</v>
      </c>
      <c r="H35" s="10">
        <v>12.9</v>
      </c>
      <c r="I35" s="10">
        <v>13.1</v>
      </c>
      <c r="J35" s="10">
        <v>12.6</v>
      </c>
      <c r="K35" s="10">
        <v>12.9</v>
      </c>
      <c r="L35" s="10">
        <v>12.3</v>
      </c>
      <c r="M35" s="212">
        <v>11.3</v>
      </c>
      <c r="N35" s="212">
        <v>9.6999999999999993</v>
      </c>
      <c r="O35" s="394">
        <v>9.3000000000000007</v>
      </c>
      <c r="P35" s="478">
        <v>9.3000000000000007</v>
      </c>
      <c r="Q35" s="140">
        <v>9.3000000000000007</v>
      </c>
      <c r="R35" s="140">
        <v>8.9</v>
      </c>
      <c r="S35" s="140">
        <v>8.9</v>
      </c>
      <c r="T35" s="387">
        <v>8.4</v>
      </c>
      <c r="U35" s="140">
        <v>8</v>
      </c>
      <c r="V35" s="140">
        <v>7.6</v>
      </c>
      <c r="W35" s="140">
        <v>7.7</v>
      </c>
      <c r="X35" s="384">
        <v>7.6</v>
      </c>
      <c r="Y35" s="446">
        <v>7.5</v>
      </c>
      <c r="Z35" s="576">
        <v>7.3</v>
      </c>
    </row>
    <row r="36" spans="1:26" x14ac:dyDescent="0.25">
      <c r="A36" s="31" t="s">
        <v>14</v>
      </c>
      <c r="B36" s="219" t="s">
        <v>186</v>
      </c>
      <c r="C36" s="32" t="s">
        <v>64</v>
      </c>
      <c r="D36" s="22" t="s">
        <v>65</v>
      </c>
      <c r="E36" s="36">
        <v>16.3</v>
      </c>
      <c r="F36" s="10">
        <v>15.8</v>
      </c>
      <c r="G36" s="10">
        <v>15.5</v>
      </c>
      <c r="H36" s="10">
        <v>15.3</v>
      </c>
      <c r="I36" s="10">
        <v>15.5</v>
      </c>
      <c r="J36" s="10">
        <v>14.8</v>
      </c>
      <c r="K36" s="10">
        <v>14.4</v>
      </c>
      <c r="L36" s="10">
        <v>13.6</v>
      </c>
      <c r="M36" s="212">
        <v>12.7</v>
      </c>
      <c r="N36" s="212">
        <v>11.559334565897066</v>
      </c>
      <c r="O36" s="394">
        <v>11.4</v>
      </c>
      <c r="P36" s="478">
        <v>11.2</v>
      </c>
      <c r="Q36" s="140">
        <v>11.2</v>
      </c>
      <c r="R36" s="140">
        <v>10.5</v>
      </c>
      <c r="S36" s="140">
        <v>10.4</v>
      </c>
      <c r="T36" s="387">
        <v>9.9</v>
      </c>
      <c r="U36" s="140">
        <v>9.6999999999999993</v>
      </c>
      <c r="V36" s="140">
        <v>9.1999999999999993</v>
      </c>
      <c r="W36" s="140">
        <v>9.1</v>
      </c>
      <c r="X36" s="140">
        <v>8.6999999999999993</v>
      </c>
      <c r="Y36" s="394">
        <v>9</v>
      </c>
      <c r="Z36" s="577">
        <v>9</v>
      </c>
    </row>
    <row r="37" spans="1:26" x14ac:dyDescent="0.35">
      <c r="A37" s="31" t="s">
        <v>14</v>
      </c>
      <c r="B37" s="219" t="s">
        <v>215</v>
      </c>
      <c r="C37" s="32" t="s">
        <v>64</v>
      </c>
      <c r="D37" s="22" t="s">
        <v>66</v>
      </c>
      <c r="E37" s="36">
        <v>14.5</v>
      </c>
      <c r="F37" s="10">
        <v>13.9</v>
      </c>
      <c r="G37" s="11">
        <v>13.5</v>
      </c>
      <c r="H37" s="10">
        <v>13.2</v>
      </c>
      <c r="I37" s="10">
        <v>13.6</v>
      </c>
      <c r="J37" s="10">
        <v>13.1</v>
      </c>
      <c r="K37" s="10">
        <v>13.3</v>
      </c>
      <c r="L37" s="10">
        <v>12.6</v>
      </c>
      <c r="M37" s="212">
        <v>11.6</v>
      </c>
      <c r="N37" s="212">
        <v>10.295721225148309</v>
      </c>
      <c r="O37" s="394">
        <v>9.5</v>
      </c>
      <c r="P37" s="478">
        <v>9.6</v>
      </c>
      <c r="Q37" s="140">
        <v>9.5</v>
      </c>
      <c r="R37" s="140">
        <v>9.3000000000000007</v>
      </c>
      <c r="S37" s="384">
        <v>9.1999999999999993</v>
      </c>
      <c r="T37" s="444">
        <v>9.3000000000000007</v>
      </c>
      <c r="U37" s="140" t="s">
        <v>356</v>
      </c>
      <c r="V37" s="140" t="s">
        <v>356</v>
      </c>
      <c r="W37" s="140" t="s">
        <v>356</v>
      </c>
      <c r="X37" s="140" t="s">
        <v>356</v>
      </c>
      <c r="Y37" s="394" t="s">
        <v>356</v>
      </c>
      <c r="Z37" s="535" t="s">
        <v>356</v>
      </c>
    </row>
    <row r="38" spans="1:26" ht="12" thickBot="1" x14ac:dyDescent="0.3">
      <c r="A38" s="77" t="s">
        <v>14</v>
      </c>
      <c r="B38" s="78" t="s">
        <v>188</v>
      </c>
      <c r="C38" s="79" t="s">
        <v>64</v>
      </c>
      <c r="D38" s="80" t="s">
        <v>67</v>
      </c>
      <c r="E38" s="41">
        <v>14.1</v>
      </c>
      <c r="F38" s="42">
        <v>13.1</v>
      </c>
      <c r="G38" s="42">
        <v>12.8</v>
      </c>
      <c r="H38" s="42">
        <v>12.8</v>
      </c>
      <c r="I38" s="42">
        <v>13.3</v>
      </c>
      <c r="J38" s="42">
        <v>12.9</v>
      </c>
      <c r="K38" s="42">
        <v>13</v>
      </c>
      <c r="L38" s="42">
        <v>12.3</v>
      </c>
      <c r="M38" s="215">
        <v>11.5</v>
      </c>
      <c r="N38" s="215">
        <v>10.228640689430456</v>
      </c>
      <c r="O38" s="473">
        <v>9.6</v>
      </c>
      <c r="P38" s="479">
        <v>9.6999999999999993</v>
      </c>
      <c r="Q38" s="145">
        <v>9.6999999999999993</v>
      </c>
      <c r="R38" s="145">
        <v>9.3000000000000007</v>
      </c>
      <c r="S38" s="145">
        <v>9</v>
      </c>
      <c r="T38" s="392">
        <v>8.6</v>
      </c>
      <c r="U38" s="145">
        <v>8.1999999999999993</v>
      </c>
      <c r="V38" s="145">
        <v>7.7</v>
      </c>
      <c r="W38" s="145">
        <v>7.4</v>
      </c>
      <c r="X38" s="403">
        <v>7.2</v>
      </c>
      <c r="Y38" s="572">
        <v>7.2</v>
      </c>
      <c r="Z38" s="578">
        <v>7.1000000000000005</v>
      </c>
    </row>
    <row r="39" spans="1:26" ht="12" customHeight="1" x14ac:dyDescent="0.35">
      <c r="A39" s="40" t="s">
        <v>68</v>
      </c>
      <c r="B39" s="106" t="s">
        <v>314</v>
      </c>
      <c r="C39" s="74" t="s">
        <v>69</v>
      </c>
      <c r="D39" s="75" t="s">
        <v>70</v>
      </c>
      <c r="E39" s="34">
        <v>21.7</v>
      </c>
      <c r="F39" s="33" t="s">
        <v>127</v>
      </c>
      <c r="G39" s="33" t="s">
        <v>127</v>
      </c>
      <c r="H39" s="33" t="s">
        <v>127</v>
      </c>
      <c r="I39" s="33" t="s">
        <v>127</v>
      </c>
      <c r="J39" s="33" t="s">
        <v>127</v>
      </c>
      <c r="K39" s="33" t="s">
        <v>127</v>
      </c>
      <c r="L39" s="33" t="s">
        <v>127</v>
      </c>
      <c r="M39" s="33" t="s">
        <v>127</v>
      </c>
      <c r="N39" s="33" t="s">
        <v>127</v>
      </c>
      <c r="O39" s="393" t="s">
        <v>127</v>
      </c>
      <c r="P39" s="480" t="s">
        <v>356</v>
      </c>
      <c r="Q39" s="33" t="s">
        <v>356</v>
      </c>
      <c r="R39" s="33" t="s">
        <v>356</v>
      </c>
      <c r="S39" s="33" t="s">
        <v>356</v>
      </c>
      <c r="T39" s="393" t="s">
        <v>356</v>
      </c>
      <c r="U39" s="33" t="s">
        <v>356</v>
      </c>
      <c r="V39" s="33" t="s">
        <v>356</v>
      </c>
      <c r="W39" s="33" t="s">
        <v>356</v>
      </c>
      <c r="X39" s="33" t="s">
        <v>356</v>
      </c>
      <c r="Y39" s="385" t="s">
        <v>356</v>
      </c>
      <c r="Z39" s="535" t="s">
        <v>356</v>
      </c>
    </row>
    <row r="40" spans="1:26" x14ac:dyDescent="0.35">
      <c r="A40" s="31" t="s">
        <v>68</v>
      </c>
      <c r="B40" s="219" t="s">
        <v>216</v>
      </c>
      <c r="C40" s="32" t="s">
        <v>69</v>
      </c>
      <c r="D40" s="22" t="s">
        <v>71</v>
      </c>
      <c r="E40" s="36">
        <v>16.399999999999999</v>
      </c>
      <c r="F40" s="10">
        <v>16</v>
      </c>
      <c r="G40" s="10">
        <v>15.7</v>
      </c>
      <c r="H40" s="10">
        <v>15.2</v>
      </c>
      <c r="I40" s="10">
        <v>15.7</v>
      </c>
      <c r="J40" s="10">
        <v>15.1</v>
      </c>
      <c r="K40" s="10">
        <v>15.5</v>
      </c>
      <c r="L40" s="11">
        <v>14.3</v>
      </c>
      <c r="M40" s="10">
        <v>13.933333333333332</v>
      </c>
      <c r="N40" s="11">
        <v>12.533333333333333</v>
      </c>
      <c r="O40" s="391">
        <v>11.9</v>
      </c>
      <c r="P40" s="496">
        <v>11.3</v>
      </c>
      <c r="Q40" s="453">
        <v>11.3</v>
      </c>
      <c r="R40" s="453">
        <v>11</v>
      </c>
      <c r="S40" s="228" t="s">
        <v>356</v>
      </c>
      <c r="T40" s="391" t="s">
        <v>356</v>
      </c>
      <c r="U40" s="228" t="s">
        <v>356</v>
      </c>
      <c r="V40" s="228" t="s">
        <v>356</v>
      </c>
      <c r="W40" s="228" t="s">
        <v>356</v>
      </c>
      <c r="X40" s="228" t="s">
        <v>356</v>
      </c>
      <c r="Y40" s="387" t="s">
        <v>356</v>
      </c>
      <c r="Z40" s="535" t="s">
        <v>356</v>
      </c>
    </row>
    <row r="41" spans="1:26" x14ac:dyDescent="0.35">
      <c r="A41" s="31" t="s">
        <v>68</v>
      </c>
      <c r="B41" s="229" t="s">
        <v>301</v>
      </c>
      <c r="C41" s="32" t="s">
        <v>69</v>
      </c>
      <c r="D41" s="22" t="s">
        <v>72</v>
      </c>
      <c r="E41" s="36">
        <v>14.3</v>
      </c>
      <c r="F41" s="10">
        <v>14.1</v>
      </c>
      <c r="G41" s="11">
        <v>13.7</v>
      </c>
      <c r="H41" s="10">
        <v>13.2</v>
      </c>
      <c r="I41" s="10">
        <v>13.4</v>
      </c>
      <c r="J41" s="10">
        <v>12.9</v>
      </c>
      <c r="K41" s="10">
        <v>13</v>
      </c>
      <c r="L41" s="10">
        <v>12.6</v>
      </c>
      <c r="M41" s="10" t="s">
        <v>127</v>
      </c>
      <c r="N41" s="10" t="s">
        <v>127</v>
      </c>
      <c r="O41" s="386" t="s">
        <v>127</v>
      </c>
      <c r="P41" s="477" t="s">
        <v>356</v>
      </c>
      <c r="Q41" s="10" t="s">
        <v>356</v>
      </c>
      <c r="R41" s="10" t="s">
        <v>356</v>
      </c>
      <c r="S41" s="10" t="s">
        <v>356</v>
      </c>
      <c r="T41" s="386" t="s">
        <v>356</v>
      </c>
      <c r="U41" s="10" t="s">
        <v>356</v>
      </c>
      <c r="V41" s="10" t="s">
        <v>356</v>
      </c>
      <c r="W41" s="10" t="s">
        <v>356</v>
      </c>
      <c r="X41" s="10" t="s">
        <v>356</v>
      </c>
      <c r="Y41" s="387" t="s">
        <v>356</v>
      </c>
      <c r="Z41" s="535" t="s">
        <v>356</v>
      </c>
    </row>
    <row r="42" spans="1:26" x14ac:dyDescent="0.25">
      <c r="A42" s="31" t="s">
        <v>68</v>
      </c>
      <c r="B42" s="219" t="s">
        <v>189</v>
      </c>
      <c r="C42" s="32" t="s">
        <v>69</v>
      </c>
      <c r="D42" s="22" t="s">
        <v>73</v>
      </c>
      <c r="E42" s="37">
        <v>14.5</v>
      </c>
      <c r="F42" s="11">
        <v>14.8</v>
      </c>
      <c r="G42" s="11">
        <v>14.7</v>
      </c>
      <c r="H42" s="11">
        <v>14.3</v>
      </c>
      <c r="I42" s="11">
        <v>14.1</v>
      </c>
      <c r="J42" s="11">
        <v>13.3</v>
      </c>
      <c r="K42" s="11">
        <v>13</v>
      </c>
      <c r="L42" s="11">
        <v>12.4</v>
      </c>
      <c r="M42" s="11">
        <v>11.800000000000002</v>
      </c>
      <c r="N42" s="10" t="s">
        <v>127</v>
      </c>
      <c r="O42" s="386" t="s">
        <v>127</v>
      </c>
      <c r="P42" s="495">
        <v>12.1</v>
      </c>
      <c r="Q42" s="400">
        <v>11.4</v>
      </c>
      <c r="R42" s="400">
        <v>10.3</v>
      </c>
      <c r="S42" s="140">
        <v>8.3000000000000007</v>
      </c>
      <c r="T42" s="387">
        <v>7.4</v>
      </c>
      <c r="U42" s="140">
        <v>6.9</v>
      </c>
      <c r="V42" s="140">
        <v>6.9</v>
      </c>
      <c r="W42" s="140">
        <v>7.6</v>
      </c>
      <c r="X42" s="140">
        <v>8.1</v>
      </c>
      <c r="Y42" s="394">
        <v>8.3000000000000007</v>
      </c>
      <c r="Z42" s="577">
        <v>8.1</v>
      </c>
    </row>
    <row r="43" spans="1:26" x14ac:dyDescent="0.25">
      <c r="A43" s="31" t="s">
        <v>68</v>
      </c>
      <c r="B43" s="219" t="s">
        <v>190</v>
      </c>
      <c r="C43" s="32" t="s">
        <v>69</v>
      </c>
      <c r="D43" s="22" t="s">
        <v>74</v>
      </c>
      <c r="E43" s="36" t="s">
        <v>127</v>
      </c>
      <c r="F43" s="10" t="s">
        <v>127</v>
      </c>
      <c r="G43" s="11" t="s">
        <v>127</v>
      </c>
      <c r="H43" s="11" t="s">
        <v>127</v>
      </c>
      <c r="I43" s="11" t="s">
        <v>127</v>
      </c>
      <c r="J43" s="11" t="s">
        <v>127</v>
      </c>
      <c r="K43" s="11" t="s">
        <v>127</v>
      </c>
      <c r="L43" s="11">
        <v>11.7</v>
      </c>
      <c r="M43" s="11">
        <v>11.633333333333333</v>
      </c>
      <c r="N43" s="11">
        <v>10.6</v>
      </c>
      <c r="O43" s="394">
        <v>10</v>
      </c>
      <c r="P43" s="478">
        <v>9.8000000000000007</v>
      </c>
      <c r="Q43" s="140">
        <v>9.6</v>
      </c>
      <c r="R43" s="140">
        <v>9.3000000000000007</v>
      </c>
      <c r="S43" s="140">
        <v>9.4</v>
      </c>
      <c r="T43" s="387">
        <v>9</v>
      </c>
      <c r="U43" s="140">
        <v>8.6</v>
      </c>
      <c r="V43" s="140">
        <v>8.1</v>
      </c>
      <c r="W43" s="140">
        <v>7.8</v>
      </c>
      <c r="X43" s="384">
        <v>7.4</v>
      </c>
      <c r="Y43" s="446">
        <v>7</v>
      </c>
      <c r="Z43" s="576">
        <v>7</v>
      </c>
    </row>
    <row r="44" spans="1:26" x14ac:dyDescent="0.35">
      <c r="A44" s="31" t="s">
        <v>68</v>
      </c>
      <c r="B44" s="225" t="s">
        <v>302</v>
      </c>
      <c r="C44" s="32" t="s">
        <v>75</v>
      </c>
      <c r="D44" s="22" t="s">
        <v>76</v>
      </c>
      <c r="E44" s="36">
        <v>16</v>
      </c>
      <c r="F44" s="10">
        <v>16.2</v>
      </c>
      <c r="G44" s="11" t="s">
        <v>127</v>
      </c>
      <c r="H44" s="11" t="s">
        <v>127</v>
      </c>
      <c r="I44" s="11" t="s">
        <v>127</v>
      </c>
      <c r="J44" s="11" t="s">
        <v>127</v>
      </c>
      <c r="K44" s="11" t="s">
        <v>127</v>
      </c>
      <c r="L44" s="11" t="s">
        <v>127</v>
      </c>
      <c r="M44" s="11" t="s">
        <v>127</v>
      </c>
      <c r="N44" s="11" t="s">
        <v>127</v>
      </c>
      <c r="O44" s="388" t="s">
        <v>127</v>
      </c>
      <c r="P44" s="483" t="s">
        <v>356</v>
      </c>
      <c r="Q44" s="11" t="s">
        <v>356</v>
      </c>
      <c r="R44" s="11" t="s">
        <v>356</v>
      </c>
      <c r="S44" s="11" t="s">
        <v>356</v>
      </c>
      <c r="T44" s="388" t="s">
        <v>356</v>
      </c>
      <c r="U44" s="11" t="s">
        <v>356</v>
      </c>
      <c r="V44" s="11" t="s">
        <v>356</v>
      </c>
      <c r="W44" s="11" t="s">
        <v>356</v>
      </c>
      <c r="X44" s="11" t="s">
        <v>356</v>
      </c>
      <c r="Y44" s="387" t="s">
        <v>356</v>
      </c>
      <c r="Z44" s="535" t="s">
        <v>356</v>
      </c>
    </row>
    <row r="45" spans="1:26" x14ac:dyDescent="0.35">
      <c r="A45" s="31" t="s">
        <v>68</v>
      </c>
      <c r="B45" s="225" t="s">
        <v>234</v>
      </c>
      <c r="C45" s="32" t="s">
        <v>75</v>
      </c>
      <c r="D45" s="22" t="s">
        <v>77</v>
      </c>
      <c r="E45" s="36">
        <v>16.3</v>
      </c>
      <c r="F45" s="10">
        <v>15.5</v>
      </c>
      <c r="G45" s="11">
        <v>14.3</v>
      </c>
      <c r="H45" s="11">
        <v>13.4</v>
      </c>
      <c r="I45" s="11">
        <v>12.9</v>
      </c>
      <c r="J45" s="11" t="s">
        <v>127</v>
      </c>
      <c r="K45" s="11" t="s">
        <v>127</v>
      </c>
      <c r="L45" s="11" t="s">
        <v>127</v>
      </c>
      <c r="M45" s="11" t="s">
        <v>127</v>
      </c>
      <c r="N45" s="11" t="s">
        <v>127</v>
      </c>
      <c r="O45" s="388" t="s">
        <v>127</v>
      </c>
      <c r="P45" s="483" t="s">
        <v>356</v>
      </c>
      <c r="Q45" s="11" t="s">
        <v>356</v>
      </c>
      <c r="R45" s="11" t="s">
        <v>356</v>
      </c>
      <c r="S45" s="11" t="s">
        <v>356</v>
      </c>
      <c r="T45" s="388" t="s">
        <v>356</v>
      </c>
      <c r="U45" s="11" t="s">
        <v>356</v>
      </c>
      <c r="V45" s="11" t="s">
        <v>356</v>
      </c>
      <c r="W45" s="11" t="s">
        <v>356</v>
      </c>
      <c r="X45" s="11" t="s">
        <v>356</v>
      </c>
      <c r="Y45" s="387" t="s">
        <v>356</v>
      </c>
      <c r="Z45" s="535" t="s">
        <v>356</v>
      </c>
    </row>
    <row r="46" spans="1:26" ht="12" customHeight="1" x14ac:dyDescent="0.35">
      <c r="A46" s="31" t="s">
        <v>68</v>
      </c>
      <c r="B46" s="225" t="s">
        <v>315</v>
      </c>
      <c r="C46" s="32" t="s">
        <v>75</v>
      </c>
      <c r="D46" s="22" t="s">
        <v>78</v>
      </c>
      <c r="E46" s="36">
        <v>14.4</v>
      </c>
      <c r="F46" s="10">
        <v>14.4</v>
      </c>
      <c r="G46" s="10">
        <v>14.2</v>
      </c>
      <c r="H46" s="10">
        <v>13.7</v>
      </c>
      <c r="I46" s="10">
        <v>14.2</v>
      </c>
      <c r="J46" s="10" t="s">
        <v>127</v>
      </c>
      <c r="K46" s="10" t="s">
        <v>127</v>
      </c>
      <c r="L46" s="10" t="s">
        <v>127</v>
      </c>
      <c r="M46" s="10" t="s">
        <v>127</v>
      </c>
      <c r="N46" s="10" t="s">
        <v>127</v>
      </c>
      <c r="O46" s="386" t="s">
        <v>127</v>
      </c>
      <c r="P46" s="477" t="s">
        <v>356</v>
      </c>
      <c r="Q46" s="10" t="s">
        <v>356</v>
      </c>
      <c r="R46" s="10" t="s">
        <v>356</v>
      </c>
      <c r="S46" s="10" t="s">
        <v>356</v>
      </c>
      <c r="T46" s="386" t="s">
        <v>356</v>
      </c>
      <c r="U46" s="10" t="s">
        <v>356</v>
      </c>
      <c r="V46" s="10" t="s">
        <v>356</v>
      </c>
      <c r="W46" s="10" t="s">
        <v>356</v>
      </c>
      <c r="X46" s="10" t="s">
        <v>356</v>
      </c>
      <c r="Y46" s="387" t="s">
        <v>356</v>
      </c>
      <c r="Z46" s="535" t="s">
        <v>356</v>
      </c>
    </row>
    <row r="47" spans="1:26" x14ac:dyDescent="0.25">
      <c r="A47" s="31" t="s">
        <v>68</v>
      </c>
      <c r="B47" s="219" t="s">
        <v>191</v>
      </c>
      <c r="C47" s="32" t="s">
        <v>75</v>
      </c>
      <c r="D47" s="22" t="s">
        <v>79</v>
      </c>
      <c r="E47" s="37">
        <v>15.3</v>
      </c>
      <c r="F47" s="11">
        <v>14.7</v>
      </c>
      <c r="G47" s="11">
        <v>14.7</v>
      </c>
      <c r="H47" s="11">
        <v>14.2</v>
      </c>
      <c r="I47" s="11">
        <v>14.6</v>
      </c>
      <c r="J47" s="11">
        <v>14</v>
      </c>
      <c r="K47" s="10">
        <v>14</v>
      </c>
      <c r="L47" s="10">
        <v>12.9</v>
      </c>
      <c r="M47" s="10">
        <v>12.199999999999998</v>
      </c>
      <c r="N47" s="10">
        <v>10.9</v>
      </c>
      <c r="O47" s="394">
        <v>10.3</v>
      </c>
      <c r="P47" s="478">
        <v>9.9</v>
      </c>
      <c r="Q47" s="140">
        <v>9.6999999999999993</v>
      </c>
      <c r="R47" s="140">
        <v>9.3000000000000007</v>
      </c>
      <c r="S47" s="140">
        <v>9.1</v>
      </c>
      <c r="T47" s="387">
        <v>8.6999999999999993</v>
      </c>
      <c r="U47" s="140">
        <v>8.1999999999999993</v>
      </c>
      <c r="V47" s="140">
        <v>7.8</v>
      </c>
      <c r="W47" s="140">
        <v>7.7</v>
      </c>
      <c r="X47" s="384">
        <v>7.6</v>
      </c>
      <c r="Y47" s="446">
        <v>7.5</v>
      </c>
      <c r="Z47" s="576">
        <v>7.4</v>
      </c>
    </row>
    <row r="48" spans="1:26" x14ac:dyDescent="0.35">
      <c r="A48" s="31" t="s">
        <v>68</v>
      </c>
      <c r="B48" s="225" t="s">
        <v>303</v>
      </c>
      <c r="C48" s="32" t="s">
        <v>80</v>
      </c>
      <c r="D48" s="22" t="s">
        <v>81</v>
      </c>
      <c r="E48" s="36">
        <v>13.5</v>
      </c>
      <c r="F48" s="10" t="s">
        <v>127</v>
      </c>
      <c r="G48" s="10" t="s">
        <v>127</v>
      </c>
      <c r="H48" s="10" t="s">
        <v>127</v>
      </c>
      <c r="I48" s="10" t="s">
        <v>127</v>
      </c>
      <c r="J48" s="10" t="s">
        <v>127</v>
      </c>
      <c r="K48" s="10" t="s">
        <v>127</v>
      </c>
      <c r="L48" s="10" t="s">
        <v>127</v>
      </c>
      <c r="M48" s="10" t="s">
        <v>127</v>
      </c>
      <c r="N48" s="10" t="s">
        <v>127</v>
      </c>
      <c r="O48" s="394" t="s">
        <v>127</v>
      </c>
      <c r="P48" s="475" t="s">
        <v>356</v>
      </c>
      <c r="Q48" s="141" t="s">
        <v>356</v>
      </c>
      <c r="R48" s="141" t="s">
        <v>356</v>
      </c>
      <c r="S48" s="141" t="s">
        <v>356</v>
      </c>
      <c r="T48" s="394" t="s">
        <v>356</v>
      </c>
      <c r="U48" s="141" t="s">
        <v>356</v>
      </c>
      <c r="V48" s="141" t="s">
        <v>356</v>
      </c>
      <c r="W48" s="141" t="s">
        <v>356</v>
      </c>
      <c r="X48" s="141" t="s">
        <v>356</v>
      </c>
      <c r="Y48" s="387" t="s">
        <v>356</v>
      </c>
      <c r="Z48" s="535" t="s">
        <v>356</v>
      </c>
    </row>
    <row r="49" spans="1:26" x14ac:dyDescent="0.35">
      <c r="A49" s="31" t="s">
        <v>68</v>
      </c>
      <c r="B49" s="219" t="s">
        <v>217</v>
      </c>
      <c r="C49" s="32" t="s">
        <v>80</v>
      </c>
      <c r="D49" s="22" t="s">
        <v>82</v>
      </c>
      <c r="E49" s="36">
        <v>12.2</v>
      </c>
      <c r="F49" s="10">
        <v>12.1</v>
      </c>
      <c r="G49" s="11">
        <v>12.2</v>
      </c>
      <c r="H49" s="11">
        <v>11.7</v>
      </c>
      <c r="I49" s="11">
        <v>12.1</v>
      </c>
      <c r="J49" s="11">
        <v>11.5</v>
      </c>
      <c r="K49" s="11">
        <v>11.4</v>
      </c>
      <c r="L49" s="11">
        <v>10.9</v>
      </c>
      <c r="M49" s="11">
        <v>10.299999999999999</v>
      </c>
      <c r="N49" s="11">
        <v>9.5333333333333332</v>
      </c>
      <c r="O49" s="394">
        <v>8.9</v>
      </c>
      <c r="P49" s="497">
        <v>8.8000000000000007</v>
      </c>
      <c r="Q49" s="384">
        <v>8.9</v>
      </c>
      <c r="R49" s="140" t="s">
        <v>356</v>
      </c>
      <c r="S49" s="140" t="s">
        <v>356</v>
      </c>
      <c r="T49" s="387" t="s">
        <v>356</v>
      </c>
      <c r="U49" s="140" t="s">
        <v>356</v>
      </c>
      <c r="V49" s="140" t="s">
        <v>356</v>
      </c>
      <c r="W49" s="140" t="s">
        <v>356</v>
      </c>
      <c r="X49" s="140" t="s">
        <v>356</v>
      </c>
      <c r="Y49" s="387" t="s">
        <v>356</v>
      </c>
      <c r="Z49" s="535" t="s">
        <v>356</v>
      </c>
    </row>
    <row r="50" spans="1:26" x14ac:dyDescent="0.35">
      <c r="A50" s="31" t="s">
        <v>68</v>
      </c>
      <c r="B50" s="225" t="s">
        <v>304</v>
      </c>
      <c r="C50" s="32" t="s">
        <v>80</v>
      </c>
      <c r="D50" s="22" t="s">
        <v>83</v>
      </c>
      <c r="E50" s="36">
        <v>14.7</v>
      </c>
      <c r="F50" s="10">
        <v>15.3</v>
      </c>
      <c r="G50" s="11" t="s">
        <v>127</v>
      </c>
      <c r="H50" s="11" t="s">
        <v>127</v>
      </c>
      <c r="I50" s="11" t="s">
        <v>127</v>
      </c>
      <c r="J50" s="11" t="s">
        <v>127</v>
      </c>
      <c r="K50" s="11" t="s">
        <v>127</v>
      </c>
      <c r="L50" s="11" t="s">
        <v>127</v>
      </c>
      <c r="M50" s="11" t="s">
        <v>127</v>
      </c>
      <c r="N50" s="11" t="s">
        <v>127</v>
      </c>
      <c r="O50" s="388" t="s">
        <v>127</v>
      </c>
      <c r="P50" s="483" t="s">
        <v>356</v>
      </c>
      <c r="Q50" s="11" t="s">
        <v>356</v>
      </c>
      <c r="R50" s="11" t="s">
        <v>356</v>
      </c>
      <c r="S50" s="11" t="s">
        <v>356</v>
      </c>
      <c r="T50" s="388" t="s">
        <v>356</v>
      </c>
      <c r="U50" s="11" t="s">
        <v>356</v>
      </c>
      <c r="V50" s="11" t="s">
        <v>356</v>
      </c>
      <c r="W50" s="11" t="s">
        <v>356</v>
      </c>
      <c r="X50" s="11" t="s">
        <v>356</v>
      </c>
      <c r="Y50" s="387" t="s">
        <v>356</v>
      </c>
      <c r="Z50" s="535" t="s">
        <v>356</v>
      </c>
    </row>
    <row r="51" spans="1:26" x14ac:dyDescent="0.35">
      <c r="A51" s="31" t="s">
        <v>68</v>
      </c>
      <c r="B51" s="225" t="s">
        <v>305</v>
      </c>
      <c r="C51" s="32" t="s">
        <v>80</v>
      </c>
      <c r="D51" s="22" t="s">
        <v>84</v>
      </c>
      <c r="E51" s="36">
        <v>12.5</v>
      </c>
      <c r="F51" s="10">
        <v>12.1</v>
      </c>
      <c r="G51" s="11">
        <v>11.4</v>
      </c>
      <c r="H51" s="11">
        <v>11</v>
      </c>
      <c r="I51" s="11">
        <v>10.7</v>
      </c>
      <c r="J51" s="11" t="s">
        <v>127</v>
      </c>
      <c r="K51" s="11" t="s">
        <v>127</v>
      </c>
      <c r="L51" s="11" t="s">
        <v>127</v>
      </c>
      <c r="M51" s="11" t="s">
        <v>127</v>
      </c>
      <c r="N51" s="11" t="s">
        <v>127</v>
      </c>
      <c r="O51" s="388" t="s">
        <v>127</v>
      </c>
      <c r="P51" s="483" t="s">
        <v>356</v>
      </c>
      <c r="Q51" s="11" t="s">
        <v>356</v>
      </c>
      <c r="R51" s="11" t="s">
        <v>356</v>
      </c>
      <c r="S51" s="11" t="s">
        <v>356</v>
      </c>
      <c r="T51" s="388" t="s">
        <v>356</v>
      </c>
      <c r="U51" s="11" t="s">
        <v>356</v>
      </c>
      <c r="V51" s="11" t="s">
        <v>356</v>
      </c>
      <c r="W51" s="11" t="s">
        <v>356</v>
      </c>
      <c r="X51" s="11" t="s">
        <v>356</v>
      </c>
      <c r="Y51" s="387" t="s">
        <v>356</v>
      </c>
      <c r="Z51" s="535" t="s">
        <v>356</v>
      </c>
    </row>
    <row r="52" spans="1:26" x14ac:dyDescent="0.35">
      <c r="A52" s="31" t="s">
        <v>68</v>
      </c>
      <c r="B52" s="225" t="s">
        <v>306</v>
      </c>
      <c r="C52" s="32" t="s">
        <v>80</v>
      </c>
      <c r="D52" s="22" t="s">
        <v>85</v>
      </c>
      <c r="E52" s="36">
        <v>12.4</v>
      </c>
      <c r="F52" s="10">
        <v>12</v>
      </c>
      <c r="G52" s="11">
        <v>11.5</v>
      </c>
      <c r="H52" s="11">
        <v>11.1</v>
      </c>
      <c r="I52" s="11">
        <v>10.9</v>
      </c>
      <c r="J52" s="11" t="s">
        <v>127</v>
      </c>
      <c r="K52" s="11" t="s">
        <v>127</v>
      </c>
      <c r="L52" s="11" t="s">
        <v>127</v>
      </c>
      <c r="M52" s="11" t="s">
        <v>127</v>
      </c>
      <c r="N52" s="11" t="s">
        <v>127</v>
      </c>
      <c r="O52" s="388" t="s">
        <v>127</v>
      </c>
      <c r="P52" s="483" t="s">
        <v>356</v>
      </c>
      <c r="Q52" s="11" t="s">
        <v>356</v>
      </c>
      <c r="R52" s="11" t="s">
        <v>356</v>
      </c>
      <c r="S52" s="11" t="s">
        <v>356</v>
      </c>
      <c r="T52" s="388" t="s">
        <v>356</v>
      </c>
      <c r="U52" s="11" t="s">
        <v>356</v>
      </c>
      <c r="V52" s="11" t="s">
        <v>356</v>
      </c>
      <c r="W52" s="11" t="s">
        <v>356</v>
      </c>
      <c r="X52" s="11" t="s">
        <v>356</v>
      </c>
      <c r="Y52" s="387" t="s">
        <v>356</v>
      </c>
      <c r="Z52" s="535" t="s">
        <v>356</v>
      </c>
    </row>
    <row r="53" spans="1:26" x14ac:dyDescent="0.35">
      <c r="A53" s="31" t="s">
        <v>68</v>
      </c>
      <c r="B53" s="225" t="s">
        <v>321</v>
      </c>
      <c r="C53" s="32" t="s">
        <v>68</v>
      </c>
      <c r="D53" s="22" t="s">
        <v>86</v>
      </c>
      <c r="E53" s="36">
        <v>16.7</v>
      </c>
      <c r="F53" s="10">
        <v>17</v>
      </c>
      <c r="G53" s="10">
        <v>17.100000000000001</v>
      </c>
      <c r="H53" s="10" t="s">
        <v>127</v>
      </c>
      <c r="I53" s="10" t="s">
        <v>127</v>
      </c>
      <c r="J53" s="10" t="s">
        <v>127</v>
      </c>
      <c r="K53" s="10" t="s">
        <v>127</v>
      </c>
      <c r="L53" s="11" t="s">
        <v>127</v>
      </c>
      <c r="M53" s="11" t="s">
        <v>127</v>
      </c>
      <c r="N53" s="11" t="s">
        <v>127</v>
      </c>
      <c r="O53" s="388" t="s">
        <v>127</v>
      </c>
      <c r="P53" s="483" t="s">
        <v>356</v>
      </c>
      <c r="Q53" s="11" t="s">
        <v>356</v>
      </c>
      <c r="R53" s="11" t="s">
        <v>356</v>
      </c>
      <c r="S53" s="11" t="s">
        <v>356</v>
      </c>
      <c r="T53" s="388" t="s">
        <v>356</v>
      </c>
      <c r="U53" s="11" t="s">
        <v>356</v>
      </c>
      <c r="V53" s="11" t="s">
        <v>356</v>
      </c>
      <c r="W53" s="11" t="s">
        <v>356</v>
      </c>
      <c r="X53" s="11" t="s">
        <v>356</v>
      </c>
      <c r="Y53" s="387" t="s">
        <v>356</v>
      </c>
      <c r="Z53" s="535" t="s">
        <v>356</v>
      </c>
    </row>
    <row r="54" spans="1:26" x14ac:dyDescent="0.35">
      <c r="A54" s="31" t="s">
        <v>68</v>
      </c>
      <c r="B54" s="225" t="s">
        <v>308</v>
      </c>
      <c r="C54" s="32" t="s">
        <v>68</v>
      </c>
      <c r="D54" s="22" t="s">
        <v>87</v>
      </c>
      <c r="E54" s="36">
        <v>17.8</v>
      </c>
      <c r="F54" s="10">
        <v>17.5</v>
      </c>
      <c r="G54" s="10">
        <v>17.5</v>
      </c>
      <c r="H54" s="10">
        <v>16.7</v>
      </c>
      <c r="I54" s="10">
        <v>17</v>
      </c>
      <c r="J54" s="10">
        <v>15.7</v>
      </c>
      <c r="K54" s="11">
        <v>15.9</v>
      </c>
      <c r="L54" s="11">
        <v>15.5</v>
      </c>
      <c r="M54" s="11">
        <v>14</v>
      </c>
      <c r="N54" s="11" t="s">
        <v>127</v>
      </c>
      <c r="O54" s="388" t="s">
        <v>127</v>
      </c>
      <c r="P54" s="483" t="s">
        <v>356</v>
      </c>
      <c r="Q54" s="11" t="s">
        <v>356</v>
      </c>
      <c r="R54" s="11" t="s">
        <v>356</v>
      </c>
      <c r="S54" s="11" t="s">
        <v>356</v>
      </c>
      <c r="T54" s="388" t="s">
        <v>356</v>
      </c>
      <c r="U54" s="11" t="s">
        <v>356</v>
      </c>
      <c r="V54" s="11" t="s">
        <v>356</v>
      </c>
      <c r="W54" s="11" t="s">
        <v>356</v>
      </c>
      <c r="X54" s="11" t="s">
        <v>356</v>
      </c>
      <c r="Y54" s="387" t="s">
        <v>356</v>
      </c>
      <c r="Z54" s="535" t="s">
        <v>356</v>
      </c>
    </row>
    <row r="55" spans="1:26" x14ac:dyDescent="0.35">
      <c r="A55" s="31" t="s">
        <v>68</v>
      </c>
      <c r="B55" s="225" t="s">
        <v>309</v>
      </c>
      <c r="C55" s="32" t="s">
        <v>68</v>
      </c>
      <c r="D55" s="22" t="s">
        <v>88</v>
      </c>
      <c r="E55" s="36">
        <v>17.100000000000001</v>
      </c>
      <c r="F55" s="10">
        <v>16.8</v>
      </c>
      <c r="G55" s="10">
        <v>16.2</v>
      </c>
      <c r="H55" s="10">
        <v>15.2</v>
      </c>
      <c r="I55" s="10">
        <v>15.3</v>
      </c>
      <c r="J55" s="10">
        <v>14.3</v>
      </c>
      <c r="K55" s="10">
        <v>14.8</v>
      </c>
      <c r="L55" s="10">
        <v>14.3</v>
      </c>
      <c r="M55" s="11" t="s">
        <v>127</v>
      </c>
      <c r="N55" s="11" t="s">
        <v>127</v>
      </c>
      <c r="O55" s="388" t="s">
        <v>127</v>
      </c>
      <c r="P55" s="483" t="s">
        <v>356</v>
      </c>
      <c r="Q55" s="11" t="s">
        <v>356</v>
      </c>
      <c r="R55" s="11" t="s">
        <v>356</v>
      </c>
      <c r="S55" s="11" t="s">
        <v>356</v>
      </c>
      <c r="T55" s="388" t="s">
        <v>356</v>
      </c>
      <c r="U55" s="11" t="s">
        <v>356</v>
      </c>
      <c r="V55" s="11" t="s">
        <v>356</v>
      </c>
      <c r="W55" s="11" t="s">
        <v>356</v>
      </c>
      <c r="X55" s="11" t="s">
        <v>356</v>
      </c>
      <c r="Y55" s="387" t="s">
        <v>356</v>
      </c>
      <c r="Z55" s="535" t="s">
        <v>356</v>
      </c>
    </row>
    <row r="56" spans="1:26" x14ac:dyDescent="0.25">
      <c r="A56" s="31" t="s">
        <v>68</v>
      </c>
      <c r="B56" s="219" t="s">
        <v>192</v>
      </c>
      <c r="C56" s="32" t="s">
        <v>68</v>
      </c>
      <c r="D56" s="22" t="s">
        <v>89</v>
      </c>
      <c r="E56" s="36">
        <v>15.4</v>
      </c>
      <c r="F56" s="10">
        <v>15</v>
      </c>
      <c r="G56" s="11">
        <v>14.6</v>
      </c>
      <c r="H56" s="10">
        <v>13.9</v>
      </c>
      <c r="I56" s="10">
        <v>14</v>
      </c>
      <c r="J56" s="10">
        <v>13.3</v>
      </c>
      <c r="K56" s="10">
        <v>13.5</v>
      </c>
      <c r="L56" s="11">
        <v>12.8</v>
      </c>
      <c r="M56" s="10">
        <v>12.066666666666665</v>
      </c>
      <c r="N56" s="11">
        <v>10.800000000000002</v>
      </c>
      <c r="O56" s="394">
        <v>10.200000000000001</v>
      </c>
      <c r="P56" s="478">
        <v>9.8000000000000007</v>
      </c>
      <c r="Q56" s="140">
        <v>9.4</v>
      </c>
      <c r="R56" s="140">
        <v>8.8000000000000007</v>
      </c>
      <c r="S56" s="140">
        <v>8.8000000000000007</v>
      </c>
      <c r="T56" s="387">
        <v>8.4</v>
      </c>
      <c r="U56" s="140">
        <v>8</v>
      </c>
      <c r="V56" s="140">
        <v>7.6</v>
      </c>
      <c r="W56" s="140">
        <v>7.6</v>
      </c>
      <c r="X56" s="384">
        <v>7.4</v>
      </c>
      <c r="Y56" s="446">
        <v>7.2</v>
      </c>
      <c r="Z56" s="576">
        <v>7.1000000000000005</v>
      </c>
    </row>
    <row r="57" spans="1:26" x14ac:dyDescent="0.35">
      <c r="A57" s="31" t="s">
        <v>68</v>
      </c>
      <c r="B57" s="219" t="s">
        <v>193</v>
      </c>
      <c r="C57" s="32" t="s">
        <v>68</v>
      </c>
      <c r="D57" s="22" t="s">
        <v>90</v>
      </c>
      <c r="E57" s="37">
        <v>14.8</v>
      </c>
      <c r="F57" s="11">
        <v>15.2</v>
      </c>
      <c r="G57" s="11">
        <v>15.5</v>
      </c>
      <c r="H57" s="11">
        <v>15.6</v>
      </c>
      <c r="I57" s="11">
        <v>15.8</v>
      </c>
      <c r="J57" s="11">
        <v>15.1</v>
      </c>
      <c r="K57" s="11">
        <v>15.3</v>
      </c>
      <c r="L57" s="11">
        <v>14.2</v>
      </c>
      <c r="M57" s="11">
        <v>12.1</v>
      </c>
      <c r="N57" s="11" t="s">
        <v>127</v>
      </c>
      <c r="O57" s="388" t="s">
        <v>127</v>
      </c>
      <c r="P57" s="478">
        <v>11.8</v>
      </c>
      <c r="Q57" s="384">
        <v>11.7</v>
      </c>
      <c r="R57" s="384">
        <v>11.2</v>
      </c>
      <c r="S57" s="140">
        <v>11</v>
      </c>
      <c r="T57" s="387">
        <v>10.199999999999999</v>
      </c>
      <c r="U57" s="140">
        <v>9.6999999999999993</v>
      </c>
      <c r="V57" s="140">
        <v>9.5</v>
      </c>
      <c r="W57" s="384">
        <v>9.4</v>
      </c>
      <c r="X57" s="384">
        <v>9.6</v>
      </c>
      <c r="Y57" s="446">
        <v>8.8000000000000007</v>
      </c>
      <c r="Z57" s="535" t="s">
        <v>356</v>
      </c>
    </row>
    <row r="58" spans="1:26" x14ac:dyDescent="0.25">
      <c r="A58" s="31" t="s">
        <v>68</v>
      </c>
      <c r="B58" s="219" t="s">
        <v>194</v>
      </c>
      <c r="C58" s="32" t="s">
        <v>68</v>
      </c>
      <c r="D58" s="22" t="s">
        <v>91</v>
      </c>
      <c r="E58" s="36" t="s">
        <v>127</v>
      </c>
      <c r="F58" s="10" t="s">
        <v>127</v>
      </c>
      <c r="G58" s="10" t="s">
        <v>127</v>
      </c>
      <c r="H58" s="10" t="s">
        <v>127</v>
      </c>
      <c r="I58" s="10" t="s">
        <v>127</v>
      </c>
      <c r="J58" s="10" t="s">
        <v>127</v>
      </c>
      <c r="K58" s="10">
        <v>13.3</v>
      </c>
      <c r="L58" s="10">
        <v>13.2</v>
      </c>
      <c r="M58" s="10">
        <v>12.700000000000001</v>
      </c>
      <c r="N58" s="10">
        <v>12.1</v>
      </c>
      <c r="O58" s="394">
        <v>11.7</v>
      </c>
      <c r="P58" s="478">
        <v>11.5</v>
      </c>
      <c r="Q58" s="140">
        <v>10.8</v>
      </c>
      <c r="R58" s="140">
        <v>10.1</v>
      </c>
      <c r="S58" s="140">
        <v>9.9</v>
      </c>
      <c r="T58" s="387">
        <v>9.6999999999999993</v>
      </c>
      <c r="U58" s="140">
        <v>9.3000000000000007</v>
      </c>
      <c r="V58" s="140">
        <v>9.1</v>
      </c>
      <c r="W58" s="140">
        <v>9</v>
      </c>
      <c r="X58" s="384">
        <v>9.1</v>
      </c>
      <c r="Y58" s="446">
        <v>8.8000000000000007</v>
      </c>
      <c r="Z58" s="576">
        <v>9.1</v>
      </c>
    </row>
    <row r="59" spans="1:26" ht="12" customHeight="1" x14ac:dyDescent="0.25">
      <c r="A59" s="31" t="s">
        <v>68</v>
      </c>
      <c r="B59" s="219" t="s">
        <v>218</v>
      </c>
      <c r="C59" s="32" t="s">
        <v>92</v>
      </c>
      <c r="D59" s="22" t="s">
        <v>93</v>
      </c>
      <c r="E59" s="36">
        <v>11.7</v>
      </c>
      <c r="F59" s="10">
        <v>11.5</v>
      </c>
      <c r="G59" s="11">
        <v>11.5</v>
      </c>
      <c r="H59" s="11">
        <v>11.1</v>
      </c>
      <c r="I59" s="11">
        <v>11.4</v>
      </c>
      <c r="J59" s="11">
        <v>10.8</v>
      </c>
      <c r="K59" s="11">
        <v>10.8</v>
      </c>
      <c r="L59" s="11">
        <v>10</v>
      </c>
      <c r="M59" s="11">
        <v>9.3000000000000007</v>
      </c>
      <c r="N59" s="11">
        <v>8.5</v>
      </c>
      <c r="O59" s="394">
        <v>8.1999999999999993</v>
      </c>
      <c r="P59" s="478">
        <v>8.1</v>
      </c>
      <c r="Q59" s="140">
        <v>7.8</v>
      </c>
      <c r="R59" s="140">
        <v>7.4</v>
      </c>
      <c r="S59" s="140">
        <v>7.2</v>
      </c>
      <c r="T59" s="387">
        <v>6.9</v>
      </c>
      <c r="U59" s="140">
        <v>6.6</v>
      </c>
      <c r="V59" s="140">
        <v>6.2</v>
      </c>
      <c r="W59" s="140">
        <v>6.1</v>
      </c>
      <c r="X59" s="140">
        <v>6.2</v>
      </c>
      <c r="Y59" s="573">
        <v>6.2</v>
      </c>
      <c r="Z59" s="576">
        <v>6.2</v>
      </c>
    </row>
    <row r="60" spans="1:26" x14ac:dyDescent="0.35">
      <c r="A60" s="31" t="s">
        <v>68</v>
      </c>
      <c r="B60" s="225" t="s">
        <v>332</v>
      </c>
      <c r="C60" s="32" t="s">
        <v>94</v>
      </c>
      <c r="D60" s="22" t="s">
        <v>95</v>
      </c>
      <c r="E60" s="36">
        <v>13.2</v>
      </c>
      <c r="F60" s="10">
        <v>13.7</v>
      </c>
      <c r="G60" s="11">
        <v>13.5</v>
      </c>
      <c r="H60" s="11">
        <v>13.3</v>
      </c>
      <c r="I60" s="11" t="s">
        <v>127</v>
      </c>
      <c r="J60" s="11" t="s">
        <v>127</v>
      </c>
      <c r="K60" s="11" t="s">
        <v>127</v>
      </c>
      <c r="L60" s="11" t="s">
        <v>127</v>
      </c>
      <c r="M60" s="11" t="s">
        <v>127</v>
      </c>
      <c r="N60" s="11" t="s">
        <v>127</v>
      </c>
      <c r="O60" s="388" t="s">
        <v>127</v>
      </c>
      <c r="P60" s="483" t="s">
        <v>356</v>
      </c>
      <c r="Q60" s="11" t="s">
        <v>356</v>
      </c>
      <c r="R60" s="11" t="s">
        <v>356</v>
      </c>
      <c r="S60" s="11" t="s">
        <v>356</v>
      </c>
      <c r="T60" s="388" t="s">
        <v>356</v>
      </c>
      <c r="U60" s="11" t="s">
        <v>356</v>
      </c>
      <c r="V60" s="11" t="s">
        <v>356</v>
      </c>
      <c r="W60" s="11" t="s">
        <v>356</v>
      </c>
      <c r="X60" s="11" t="s">
        <v>356</v>
      </c>
      <c r="Y60" s="387" t="s">
        <v>356</v>
      </c>
      <c r="Z60" s="535" t="s">
        <v>356</v>
      </c>
    </row>
    <row r="61" spans="1:26" x14ac:dyDescent="0.35">
      <c r="A61" s="31" t="s">
        <v>68</v>
      </c>
      <c r="B61" s="68" t="s">
        <v>317</v>
      </c>
      <c r="C61" s="32" t="s">
        <v>94</v>
      </c>
      <c r="D61" s="22" t="s">
        <v>96</v>
      </c>
      <c r="E61" s="36">
        <v>13.9</v>
      </c>
      <c r="F61" s="10">
        <v>13.7</v>
      </c>
      <c r="G61" s="11">
        <v>13.2</v>
      </c>
      <c r="H61" s="11">
        <v>12.7</v>
      </c>
      <c r="I61" s="11">
        <v>12.4</v>
      </c>
      <c r="J61" s="11" t="s">
        <v>127</v>
      </c>
      <c r="K61" s="11" t="s">
        <v>127</v>
      </c>
      <c r="L61" s="11" t="s">
        <v>127</v>
      </c>
      <c r="M61" s="11" t="s">
        <v>127</v>
      </c>
      <c r="N61" s="11" t="s">
        <v>127</v>
      </c>
      <c r="O61" s="388" t="s">
        <v>127</v>
      </c>
      <c r="P61" s="483" t="s">
        <v>356</v>
      </c>
      <c r="Q61" s="11" t="s">
        <v>356</v>
      </c>
      <c r="R61" s="11" t="s">
        <v>356</v>
      </c>
      <c r="S61" s="11" t="s">
        <v>356</v>
      </c>
      <c r="T61" s="388" t="s">
        <v>356</v>
      </c>
      <c r="U61" s="11" t="s">
        <v>356</v>
      </c>
      <c r="V61" s="11" t="s">
        <v>356</v>
      </c>
      <c r="W61" s="11" t="s">
        <v>356</v>
      </c>
      <c r="X61" s="11" t="s">
        <v>356</v>
      </c>
      <c r="Y61" s="387" t="s">
        <v>356</v>
      </c>
      <c r="Z61" s="535" t="s">
        <v>356</v>
      </c>
    </row>
    <row r="62" spans="1:26" x14ac:dyDescent="0.35">
      <c r="A62" s="31" t="s">
        <v>68</v>
      </c>
      <c r="B62" s="225" t="s">
        <v>310</v>
      </c>
      <c r="C62" s="32" t="s">
        <v>94</v>
      </c>
      <c r="D62" s="22" t="s">
        <v>97</v>
      </c>
      <c r="E62" s="36">
        <v>13.3</v>
      </c>
      <c r="F62" s="10">
        <v>13.1</v>
      </c>
      <c r="G62" s="11" t="s">
        <v>127</v>
      </c>
      <c r="H62" s="10" t="s">
        <v>127</v>
      </c>
      <c r="I62" s="10" t="s">
        <v>127</v>
      </c>
      <c r="J62" s="10" t="s">
        <v>127</v>
      </c>
      <c r="K62" s="10" t="s">
        <v>127</v>
      </c>
      <c r="L62" s="10" t="s">
        <v>127</v>
      </c>
      <c r="M62" s="10" t="s">
        <v>127</v>
      </c>
      <c r="N62" s="10" t="s">
        <v>127</v>
      </c>
      <c r="O62" s="386" t="s">
        <v>127</v>
      </c>
      <c r="P62" s="477" t="s">
        <v>356</v>
      </c>
      <c r="Q62" s="10" t="s">
        <v>356</v>
      </c>
      <c r="R62" s="10" t="s">
        <v>356</v>
      </c>
      <c r="S62" s="10" t="s">
        <v>356</v>
      </c>
      <c r="T62" s="386" t="s">
        <v>356</v>
      </c>
      <c r="U62" s="10" t="s">
        <v>356</v>
      </c>
      <c r="V62" s="10" t="s">
        <v>356</v>
      </c>
      <c r="W62" s="10" t="s">
        <v>356</v>
      </c>
      <c r="X62" s="10" t="s">
        <v>356</v>
      </c>
      <c r="Y62" s="387" t="s">
        <v>356</v>
      </c>
      <c r="Z62" s="535" t="s">
        <v>356</v>
      </c>
    </row>
    <row r="63" spans="1:26" x14ac:dyDescent="0.25">
      <c r="A63" s="31" t="s">
        <v>68</v>
      </c>
      <c r="B63" s="219" t="s">
        <v>195</v>
      </c>
      <c r="C63" s="32" t="s">
        <v>94</v>
      </c>
      <c r="D63" s="22" t="s">
        <v>98</v>
      </c>
      <c r="E63" s="36">
        <v>14.2</v>
      </c>
      <c r="F63" s="10">
        <v>13.5</v>
      </c>
      <c r="G63" s="11">
        <v>13.5</v>
      </c>
      <c r="H63" s="11">
        <v>12.8</v>
      </c>
      <c r="I63" s="11">
        <v>12.7</v>
      </c>
      <c r="J63" s="10">
        <v>12.1</v>
      </c>
      <c r="K63" s="10">
        <v>11.8</v>
      </c>
      <c r="L63" s="10">
        <v>11.3</v>
      </c>
      <c r="M63" s="10">
        <v>10.633333333333333</v>
      </c>
      <c r="N63" s="10">
        <v>9.9666666666666668</v>
      </c>
      <c r="O63" s="394">
        <v>9.4</v>
      </c>
      <c r="P63" s="478">
        <v>9.1</v>
      </c>
      <c r="Q63" s="140">
        <v>8.6999999999999993</v>
      </c>
      <c r="R63" s="140">
        <v>8.1999999999999993</v>
      </c>
      <c r="S63" s="140">
        <v>8.1</v>
      </c>
      <c r="T63" s="387">
        <v>7.5</v>
      </c>
      <c r="U63" s="140">
        <v>7.3</v>
      </c>
      <c r="V63" s="140">
        <v>7</v>
      </c>
      <c r="W63" s="140">
        <v>7</v>
      </c>
      <c r="X63" s="140">
        <v>6.6</v>
      </c>
      <c r="Y63" s="394">
        <v>7</v>
      </c>
      <c r="Z63" s="577">
        <v>7.4</v>
      </c>
    </row>
    <row r="64" spans="1:26" x14ac:dyDescent="0.25">
      <c r="A64" s="31" t="s">
        <v>68</v>
      </c>
      <c r="B64" s="68" t="s">
        <v>196</v>
      </c>
      <c r="C64" s="32" t="s">
        <v>94</v>
      </c>
      <c r="D64" s="230" t="s">
        <v>267</v>
      </c>
      <c r="E64" s="217" t="s">
        <v>127</v>
      </c>
      <c r="F64" s="216" t="s">
        <v>127</v>
      </c>
      <c r="G64" s="216" t="s">
        <v>127</v>
      </c>
      <c r="H64" s="216" t="s">
        <v>127</v>
      </c>
      <c r="I64" s="216" t="s">
        <v>127</v>
      </c>
      <c r="J64" s="216" t="s">
        <v>127</v>
      </c>
      <c r="K64" s="216" t="s">
        <v>127</v>
      </c>
      <c r="L64" s="216" t="s">
        <v>127</v>
      </c>
      <c r="M64" s="216" t="s">
        <v>127</v>
      </c>
      <c r="N64" s="216" t="s">
        <v>127</v>
      </c>
      <c r="O64" s="485" t="s">
        <v>127</v>
      </c>
      <c r="P64" s="490" t="s">
        <v>356</v>
      </c>
      <c r="Q64" s="216" t="s">
        <v>356</v>
      </c>
      <c r="R64" s="216" t="s">
        <v>356</v>
      </c>
      <c r="S64" s="216" t="s">
        <v>356</v>
      </c>
      <c r="T64" s="452">
        <v>8.1999999999999993</v>
      </c>
      <c r="U64" s="418">
        <v>7.8</v>
      </c>
      <c r="V64" s="419">
        <v>8</v>
      </c>
      <c r="W64" s="420">
        <v>7.9</v>
      </c>
      <c r="X64" s="384">
        <v>7.8</v>
      </c>
      <c r="Y64" s="446">
        <v>7.6</v>
      </c>
      <c r="Z64" s="576">
        <v>7.4</v>
      </c>
    </row>
    <row r="65" spans="1:26" x14ac:dyDescent="0.25">
      <c r="A65" s="31" t="s">
        <v>68</v>
      </c>
      <c r="B65" s="219" t="s">
        <v>197</v>
      </c>
      <c r="C65" s="32" t="s">
        <v>99</v>
      </c>
      <c r="D65" s="22" t="s">
        <v>100</v>
      </c>
      <c r="E65" s="36">
        <v>13.6</v>
      </c>
      <c r="F65" s="10">
        <v>14.2</v>
      </c>
      <c r="G65" s="10">
        <v>13.8</v>
      </c>
      <c r="H65" s="10">
        <v>13.4</v>
      </c>
      <c r="I65" s="10">
        <v>13.7</v>
      </c>
      <c r="J65" s="10">
        <v>13.4</v>
      </c>
      <c r="K65" s="10">
        <v>13.2</v>
      </c>
      <c r="L65" s="10">
        <v>12.4</v>
      </c>
      <c r="M65" s="10">
        <v>11.62</v>
      </c>
      <c r="N65" s="10">
        <v>10.52</v>
      </c>
      <c r="O65" s="394">
        <v>9.8000000000000007</v>
      </c>
      <c r="P65" s="478">
        <v>9.6999999999999993</v>
      </c>
      <c r="Q65" s="140">
        <v>9</v>
      </c>
      <c r="R65" s="384">
        <v>8.6</v>
      </c>
      <c r="S65" s="384">
        <v>8.3000000000000007</v>
      </c>
      <c r="T65" s="444">
        <v>8.1999999999999993</v>
      </c>
      <c r="U65" s="140">
        <v>7.7</v>
      </c>
      <c r="V65" s="140">
        <v>7.4</v>
      </c>
      <c r="W65" s="140">
        <v>7.5</v>
      </c>
      <c r="X65" s="384">
        <v>7.6</v>
      </c>
      <c r="Y65" s="446">
        <v>7.8</v>
      </c>
      <c r="Z65" s="576">
        <v>7.6000000000000005</v>
      </c>
    </row>
    <row r="66" spans="1:26" x14ac:dyDescent="0.35">
      <c r="A66" s="31" t="s">
        <v>68</v>
      </c>
      <c r="B66" s="225" t="s">
        <v>311</v>
      </c>
      <c r="C66" s="32" t="s">
        <v>99</v>
      </c>
      <c r="D66" s="22" t="s">
        <v>101</v>
      </c>
      <c r="E66" s="36">
        <v>12.6</v>
      </c>
      <c r="F66" s="10">
        <v>12.3</v>
      </c>
      <c r="G66" s="10">
        <v>12</v>
      </c>
      <c r="H66" s="10">
        <v>11.5</v>
      </c>
      <c r="I66" s="10">
        <v>11.8</v>
      </c>
      <c r="J66" s="10">
        <v>11.5</v>
      </c>
      <c r="K66" s="10">
        <v>11.5</v>
      </c>
      <c r="L66" s="10">
        <v>10.9</v>
      </c>
      <c r="M66" s="10">
        <v>10.199999999999999</v>
      </c>
      <c r="N66" s="10">
        <v>9.1333333333333329</v>
      </c>
      <c r="O66" s="394">
        <v>8.5</v>
      </c>
      <c r="P66" s="497">
        <v>8.5</v>
      </c>
      <c r="Q66" s="384">
        <v>8.8000000000000007</v>
      </c>
      <c r="R66" s="140" t="s">
        <v>356</v>
      </c>
      <c r="S66" s="140" t="s">
        <v>356</v>
      </c>
      <c r="T66" s="387" t="s">
        <v>356</v>
      </c>
      <c r="U66" s="140" t="s">
        <v>356</v>
      </c>
      <c r="V66" s="140" t="s">
        <v>356</v>
      </c>
      <c r="W66" s="140" t="s">
        <v>356</v>
      </c>
      <c r="X66" s="140" t="s">
        <v>356</v>
      </c>
      <c r="Y66" s="387" t="s">
        <v>356</v>
      </c>
      <c r="Z66" s="535" t="s">
        <v>356</v>
      </c>
    </row>
    <row r="67" spans="1:26" x14ac:dyDescent="0.35">
      <c r="A67" s="31" t="s">
        <v>68</v>
      </c>
      <c r="B67" s="225" t="s">
        <v>312</v>
      </c>
      <c r="C67" s="32" t="s">
        <v>102</v>
      </c>
      <c r="D67" s="22" t="s">
        <v>103</v>
      </c>
      <c r="E67" s="37">
        <v>12.9</v>
      </c>
      <c r="F67" s="11">
        <v>12.4</v>
      </c>
      <c r="G67" s="11">
        <v>12.1</v>
      </c>
      <c r="H67" s="11">
        <v>11.3</v>
      </c>
      <c r="I67" s="11">
        <v>11.5</v>
      </c>
      <c r="J67" s="11">
        <v>11.3</v>
      </c>
      <c r="K67" s="11">
        <v>12</v>
      </c>
      <c r="L67" s="10" t="s">
        <v>127</v>
      </c>
      <c r="M67" s="10" t="s">
        <v>127</v>
      </c>
      <c r="N67" s="10" t="s">
        <v>127</v>
      </c>
      <c r="O67" s="386" t="s">
        <v>127</v>
      </c>
      <c r="P67" s="477" t="s">
        <v>356</v>
      </c>
      <c r="Q67" s="10" t="s">
        <v>356</v>
      </c>
      <c r="R67" s="10" t="s">
        <v>356</v>
      </c>
      <c r="S67" s="10" t="s">
        <v>356</v>
      </c>
      <c r="T67" s="386" t="s">
        <v>356</v>
      </c>
      <c r="U67" s="10" t="s">
        <v>356</v>
      </c>
      <c r="V67" s="10" t="s">
        <v>356</v>
      </c>
      <c r="W67" s="10" t="s">
        <v>356</v>
      </c>
      <c r="X67" s="10" t="s">
        <v>356</v>
      </c>
      <c r="Y67" s="387" t="s">
        <v>356</v>
      </c>
      <c r="Z67" s="535" t="s">
        <v>356</v>
      </c>
    </row>
    <row r="68" spans="1:26" x14ac:dyDescent="0.25">
      <c r="A68" s="31" t="s">
        <v>68</v>
      </c>
      <c r="B68" s="219" t="s">
        <v>198</v>
      </c>
      <c r="C68" s="32" t="s">
        <v>102</v>
      </c>
      <c r="D68" s="22" t="s">
        <v>104</v>
      </c>
      <c r="E68" s="36" t="s">
        <v>127</v>
      </c>
      <c r="F68" s="10" t="s">
        <v>127</v>
      </c>
      <c r="G68" s="10" t="s">
        <v>127</v>
      </c>
      <c r="H68" s="10" t="s">
        <v>127</v>
      </c>
      <c r="I68" s="10" t="s">
        <v>127</v>
      </c>
      <c r="J68" s="10">
        <v>10.4</v>
      </c>
      <c r="K68" s="10">
        <v>10.6</v>
      </c>
      <c r="L68" s="10">
        <v>10.5</v>
      </c>
      <c r="M68" s="10">
        <v>9.7000000000000011</v>
      </c>
      <c r="N68" s="10">
        <v>8.8666666666666671</v>
      </c>
      <c r="O68" s="394">
        <v>8.4</v>
      </c>
      <c r="P68" s="478">
        <v>8.4</v>
      </c>
      <c r="Q68" s="140">
        <v>8.1</v>
      </c>
      <c r="R68" s="140">
        <v>7.7</v>
      </c>
      <c r="S68" s="140">
        <v>7.5</v>
      </c>
      <c r="T68" s="387">
        <v>7.2</v>
      </c>
      <c r="U68" s="140">
        <v>6.9</v>
      </c>
      <c r="V68" s="140">
        <v>6.7</v>
      </c>
      <c r="W68" s="140">
        <v>6.6</v>
      </c>
      <c r="X68" s="384">
        <v>6.5</v>
      </c>
      <c r="Y68" s="446">
        <v>6.5</v>
      </c>
      <c r="Z68" s="576">
        <v>6.4</v>
      </c>
    </row>
    <row r="69" spans="1:26" ht="12" thickBot="1" x14ac:dyDescent="0.4">
      <c r="A69" s="101" t="s">
        <v>68</v>
      </c>
      <c r="B69" s="231" t="s">
        <v>219</v>
      </c>
      <c r="C69" s="102" t="s">
        <v>105</v>
      </c>
      <c r="D69" s="103" t="s">
        <v>106</v>
      </c>
      <c r="E69" s="104">
        <v>12.8</v>
      </c>
      <c r="F69" s="105">
        <v>12.5</v>
      </c>
      <c r="G69" s="105">
        <v>12.3</v>
      </c>
      <c r="H69" s="105">
        <v>11.7</v>
      </c>
      <c r="I69" s="105">
        <v>11.9</v>
      </c>
      <c r="J69" s="105">
        <v>11.6</v>
      </c>
      <c r="K69" s="105">
        <v>11.7</v>
      </c>
      <c r="L69" s="105">
        <v>11.2</v>
      </c>
      <c r="M69" s="105">
        <v>10.6</v>
      </c>
      <c r="N69" s="105">
        <v>9.6333333333333346</v>
      </c>
      <c r="O69" s="486">
        <v>9.1</v>
      </c>
      <c r="P69" s="498">
        <v>9.1</v>
      </c>
      <c r="Q69" s="493">
        <v>9.3000000000000007</v>
      </c>
      <c r="R69" s="232" t="s">
        <v>356</v>
      </c>
      <c r="S69" s="232" t="s">
        <v>356</v>
      </c>
      <c r="T69" s="395" t="s">
        <v>356</v>
      </c>
      <c r="U69" s="232" t="s">
        <v>356</v>
      </c>
      <c r="V69" s="232" t="s">
        <v>356</v>
      </c>
      <c r="W69" s="232" t="s">
        <v>356</v>
      </c>
      <c r="X69" s="232" t="s">
        <v>356</v>
      </c>
      <c r="Y69" s="395" t="s">
        <v>356</v>
      </c>
      <c r="Z69" s="575" t="s">
        <v>356</v>
      </c>
    </row>
    <row r="70" spans="1:26" s="72" customFormat="1" ht="12" thickBot="1" x14ac:dyDescent="0.4">
      <c r="A70" s="94" t="s">
        <v>130</v>
      </c>
      <c r="B70" s="95"/>
      <c r="C70" s="96"/>
      <c r="D70" s="97"/>
      <c r="E70" s="98">
        <f t="shared" ref="E70:X70" si="0">MAX(E6:E69)</f>
        <v>21.7</v>
      </c>
      <c r="F70" s="98">
        <f t="shared" si="0"/>
        <v>17.5</v>
      </c>
      <c r="G70" s="98">
        <f t="shared" si="0"/>
        <v>17.5</v>
      </c>
      <c r="H70" s="98">
        <f t="shared" si="0"/>
        <v>16.8</v>
      </c>
      <c r="I70" s="98">
        <f t="shared" si="0"/>
        <v>17.399999999999999</v>
      </c>
      <c r="J70" s="98">
        <f t="shared" si="0"/>
        <v>17.2</v>
      </c>
      <c r="K70" s="98">
        <f t="shared" si="0"/>
        <v>18.899999999999999</v>
      </c>
      <c r="L70" s="98">
        <f t="shared" si="0"/>
        <v>15.5</v>
      </c>
      <c r="M70" s="98">
        <f t="shared" si="0"/>
        <v>14</v>
      </c>
      <c r="N70" s="98">
        <f>MAX(N6:N69)</f>
        <v>12.533333333333333</v>
      </c>
      <c r="O70" s="98">
        <f t="shared" si="0"/>
        <v>11.9</v>
      </c>
      <c r="P70" s="98">
        <f t="shared" si="0"/>
        <v>12.1</v>
      </c>
      <c r="Q70" s="98">
        <f t="shared" si="0"/>
        <v>11.7</v>
      </c>
      <c r="R70" s="98">
        <f t="shared" si="0"/>
        <v>11.2</v>
      </c>
      <c r="S70" s="98">
        <f t="shared" si="0"/>
        <v>11.3</v>
      </c>
      <c r="T70" s="98">
        <f t="shared" si="0"/>
        <v>10.9</v>
      </c>
      <c r="U70" s="98">
        <f t="shared" si="0"/>
        <v>11.4</v>
      </c>
      <c r="V70" s="98">
        <f t="shared" si="0"/>
        <v>10</v>
      </c>
      <c r="W70" s="98">
        <f t="shared" si="0"/>
        <v>10.3</v>
      </c>
      <c r="X70" s="98">
        <f t="shared" si="0"/>
        <v>10.5</v>
      </c>
      <c r="Y70" s="98">
        <f>MAX(Y6:Y69)</f>
        <v>9.6</v>
      </c>
      <c r="Z70" s="574">
        <f>MAX(Z6:Z69)</f>
        <v>9.1</v>
      </c>
    </row>
    <row r="71" spans="1:26" x14ac:dyDescent="0.35">
      <c r="A71" s="81" t="s">
        <v>128</v>
      </c>
      <c r="B71" s="82"/>
      <c r="C71" s="83"/>
      <c r="D71" s="84"/>
      <c r="E71" s="85">
        <f t="shared" ref="E71:X71" si="1">MEDIAN(E6:E69)</f>
        <v>14.1</v>
      </c>
      <c r="F71" s="85">
        <f t="shared" si="1"/>
        <v>13.7</v>
      </c>
      <c r="G71" s="85">
        <f t="shared" si="1"/>
        <v>13.2</v>
      </c>
      <c r="H71" s="85">
        <f t="shared" si="1"/>
        <v>12.8</v>
      </c>
      <c r="I71" s="85">
        <f t="shared" si="1"/>
        <v>12.9</v>
      </c>
      <c r="J71" s="85">
        <f t="shared" si="1"/>
        <v>12.7</v>
      </c>
      <c r="K71" s="85">
        <f t="shared" si="1"/>
        <v>12.850000000000001</v>
      </c>
      <c r="L71" s="85">
        <f t="shared" si="1"/>
        <v>12.2</v>
      </c>
      <c r="M71" s="85">
        <f t="shared" si="1"/>
        <v>11.2</v>
      </c>
      <c r="N71" s="85">
        <f t="shared" si="1"/>
        <v>10.004418566442796</v>
      </c>
      <c r="O71" s="85">
        <f t="shared" si="1"/>
        <v>9.4</v>
      </c>
      <c r="P71" s="85">
        <f t="shared" si="1"/>
        <v>9.3500000000000014</v>
      </c>
      <c r="Q71" s="85">
        <f t="shared" si="1"/>
        <v>9.3000000000000007</v>
      </c>
      <c r="R71" s="85">
        <f t="shared" si="1"/>
        <v>8.8000000000000007</v>
      </c>
      <c r="S71" s="85">
        <f t="shared" si="1"/>
        <v>8.8500000000000014</v>
      </c>
      <c r="T71" s="85">
        <f t="shared" si="1"/>
        <v>8.4</v>
      </c>
      <c r="U71" s="85">
        <f t="shared" si="1"/>
        <v>8.1</v>
      </c>
      <c r="V71" s="85">
        <f t="shared" si="1"/>
        <v>7.7</v>
      </c>
      <c r="W71" s="85">
        <f t="shared" si="1"/>
        <v>7.6</v>
      </c>
      <c r="X71" s="85">
        <f t="shared" si="1"/>
        <v>7.6</v>
      </c>
      <c r="Y71" s="85">
        <f>MEDIAN(Y6:Y69)</f>
        <v>7.8</v>
      </c>
      <c r="Z71" s="86">
        <f>MEDIAN(Z6:Z69)</f>
        <v>7.4</v>
      </c>
    </row>
    <row r="72" spans="1:26" x14ac:dyDescent="0.35">
      <c r="A72" s="87" t="s">
        <v>129</v>
      </c>
      <c r="B72" s="88"/>
      <c r="C72" s="89"/>
      <c r="D72" s="90"/>
      <c r="E72" s="91">
        <f t="shared" ref="E72:K72" si="2">MIN(E6:E69)</f>
        <v>11.2</v>
      </c>
      <c r="F72" s="91">
        <f t="shared" si="2"/>
        <v>11.1</v>
      </c>
      <c r="G72" s="91">
        <f t="shared" si="2"/>
        <v>11</v>
      </c>
      <c r="H72" s="91">
        <f t="shared" si="2"/>
        <v>10.5</v>
      </c>
      <c r="I72" s="91">
        <f t="shared" si="2"/>
        <v>10.6</v>
      </c>
      <c r="J72" s="91">
        <f t="shared" si="2"/>
        <v>10</v>
      </c>
      <c r="K72" s="91">
        <f t="shared" si="2"/>
        <v>10.1</v>
      </c>
      <c r="L72" s="91">
        <f>MIN(L6:L69)</f>
        <v>9.4</v>
      </c>
      <c r="M72" s="91">
        <f>MIN(M6:M69)</f>
        <v>8.8000000000000007</v>
      </c>
      <c r="N72" s="91">
        <f>MIN(N6:N69)</f>
        <v>7.8</v>
      </c>
      <c r="O72" s="91">
        <f>MIN(O6:O69)</f>
        <v>7.6</v>
      </c>
      <c r="P72" s="91">
        <f t="shared" ref="P72:Z72" si="3">MIN(P6:P69)</f>
        <v>7.6</v>
      </c>
      <c r="Q72" s="91">
        <f t="shared" si="3"/>
        <v>7.5</v>
      </c>
      <c r="R72" s="91">
        <f t="shared" si="3"/>
        <v>7.2</v>
      </c>
      <c r="S72" s="91">
        <f t="shared" si="3"/>
        <v>7.1</v>
      </c>
      <c r="T72" s="91">
        <f t="shared" si="3"/>
        <v>6.8</v>
      </c>
      <c r="U72" s="91">
        <f t="shared" si="3"/>
        <v>6.4</v>
      </c>
      <c r="V72" s="91">
        <f t="shared" si="3"/>
        <v>5.9</v>
      </c>
      <c r="W72" s="91">
        <f t="shared" si="3"/>
        <v>5.8</v>
      </c>
      <c r="X72" s="91">
        <f t="shared" si="3"/>
        <v>5.6</v>
      </c>
      <c r="Y72" s="91">
        <f t="shared" si="3"/>
        <v>5.8</v>
      </c>
      <c r="Z72" s="92">
        <f t="shared" si="3"/>
        <v>5.6000000000000005</v>
      </c>
    </row>
    <row r="73" spans="1:26" ht="12" customHeight="1" x14ac:dyDescent="0.35"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1:26" ht="12" customHeight="1" x14ac:dyDescent="0.25">
      <c r="A74" s="48" t="s">
        <v>323</v>
      </c>
      <c r="B74" s="8"/>
    </row>
    <row r="75" spans="1:26" ht="12" customHeight="1" x14ac:dyDescent="0.35">
      <c r="A75" s="503" t="s">
        <v>367</v>
      </c>
    </row>
    <row r="76" spans="1:26" ht="12" customHeight="1" x14ac:dyDescent="0.35">
      <c r="A76" s="601" t="s">
        <v>368</v>
      </c>
      <c r="B76" s="601"/>
    </row>
    <row r="77" spans="1:26" ht="12" customHeight="1" x14ac:dyDescent="0.35">
      <c r="A77" s="601"/>
      <c r="B77" s="601"/>
    </row>
    <row r="78" spans="1:26" ht="12" customHeight="1" x14ac:dyDescent="0.25">
      <c r="A78" s="505" t="s">
        <v>344</v>
      </c>
      <c r="B78" s="8"/>
    </row>
    <row r="79" spans="1:26" ht="12" customHeight="1" x14ac:dyDescent="0.25">
      <c r="A79" s="502" t="s">
        <v>349</v>
      </c>
      <c r="B79" s="8"/>
    </row>
    <row r="80" spans="1:26" ht="12" customHeight="1" x14ac:dyDescent="0.35">
      <c r="A80" s="589" t="s">
        <v>359</v>
      </c>
      <c r="B80" s="589"/>
    </row>
    <row r="81" spans="1:2" ht="12" customHeight="1" x14ac:dyDescent="0.35">
      <c r="A81" s="589"/>
      <c r="B81" s="589"/>
    </row>
    <row r="82" spans="1:2" ht="12" customHeight="1" x14ac:dyDescent="0.35">
      <c r="A82" s="589"/>
      <c r="B82" s="589"/>
    </row>
    <row r="83" spans="1:2" ht="12" customHeight="1" x14ac:dyDescent="0.35">
      <c r="A83" s="505"/>
      <c r="B83" s="436"/>
    </row>
    <row r="84" spans="1:2" ht="12" customHeight="1" x14ac:dyDescent="0.25">
      <c r="A84" s="48" t="s">
        <v>333</v>
      </c>
      <c r="B84" s="8"/>
    </row>
    <row r="85" spans="1:2" ht="12" customHeight="1" x14ac:dyDescent="0.25">
      <c r="A85" s="512" t="s">
        <v>366</v>
      </c>
      <c r="B85" s="513"/>
    </row>
    <row r="86" spans="1:2" ht="12" customHeight="1" x14ac:dyDescent="0.25">
      <c r="A86" s="421" t="s">
        <v>362</v>
      </c>
      <c r="B86" s="8"/>
    </row>
    <row r="87" spans="1:2" ht="12" customHeight="1" x14ac:dyDescent="0.25">
      <c r="A87" s="506" t="s">
        <v>369</v>
      </c>
      <c r="B87" s="504"/>
    </row>
    <row r="88" spans="1:2" ht="12" customHeight="1" x14ac:dyDescent="0.25">
      <c r="A88" s="507" t="s">
        <v>344</v>
      </c>
      <c r="B88" s="504"/>
    </row>
    <row r="89" spans="1:2" ht="12" customHeight="1" x14ac:dyDescent="0.25">
      <c r="A89" s="421" t="s">
        <v>350</v>
      </c>
      <c r="B89" s="8"/>
    </row>
    <row r="90" spans="1:2" ht="12" customHeight="1" x14ac:dyDescent="0.25">
      <c r="A90" s="509" t="s">
        <v>357</v>
      </c>
      <c r="B90" s="7"/>
    </row>
    <row r="91" spans="1:2" ht="12" customHeight="1" x14ac:dyDescent="0.35">
      <c r="A91" s="589" t="s">
        <v>359</v>
      </c>
      <c r="B91" s="589"/>
    </row>
    <row r="92" spans="1:2" ht="12" customHeight="1" x14ac:dyDescent="0.35">
      <c r="A92" s="589"/>
      <c r="B92" s="589"/>
    </row>
    <row r="93" spans="1:2" ht="12" customHeight="1" x14ac:dyDescent="0.35">
      <c r="A93" s="589"/>
      <c r="B93" s="589"/>
    </row>
    <row r="94" spans="1:2" ht="12" customHeight="1" x14ac:dyDescent="0.25">
      <c r="A94" s="421"/>
      <c r="B94" s="8"/>
    </row>
    <row r="95" spans="1:2" ht="12" customHeight="1" x14ac:dyDescent="0.35">
      <c r="A95" s="415" t="s">
        <v>341</v>
      </c>
      <c r="B95" s="363"/>
    </row>
    <row r="96" spans="1:2" ht="12" customHeight="1" x14ac:dyDescent="0.35">
      <c r="A96" s="516" t="s">
        <v>342</v>
      </c>
      <c r="B96" s="517"/>
    </row>
    <row r="97" spans="1:2" x14ac:dyDescent="0.35">
      <c r="A97" s="515"/>
      <c r="B97" s="515"/>
    </row>
    <row r="98" spans="1:2" x14ac:dyDescent="0.35">
      <c r="A98" s="515"/>
      <c r="B98" s="515"/>
    </row>
    <row r="99" spans="1:2" x14ac:dyDescent="0.35">
      <c r="A99" s="515"/>
      <c r="B99" s="515"/>
    </row>
    <row r="100" spans="1:2" x14ac:dyDescent="0.25">
      <c r="A100" s="421"/>
      <c r="B100" s="8"/>
    </row>
  </sheetData>
  <sortState xmlns:xlrd2="http://schemas.microsoft.com/office/spreadsheetml/2017/richdata2" ref="A6:Y69">
    <sortCondition ref="A6:A69"/>
    <sortCondition ref="C6:C69"/>
    <sortCondition ref="D6:D69"/>
  </sortState>
  <mergeCells count="8">
    <mergeCell ref="E4:Z4"/>
    <mergeCell ref="A76:B77"/>
    <mergeCell ref="A80:B82"/>
    <mergeCell ref="A91:B93"/>
    <mergeCell ref="A4:A5"/>
    <mergeCell ref="D4:D5"/>
    <mergeCell ref="B4:B5"/>
    <mergeCell ref="C4:C5"/>
  </mergeCells>
  <conditionalFormatting sqref="E6:Y41 E42:O42 Q42:Y42 E43:Y69">
    <cfRule type="cellIs" dxfId="3" priority="1" operator="between">
      <formula>15.1</formula>
      <formula>20</formula>
    </cfRule>
    <cfRule type="cellIs" dxfId="2" priority="2" operator="between">
      <formula>12.1</formula>
      <formula>15</formula>
    </cfRule>
  </conditionalFormatting>
  <hyperlinks>
    <hyperlink ref="A78" r:id="rId1" xr:uid="{5B65F338-F139-40EE-8FE5-206D1C46E821}"/>
    <hyperlink ref="A88" r:id="rId2" xr:uid="{5E7BC9D0-E6DD-4719-95B7-EEE5E8D6BDD3}"/>
  </hyperlinks>
  <printOptions horizontalCentered="1" verticalCentered="1"/>
  <pageMargins left="0.2" right="0.2" top="0.5" bottom="0.5" header="0.3" footer="0.3"/>
  <pageSetup pageOrder="overThenDown" orientation="landscape" r:id="rId3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Z63"/>
  <sheetViews>
    <sheetView zoomScaleNormal="100" zoomScaleSheetLayoutView="100" workbookViewId="0">
      <pane ySplit="5" topLeftCell="A9" activePane="bottomLeft" state="frozen"/>
      <selection activeCell="B13" sqref="B13"/>
      <selection pane="bottomLeft" activeCell="Z34" sqref="Z34"/>
    </sheetView>
  </sheetViews>
  <sheetFormatPr defaultColWidth="9.1796875" defaultRowHeight="14.5" x14ac:dyDescent="0.35"/>
  <cols>
    <col min="1" max="1" width="12.453125" style="1" customWidth="1"/>
    <col min="2" max="2" width="42.26953125" style="334" customWidth="1"/>
    <col min="3" max="3" width="12.26953125" style="1" customWidth="1"/>
    <col min="4" max="4" width="11.54296875" style="6" customWidth="1"/>
    <col min="5" max="15" width="5.54296875" style="6" customWidth="1"/>
    <col min="16" max="24" width="5.54296875" style="1" customWidth="1"/>
    <col min="25" max="25" width="5.54296875" customWidth="1"/>
    <col min="26" max="26" width="5.54296875" style="1" customWidth="1"/>
    <col min="27" max="16384" width="9.1796875" style="1"/>
  </cols>
  <sheetData>
    <row r="1" spans="1:26" ht="15" customHeight="1" x14ac:dyDescent="0.35">
      <c r="A1" s="65" t="s">
        <v>277</v>
      </c>
      <c r="C1" s="67"/>
      <c r="D1" s="45"/>
    </row>
    <row r="2" spans="1:26" ht="15" customHeight="1" x14ac:dyDescent="0.35">
      <c r="A2" s="65" t="s">
        <v>324</v>
      </c>
      <c r="C2" s="67"/>
    </row>
    <row r="3" spans="1:26" ht="12" customHeight="1" thickBot="1" x14ac:dyDescent="0.4">
      <c r="A3" s="365" t="s">
        <v>365</v>
      </c>
      <c r="C3" s="70"/>
    </row>
    <row r="4" spans="1:26" ht="12" customHeight="1" thickBot="1" x14ac:dyDescent="0.3">
      <c r="A4" s="609" t="s">
        <v>0</v>
      </c>
      <c r="B4" s="620" t="s">
        <v>220</v>
      </c>
      <c r="C4" s="615" t="s">
        <v>1</v>
      </c>
      <c r="D4" s="611" t="s">
        <v>13</v>
      </c>
      <c r="E4" s="617" t="s">
        <v>2</v>
      </c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9"/>
    </row>
    <row r="5" spans="1:26" ht="23.5" thickBot="1" x14ac:dyDescent="0.3">
      <c r="A5" s="610"/>
      <c r="B5" s="621"/>
      <c r="C5" s="616"/>
      <c r="D5" s="612"/>
      <c r="E5" s="566" t="s">
        <v>3</v>
      </c>
      <c r="F5" s="567" t="s">
        <v>4</v>
      </c>
      <c r="G5" s="567" t="s">
        <v>5</v>
      </c>
      <c r="H5" s="567" t="s">
        <v>6</v>
      </c>
      <c r="I5" s="567" t="s">
        <v>7</v>
      </c>
      <c r="J5" s="567" t="s">
        <v>8</v>
      </c>
      <c r="K5" s="567" t="s">
        <v>9</v>
      </c>
      <c r="L5" s="567" t="s">
        <v>10</v>
      </c>
      <c r="M5" s="567" t="s">
        <v>11</v>
      </c>
      <c r="N5" s="567" t="s">
        <v>12</v>
      </c>
      <c r="O5" s="568" t="s">
        <v>132</v>
      </c>
      <c r="P5" s="569" t="s">
        <v>144</v>
      </c>
      <c r="Q5" s="567" t="s">
        <v>145</v>
      </c>
      <c r="R5" s="567" t="s">
        <v>146</v>
      </c>
      <c r="S5" s="567" t="s">
        <v>147</v>
      </c>
      <c r="T5" s="568" t="s">
        <v>148</v>
      </c>
      <c r="U5" s="567" t="s">
        <v>149</v>
      </c>
      <c r="V5" s="567" t="s">
        <v>150</v>
      </c>
      <c r="W5" s="567" t="s">
        <v>151</v>
      </c>
      <c r="X5" s="567" t="s">
        <v>152</v>
      </c>
      <c r="Y5" s="568" t="s">
        <v>266</v>
      </c>
      <c r="Z5" s="29" t="s">
        <v>361</v>
      </c>
    </row>
    <row r="6" spans="1:26" ht="12" customHeight="1" x14ac:dyDescent="0.25">
      <c r="A6" s="107" t="s">
        <v>34</v>
      </c>
      <c r="B6" s="350" t="s">
        <v>161</v>
      </c>
      <c r="C6" s="108" t="s">
        <v>35</v>
      </c>
      <c r="D6" s="109" t="s">
        <v>36</v>
      </c>
      <c r="E6" s="112">
        <v>15.1</v>
      </c>
      <c r="F6" s="33">
        <v>15</v>
      </c>
      <c r="G6" s="33">
        <v>14.8</v>
      </c>
      <c r="H6" s="33">
        <v>14.2</v>
      </c>
      <c r="I6" s="33">
        <v>14.3</v>
      </c>
      <c r="J6" s="33">
        <v>13.5</v>
      </c>
      <c r="K6" s="33">
        <v>13.4</v>
      </c>
      <c r="L6" s="33">
        <v>12.9</v>
      </c>
      <c r="M6" s="35">
        <v>12.209999999999999</v>
      </c>
      <c r="N6" s="33">
        <v>11.132996031746032</v>
      </c>
      <c r="O6" s="471">
        <v>9.9</v>
      </c>
      <c r="P6" s="474">
        <v>9.6</v>
      </c>
      <c r="Q6" s="143">
        <v>9.1</v>
      </c>
      <c r="R6" s="143">
        <v>9</v>
      </c>
      <c r="S6" s="143">
        <v>8.8000000000000007</v>
      </c>
      <c r="T6" s="445">
        <v>8.4</v>
      </c>
      <c r="U6" s="401">
        <v>7.8</v>
      </c>
      <c r="V6" s="401">
        <v>7.1</v>
      </c>
      <c r="W6" s="144">
        <v>7</v>
      </c>
      <c r="X6" s="401">
        <v>6.8</v>
      </c>
      <c r="Y6" s="445">
        <v>6.2</v>
      </c>
      <c r="Z6" s="579">
        <v>6.2</v>
      </c>
    </row>
    <row r="7" spans="1:26" ht="12" customHeight="1" x14ac:dyDescent="0.25">
      <c r="A7" s="107" t="s">
        <v>34</v>
      </c>
      <c r="B7" s="351" t="s">
        <v>162</v>
      </c>
      <c r="C7" s="32" t="s">
        <v>35</v>
      </c>
      <c r="D7" s="22" t="s">
        <v>37</v>
      </c>
      <c r="E7" s="110">
        <v>14.1</v>
      </c>
      <c r="F7" s="10">
        <v>13.9</v>
      </c>
      <c r="G7" s="10">
        <v>13.6</v>
      </c>
      <c r="H7" s="10">
        <v>13.2</v>
      </c>
      <c r="I7" s="11">
        <v>13.4</v>
      </c>
      <c r="J7" s="10">
        <v>12.8</v>
      </c>
      <c r="K7" s="10">
        <v>12.6</v>
      </c>
      <c r="L7" s="10">
        <v>11.8</v>
      </c>
      <c r="M7" s="10">
        <v>11.3</v>
      </c>
      <c r="N7" s="10">
        <v>10.502885235996098</v>
      </c>
      <c r="O7" s="394">
        <v>9.6</v>
      </c>
      <c r="P7" s="475">
        <v>9.1</v>
      </c>
      <c r="Q7" s="141">
        <v>8.4</v>
      </c>
      <c r="R7" s="141">
        <v>8.3000000000000007</v>
      </c>
      <c r="S7" s="141">
        <v>8.3000000000000007</v>
      </c>
      <c r="T7" s="446">
        <v>8.1</v>
      </c>
      <c r="U7" s="402">
        <v>7.6</v>
      </c>
      <c r="V7" s="402">
        <v>7.3</v>
      </c>
      <c r="W7" s="141">
        <v>7.5</v>
      </c>
      <c r="X7" s="141">
        <v>7.4</v>
      </c>
      <c r="Y7" s="446">
        <v>7.9</v>
      </c>
      <c r="Z7" s="576">
        <v>7.9</v>
      </c>
    </row>
    <row r="8" spans="1:26" ht="12" customHeight="1" x14ac:dyDescent="0.25">
      <c r="A8" s="107" t="s">
        <v>34</v>
      </c>
      <c r="B8" s="351" t="s">
        <v>163</v>
      </c>
      <c r="C8" s="32" t="s">
        <v>35</v>
      </c>
      <c r="D8" s="147" t="s">
        <v>222</v>
      </c>
      <c r="E8" s="148" t="s">
        <v>127</v>
      </c>
      <c r="F8" s="149" t="s">
        <v>127</v>
      </c>
      <c r="G8" s="149" t="s">
        <v>127</v>
      </c>
      <c r="H8" s="149" t="s">
        <v>127</v>
      </c>
      <c r="I8" s="149" t="s">
        <v>127</v>
      </c>
      <c r="J8" s="149" t="s">
        <v>127</v>
      </c>
      <c r="K8" s="149" t="s">
        <v>127</v>
      </c>
      <c r="L8" s="149" t="s">
        <v>127</v>
      </c>
      <c r="M8" s="149" t="s">
        <v>127</v>
      </c>
      <c r="N8" s="149" t="s">
        <v>127</v>
      </c>
      <c r="O8" s="472" t="s">
        <v>127</v>
      </c>
      <c r="P8" s="476" t="s">
        <v>356</v>
      </c>
      <c r="Q8" s="402">
        <v>8.4</v>
      </c>
      <c r="R8" s="402">
        <v>9.1</v>
      </c>
      <c r="S8" s="402">
        <v>9.1</v>
      </c>
      <c r="T8" s="446">
        <v>8.9</v>
      </c>
      <c r="U8" s="402">
        <v>8</v>
      </c>
      <c r="V8" s="402">
        <v>7.3</v>
      </c>
      <c r="W8" s="140">
        <v>7</v>
      </c>
      <c r="X8" s="140">
        <v>7</v>
      </c>
      <c r="Y8" s="446">
        <v>7.4</v>
      </c>
      <c r="Z8" s="576">
        <v>7.2</v>
      </c>
    </row>
    <row r="9" spans="1:26" ht="12" customHeight="1" x14ac:dyDescent="0.25">
      <c r="A9" s="107" t="s">
        <v>34</v>
      </c>
      <c r="B9" s="352" t="s">
        <v>327</v>
      </c>
      <c r="C9" s="32" t="s">
        <v>35</v>
      </c>
      <c r="D9" s="22" t="s">
        <v>38</v>
      </c>
      <c r="E9" s="110">
        <v>14.3</v>
      </c>
      <c r="F9" s="10" t="s">
        <v>127</v>
      </c>
      <c r="G9" s="11" t="s">
        <v>127</v>
      </c>
      <c r="H9" s="10" t="s">
        <v>127</v>
      </c>
      <c r="I9" s="10" t="s">
        <v>127</v>
      </c>
      <c r="J9" s="10" t="s">
        <v>127</v>
      </c>
      <c r="K9" s="10" t="s">
        <v>127</v>
      </c>
      <c r="L9" s="10" t="s">
        <v>127</v>
      </c>
      <c r="M9" s="10" t="s">
        <v>127</v>
      </c>
      <c r="N9" s="10" t="s">
        <v>127</v>
      </c>
      <c r="O9" s="386" t="s">
        <v>127</v>
      </c>
      <c r="P9" s="477" t="s">
        <v>356</v>
      </c>
      <c r="Q9" s="10" t="s">
        <v>356</v>
      </c>
      <c r="R9" s="10" t="s">
        <v>356</v>
      </c>
      <c r="S9" s="10" t="s">
        <v>356</v>
      </c>
      <c r="T9" s="386" t="s">
        <v>356</v>
      </c>
      <c r="U9" s="10" t="s">
        <v>356</v>
      </c>
      <c r="V9" s="10" t="s">
        <v>356</v>
      </c>
      <c r="W9" s="10" t="s">
        <v>356</v>
      </c>
      <c r="X9" s="10" t="s">
        <v>356</v>
      </c>
      <c r="Y9" s="386" t="s">
        <v>356</v>
      </c>
      <c r="Z9" s="580" t="s">
        <v>356</v>
      </c>
    </row>
    <row r="10" spans="1:26" ht="12" customHeight="1" x14ac:dyDescent="0.25">
      <c r="A10" s="107" t="s">
        <v>34</v>
      </c>
      <c r="B10" s="353" t="s">
        <v>328</v>
      </c>
      <c r="C10" s="32" t="s">
        <v>35</v>
      </c>
      <c r="D10" s="22" t="s">
        <v>39</v>
      </c>
      <c r="E10" s="110">
        <v>15.5</v>
      </c>
      <c r="F10" s="10">
        <v>15.3</v>
      </c>
      <c r="G10" s="10">
        <v>15.1</v>
      </c>
      <c r="H10" s="10">
        <v>14.7</v>
      </c>
      <c r="I10" s="10">
        <v>14.6</v>
      </c>
      <c r="J10" s="10">
        <v>13.9</v>
      </c>
      <c r="K10" s="10">
        <v>13.5</v>
      </c>
      <c r="L10" s="10">
        <v>12.9</v>
      </c>
      <c r="M10" s="10">
        <v>12.2</v>
      </c>
      <c r="N10" s="10">
        <v>11.151752189381499</v>
      </c>
      <c r="O10" s="394">
        <v>10.5</v>
      </c>
      <c r="P10" s="478">
        <v>10.1</v>
      </c>
      <c r="Q10" s="140">
        <v>9.6999999999999993</v>
      </c>
      <c r="R10" s="140">
        <v>9.5</v>
      </c>
      <c r="S10" s="140">
        <v>9.6</v>
      </c>
      <c r="T10" s="387">
        <v>9</v>
      </c>
      <c r="U10" s="402">
        <v>8.3000000000000007</v>
      </c>
      <c r="V10" s="402">
        <v>7.5</v>
      </c>
      <c r="W10" s="402">
        <v>7.4</v>
      </c>
      <c r="X10" s="402">
        <v>7.1</v>
      </c>
      <c r="Y10" s="446">
        <v>7.2</v>
      </c>
      <c r="Z10" s="576">
        <v>7.4</v>
      </c>
    </row>
    <row r="11" spans="1:26" ht="12" customHeight="1" thickBot="1" x14ac:dyDescent="0.3">
      <c r="A11" s="111" t="s">
        <v>34</v>
      </c>
      <c r="B11" s="354" t="s">
        <v>329</v>
      </c>
      <c r="C11" s="79" t="s">
        <v>35</v>
      </c>
      <c r="D11" s="80" t="s">
        <v>40</v>
      </c>
      <c r="E11" s="136">
        <v>16.600000000000001</v>
      </c>
      <c r="F11" s="42">
        <v>16.5</v>
      </c>
      <c r="G11" s="42">
        <v>16.2</v>
      </c>
      <c r="H11" s="42">
        <v>15.3</v>
      </c>
      <c r="I11" s="42">
        <v>15.1</v>
      </c>
      <c r="J11" s="42">
        <v>14.8</v>
      </c>
      <c r="K11" s="42">
        <v>14.7</v>
      </c>
      <c r="L11" s="42">
        <v>14.2</v>
      </c>
      <c r="M11" s="42">
        <v>13</v>
      </c>
      <c r="N11" s="42">
        <v>11.7</v>
      </c>
      <c r="O11" s="473">
        <v>10.7</v>
      </c>
      <c r="P11" s="479">
        <v>10.4</v>
      </c>
      <c r="Q11" s="145">
        <v>10</v>
      </c>
      <c r="R11" s="145">
        <v>9.9</v>
      </c>
      <c r="S11" s="145">
        <v>9.6</v>
      </c>
      <c r="T11" s="447">
        <v>9.1</v>
      </c>
      <c r="U11" s="403">
        <v>8.5</v>
      </c>
      <c r="V11" s="403">
        <v>7.9</v>
      </c>
      <c r="W11" s="145">
        <v>7.8</v>
      </c>
      <c r="X11" s="145">
        <v>7.6</v>
      </c>
      <c r="Y11" s="572">
        <v>8</v>
      </c>
      <c r="Z11" s="581">
        <v>7.5</v>
      </c>
    </row>
    <row r="12" spans="1:26" ht="12" customHeight="1" x14ac:dyDescent="0.25">
      <c r="A12" s="40" t="s">
        <v>14</v>
      </c>
      <c r="B12" s="355" t="s">
        <v>153</v>
      </c>
      <c r="C12" s="74" t="s">
        <v>41</v>
      </c>
      <c r="D12" s="150">
        <v>340070002</v>
      </c>
      <c r="E12" s="112" t="s">
        <v>127</v>
      </c>
      <c r="F12" s="33" t="s">
        <v>127</v>
      </c>
      <c r="G12" s="33" t="s">
        <v>127</v>
      </c>
      <c r="H12" s="33" t="s">
        <v>127</v>
      </c>
      <c r="I12" s="33" t="s">
        <v>127</v>
      </c>
      <c r="J12" s="33" t="s">
        <v>127</v>
      </c>
      <c r="K12" s="33" t="s">
        <v>127</v>
      </c>
      <c r="L12" s="33" t="s">
        <v>127</v>
      </c>
      <c r="M12" s="33" t="s">
        <v>127</v>
      </c>
      <c r="N12" s="33" t="s">
        <v>127</v>
      </c>
      <c r="O12" s="393" t="s">
        <v>127</v>
      </c>
      <c r="P12" s="499">
        <v>9.6999999999999993</v>
      </c>
      <c r="Q12" s="491">
        <v>10.1</v>
      </c>
      <c r="R12" s="491">
        <v>10.3</v>
      </c>
      <c r="S12" s="143">
        <v>10.4</v>
      </c>
      <c r="T12" s="385">
        <v>10.199999999999999</v>
      </c>
      <c r="U12" s="143">
        <v>10.3</v>
      </c>
      <c r="V12" s="143">
        <v>10.199999999999999</v>
      </c>
      <c r="W12" s="143">
        <v>10.199999999999999</v>
      </c>
      <c r="X12" s="143">
        <v>9.4</v>
      </c>
      <c r="Y12" s="471">
        <v>9.4</v>
      </c>
      <c r="Z12" s="582">
        <v>9.1</v>
      </c>
    </row>
    <row r="13" spans="1:26" ht="12" customHeight="1" x14ac:dyDescent="0.25">
      <c r="A13" s="31" t="s">
        <v>14</v>
      </c>
      <c r="B13" s="352" t="s">
        <v>288</v>
      </c>
      <c r="C13" s="32" t="s">
        <v>41</v>
      </c>
      <c r="D13" s="22" t="s">
        <v>42</v>
      </c>
      <c r="E13" s="110">
        <v>14.2</v>
      </c>
      <c r="F13" s="10">
        <v>14.1</v>
      </c>
      <c r="G13" s="11">
        <v>14.4</v>
      </c>
      <c r="H13" s="11">
        <v>14.2</v>
      </c>
      <c r="I13" s="11">
        <v>14.5</v>
      </c>
      <c r="J13" s="10">
        <v>13.2</v>
      </c>
      <c r="K13" s="10">
        <v>13.4</v>
      </c>
      <c r="L13" s="11">
        <v>13</v>
      </c>
      <c r="M13" s="10" t="s">
        <v>127</v>
      </c>
      <c r="N13" s="10" t="s">
        <v>127</v>
      </c>
      <c r="O13" s="386" t="s">
        <v>127</v>
      </c>
      <c r="P13" s="477" t="s">
        <v>356</v>
      </c>
      <c r="Q13" s="10" t="s">
        <v>356</v>
      </c>
      <c r="R13" s="10" t="s">
        <v>356</v>
      </c>
      <c r="S13" s="10" t="s">
        <v>356</v>
      </c>
      <c r="T13" s="386" t="s">
        <v>356</v>
      </c>
      <c r="U13" s="10" t="s">
        <v>356</v>
      </c>
      <c r="V13" s="10" t="s">
        <v>356</v>
      </c>
      <c r="W13" s="10" t="s">
        <v>356</v>
      </c>
      <c r="X13" s="10" t="s">
        <v>356</v>
      </c>
      <c r="Y13" s="386" t="s">
        <v>356</v>
      </c>
      <c r="Z13" s="580" t="s">
        <v>356</v>
      </c>
    </row>
    <row r="14" spans="1:26" ht="12" customHeight="1" x14ac:dyDescent="0.25">
      <c r="A14" s="31" t="s">
        <v>14</v>
      </c>
      <c r="B14" s="351" t="s">
        <v>221</v>
      </c>
      <c r="C14" s="32" t="s">
        <v>41</v>
      </c>
      <c r="D14" s="22" t="s">
        <v>43</v>
      </c>
      <c r="E14" s="110">
        <v>14.6</v>
      </c>
      <c r="F14" s="10">
        <v>14.5</v>
      </c>
      <c r="G14" s="11">
        <v>14</v>
      </c>
      <c r="H14" s="10">
        <v>13.7</v>
      </c>
      <c r="I14" s="10">
        <v>13.8</v>
      </c>
      <c r="J14" s="10">
        <v>13.3</v>
      </c>
      <c r="K14" s="10">
        <v>13.5</v>
      </c>
      <c r="L14" s="10">
        <v>12.7</v>
      </c>
      <c r="M14" s="10">
        <v>11.729872100122099</v>
      </c>
      <c r="N14" s="11">
        <v>10.3</v>
      </c>
      <c r="O14" s="394">
        <v>9.6999999999999993</v>
      </c>
      <c r="P14" s="478">
        <v>9.5</v>
      </c>
      <c r="Q14" s="140">
        <v>9.3000000000000007</v>
      </c>
      <c r="R14" s="140">
        <v>9.1</v>
      </c>
      <c r="S14" s="140">
        <v>9.1</v>
      </c>
      <c r="T14" s="387">
        <v>8.8000000000000007</v>
      </c>
      <c r="U14" s="140">
        <v>8.3000000000000007</v>
      </c>
      <c r="V14" s="140">
        <v>7.6</v>
      </c>
      <c r="W14" s="140">
        <v>7.1</v>
      </c>
      <c r="X14" s="384">
        <v>6.8</v>
      </c>
      <c r="Y14" s="446">
        <v>7.5</v>
      </c>
      <c r="Z14" s="576">
        <v>7.4</v>
      </c>
    </row>
    <row r="15" spans="1:26" ht="12" customHeight="1" x14ac:dyDescent="0.25">
      <c r="A15" s="31" t="s">
        <v>14</v>
      </c>
      <c r="B15" s="351" t="s">
        <v>166</v>
      </c>
      <c r="C15" s="32" t="s">
        <v>48</v>
      </c>
      <c r="D15" s="139">
        <v>340150002</v>
      </c>
      <c r="E15" s="146" t="s">
        <v>127</v>
      </c>
      <c r="F15" s="146" t="s">
        <v>127</v>
      </c>
      <c r="G15" s="146" t="s">
        <v>127</v>
      </c>
      <c r="H15" s="146" t="s">
        <v>127</v>
      </c>
      <c r="I15" s="146" t="s">
        <v>127</v>
      </c>
      <c r="J15" s="146" t="s">
        <v>127</v>
      </c>
      <c r="K15" s="146" t="s">
        <v>127</v>
      </c>
      <c r="L15" s="146" t="s">
        <v>127</v>
      </c>
      <c r="M15" s="146" t="s">
        <v>127</v>
      </c>
      <c r="N15" s="146" t="s">
        <v>127</v>
      </c>
      <c r="O15" s="396" t="s">
        <v>127</v>
      </c>
      <c r="P15" s="481" t="s">
        <v>356</v>
      </c>
      <c r="Q15" s="146" t="s">
        <v>356</v>
      </c>
      <c r="R15" s="146" t="s">
        <v>356</v>
      </c>
      <c r="S15" s="146" t="s">
        <v>356</v>
      </c>
      <c r="T15" s="396" t="s">
        <v>356</v>
      </c>
      <c r="U15" s="404">
        <v>7.9</v>
      </c>
      <c r="V15" s="404">
        <v>7.5</v>
      </c>
      <c r="W15" s="404">
        <v>7.4</v>
      </c>
      <c r="X15" s="404">
        <v>7</v>
      </c>
      <c r="Y15" s="446">
        <v>7.2</v>
      </c>
      <c r="Z15" s="576">
        <v>6.9</v>
      </c>
    </row>
    <row r="16" spans="1:26" ht="12" customHeight="1" x14ac:dyDescent="0.25">
      <c r="A16" s="31" t="s">
        <v>14</v>
      </c>
      <c r="B16" s="351" t="s">
        <v>155</v>
      </c>
      <c r="C16" s="32" t="s">
        <v>48</v>
      </c>
      <c r="D16" s="22" t="s">
        <v>49</v>
      </c>
      <c r="E16" s="113" t="s">
        <v>127</v>
      </c>
      <c r="F16" s="11" t="s">
        <v>127</v>
      </c>
      <c r="G16" s="11" t="s">
        <v>127</v>
      </c>
      <c r="H16" s="11" t="s">
        <v>127</v>
      </c>
      <c r="I16" s="11" t="s">
        <v>127</v>
      </c>
      <c r="J16" s="11" t="s">
        <v>127</v>
      </c>
      <c r="K16" s="11">
        <v>13.3</v>
      </c>
      <c r="L16" s="11">
        <v>12.4</v>
      </c>
      <c r="M16" s="11">
        <v>11.38041001369964</v>
      </c>
      <c r="N16" s="11">
        <v>10</v>
      </c>
      <c r="O16" s="394">
        <v>9.3000000000000007</v>
      </c>
      <c r="P16" s="478">
        <v>9.3000000000000007</v>
      </c>
      <c r="Q16" s="140">
        <v>9.3000000000000007</v>
      </c>
      <c r="R16" s="140">
        <v>9.1999999999999993</v>
      </c>
      <c r="S16" s="140">
        <v>8.9</v>
      </c>
      <c r="T16" s="387">
        <v>8.3000000000000007</v>
      </c>
      <c r="U16" s="384">
        <v>7.8</v>
      </c>
      <c r="V16" s="384">
        <v>7.4</v>
      </c>
      <c r="W16" s="384">
        <v>7.3</v>
      </c>
      <c r="X16" s="140" t="s">
        <v>356</v>
      </c>
      <c r="Y16" s="387" t="s">
        <v>356</v>
      </c>
      <c r="Z16" s="580" t="s">
        <v>356</v>
      </c>
    </row>
    <row r="17" spans="1:26" ht="12" customHeight="1" thickBot="1" x14ac:dyDescent="0.3">
      <c r="A17" s="101" t="s">
        <v>14</v>
      </c>
      <c r="B17" s="356" t="s">
        <v>155</v>
      </c>
      <c r="C17" s="102" t="s">
        <v>48</v>
      </c>
      <c r="D17" s="103" t="s">
        <v>50</v>
      </c>
      <c r="E17" s="114">
        <v>14.3</v>
      </c>
      <c r="F17" s="105">
        <v>14</v>
      </c>
      <c r="G17" s="105">
        <v>13.5</v>
      </c>
      <c r="H17" s="105">
        <v>12.8</v>
      </c>
      <c r="I17" s="105">
        <v>13.5</v>
      </c>
      <c r="J17" s="115" t="s">
        <v>127</v>
      </c>
      <c r="K17" s="115" t="s">
        <v>127</v>
      </c>
      <c r="L17" s="115" t="s">
        <v>127</v>
      </c>
      <c r="M17" s="115" t="s">
        <v>127</v>
      </c>
      <c r="N17" s="115" t="s">
        <v>127</v>
      </c>
      <c r="O17" s="397" t="s">
        <v>127</v>
      </c>
      <c r="P17" s="482" t="s">
        <v>356</v>
      </c>
      <c r="Q17" s="115" t="s">
        <v>356</v>
      </c>
      <c r="R17" s="115" t="s">
        <v>356</v>
      </c>
      <c r="S17" s="115" t="s">
        <v>356</v>
      </c>
      <c r="T17" s="397" t="s">
        <v>356</v>
      </c>
      <c r="U17" s="115" t="s">
        <v>356</v>
      </c>
      <c r="V17" s="115" t="s">
        <v>356</v>
      </c>
      <c r="W17" s="115" t="s">
        <v>356</v>
      </c>
      <c r="X17" s="115" t="s">
        <v>356</v>
      </c>
      <c r="Y17" s="397" t="s">
        <v>356</v>
      </c>
      <c r="Z17" s="583" t="s">
        <v>356</v>
      </c>
    </row>
    <row r="18" spans="1:26" ht="12" customHeight="1" x14ac:dyDescent="0.25">
      <c r="A18" s="40" t="s">
        <v>107</v>
      </c>
      <c r="B18" s="355" t="s">
        <v>287</v>
      </c>
      <c r="C18" s="116" t="s">
        <v>108</v>
      </c>
      <c r="D18" s="117" t="s">
        <v>109</v>
      </c>
      <c r="E18" s="112">
        <v>13.4</v>
      </c>
      <c r="F18" s="33">
        <v>14.1</v>
      </c>
      <c r="G18" s="33">
        <v>14.3</v>
      </c>
      <c r="H18" s="33">
        <v>13.9</v>
      </c>
      <c r="I18" s="33">
        <v>13.9</v>
      </c>
      <c r="J18" s="33">
        <v>13.2</v>
      </c>
      <c r="K18" s="33">
        <v>13.2</v>
      </c>
      <c r="L18" s="33">
        <v>12.6</v>
      </c>
      <c r="M18" s="33">
        <v>12.2</v>
      </c>
      <c r="N18" s="33">
        <v>11.333333333333334</v>
      </c>
      <c r="O18" s="471">
        <v>10.9</v>
      </c>
      <c r="P18" s="474">
        <v>10.9</v>
      </c>
      <c r="Q18" s="143">
        <v>10.8</v>
      </c>
      <c r="R18" s="143">
        <v>10.4</v>
      </c>
      <c r="S18" s="143">
        <v>10.199999999999999</v>
      </c>
      <c r="T18" s="414">
        <v>10.199999999999999</v>
      </c>
      <c r="U18" s="410">
        <v>10.3</v>
      </c>
      <c r="V18" s="143" t="s">
        <v>356</v>
      </c>
      <c r="W18" s="143" t="s">
        <v>356</v>
      </c>
      <c r="X18" s="143" t="s">
        <v>356</v>
      </c>
      <c r="Y18" s="385" t="s">
        <v>356</v>
      </c>
      <c r="Z18" s="584" t="s">
        <v>356</v>
      </c>
    </row>
    <row r="19" spans="1:26" ht="12" customHeight="1" x14ac:dyDescent="0.25">
      <c r="A19" s="31" t="s">
        <v>107</v>
      </c>
      <c r="B19" s="351" t="s">
        <v>268</v>
      </c>
      <c r="C19" s="118" t="s">
        <v>110</v>
      </c>
      <c r="D19" s="119" t="s">
        <v>111</v>
      </c>
      <c r="E19" s="110" t="s">
        <v>127</v>
      </c>
      <c r="F19" s="10">
        <v>14.6</v>
      </c>
      <c r="G19" s="11">
        <v>15.1</v>
      </c>
      <c r="H19" s="11">
        <v>14.8</v>
      </c>
      <c r="I19" s="11">
        <v>15.2</v>
      </c>
      <c r="J19" s="11">
        <v>14.2</v>
      </c>
      <c r="K19" s="11">
        <v>14.2</v>
      </c>
      <c r="L19" s="11">
        <v>13.4</v>
      </c>
      <c r="M19" s="10">
        <v>13.9</v>
      </c>
      <c r="N19" s="10">
        <v>13.8</v>
      </c>
      <c r="O19" s="394">
        <v>13.7</v>
      </c>
      <c r="P19" s="478">
        <v>12.3</v>
      </c>
      <c r="Q19" s="140">
        <v>11.1</v>
      </c>
      <c r="R19" s="140">
        <v>9.9</v>
      </c>
      <c r="S19" s="140">
        <v>10</v>
      </c>
      <c r="T19" s="387">
        <v>9.6</v>
      </c>
      <c r="U19" s="140">
        <v>10.1</v>
      </c>
      <c r="V19" s="140">
        <v>9.6999999999999993</v>
      </c>
      <c r="W19" s="140">
        <v>9.6999999999999993</v>
      </c>
      <c r="X19" s="140">
        <v>8.6999999999999993</v>
      </c>
      <c r="Y19" s="394">
        <v>8.9</v>
      </c>
      <c r="Z19" s="577">
        <v>8.5</v>
      </c>
    </row>
    <row r="20" spans="1:26" ht="12" customHeight="1" x14ac:dyDescent="0.25">
      <c r="A20" s="31" t="s">
        <v>107</v>
      </c>
      <c r="B20" s="351" t="s">
        <v>224</v>
      </c>
      <c r="C20" s="118" t="s">
        <v>34</v>
      </c>
      <c r="D20" s="119" t="s">
        <v>112</v>
      </c>
      <c r="E20" s="110">
        <v>15</v>
      </c>
      <c r="F20" s="10">
        <v>15.5</v>
      </c>
      <c r="G20" s="11">
        <v>15.4</v>
      </c>
      <c r="H20" s="11">
        <v>15.1</v>
      </c>
      <c r="I20" s="11">
        <v>15.7</v>
      </c>
      <c r="J20" s="10">
        <v>15</v>
      </c>
      <c r="K20" s="10">
        <v>15</v>
      </c>
      <c r="L20" s="10">
        <v>14.1</v>
      </c>
      <c r="M20" s="10">
        <v>13.666666666666666</v>
      </c>
      <c r="N20" s="10">
        <v>13.266666666666666</v>
      </c>
      <c r="O20" s="394">
        <v>12.9</v>
      </c>
      <c r="P20" s="478">
        <v>13.1</v>
      </c>
      <c r="Q20" s="140">
        <v>12.4</v>
      </c>
      <c r="R20" s="140">
        <v>12.3</v>
      </c>
      <c r="S20" s="140">
        <v>11.6</v>
      </c>
      <c r="T20" s="387">
        <v>11.5</v>
      </c>
      <c r="U20" s="140">
        <v>10.3</v>
      </c>
      <c r="V20" s="140">
        <v>10.7</v>
      </c>
      <c r="W20" s="140">
        <v>10.7</v>
      </c>
      <c r="X20" s="140">
        <v>10.8</v>
      </c>
      <c r="Y20" s="446">
        <v>10.1</v>
      </c>
      <c r="Z20" s="577">
        <v>9.1</v>
      </c>
    </row>
    <row r="21" spans="1:26" ht="12" customHeight="1" x14ac:dyDescent="0.25">
      <c r="A21" s="31" t="s">
        <v>107</v>
      </c>
      <c r="B21" s="351" t="s">
        <v>225</v>
      </c>
      <c r="C21" s="118" t="s">
        <v>34</v>
      </c>
      <c r="D21" s="151" t="s">
        <v>226</v>
      </c>
      <c r="E21" s="110" t="s">
        <v>127</v>
      </c>
      <c r="F21" s="10" t="s">
        <v>127</v>
      </c>
      <c r="G21" s="10" t="s">
        <v>127</v>
      </c>
      <c r="H21" s="10" t="s">
        <v>127</v>
      </c>
      <c r="I21" s="10" t="s">
        <v>127</v>
      </c>
      <c r="J21" s="10" t="s">
        <v>127</v>
      </c>
      <c r="K21" s="10" t="s">
        <v>127</v>
      </c>
      <c r="L21" s="10" t="s">
        <v>127</v>
      </c>
      <c r="M21" s="10" t="s">
        <v>127</v>
      </c>
      <c r="N21" s="10" t="s">
        <v>127</v>
      </c>
      <c r="O21" s="386" t="s">
        <v>127</v>
      </c>
      <c r="P21" s="477" t="s">
        <v>356</v>
      </c>
      <c r="Q21" s="10" t="s">
        <v>356</v>
      </c>
      <c r="R21" s="10" t="s">
        <v>356</v>
      </c>
      <c r="S21" s="400">
        <v>10.6</v>
      </c>
      <c r="T21" s="443">
        <v>9.9</v>
      </c>
      <c r="U21" s="140">
        <v>9.4</v>
      </c>
      <c r="V21" s="140">
        <v>9.4</v>
      </c>
      <c r="W21" s="140">
        <v>9</v>
      </c>
      <c r="X21" s="140">
        <v>9.1</v>
      </c>
      <c r="Y21" s="394">
        <v>8.6</v>
      </c>
      <c r="Z21" s="577">
        <v>8.8000000000000007</v>
      </c>
    </row>
    <row r="22" spans="1:26" ht="12" customHeight="1" x14ac:dyDescent="0.25">
      <c r="A22" s="31" t="s">
        <v>107</v>
      </c>
      <c r="B22" s="351" t="s">
        <v>223</v>
      </c>
      <c r="C22" s="118" t="s">
        <v>113</v>
      </c>
      <c r="D22" s="119" t="s">
        <v>114</v>
      </c>
      <c r="E22" s="110">
        <v>13.8</v>
      </c>
      <c r="F22" s="10">
        <v>14</v>
      </c>
      <c r="G22" s="10">
        <v>14.1</v>
      </c>
      <c r="H22" s="10">
        <v>13.2</v>
      </c>
      <c r="I22" s="10">
        <v>12.8</v>
      </c>
      <c r="J22" s="10">
        <v>12.2</v>
      </c>
      <c r="K22" s="10">
        <v>12.5</v>
      </c>
      <c r="L22" s="10">
        <v>12.3</v>
      </c>
      <c r="M22" s="10">
        <v>11.729999999999999</v>
      </c>
      <c r="N22" s="10">
        <v>10.533333333333333</v>
      </c>
      <c r="O22" s="394">
        <v>10.1</v>
      </c>
      <c r="P22" s="478">
        <v>9.8000000000000007</v>
      </c>
      <c r="Q22" s="140">
        <v>9.8000000000000007</v>
      </c>
      <c r="R22" s="140">
        <v>9.3000000000000007</v>
      </c>
      <c r="S22" s="140">
        <v>9</v>
      </c>
      <c r="T22" s="444">
        <v>8.8000000000000007</v>
      </c>
      <c r="U22" s="384">
        <v>9</v>
      </c>
      <c r="V22" s="384">
        <v>8.5</v>
      </c>
      <c r="W22" s="140">
        <v>8.1</v>
      </c>
      <c r="X22" s="140">
        <v>7.5</v>
      </c>
      <c r="Y22" s="394">
        <v>8.1</v>
      </c>
      <c r="Z22" s="577">
        <v>8.1999999999999993</v>
      </c>
    </row>
    <row r="23" spans="1:26" ht="12" customHeight="1" x14ac:dyDescent="0.25">
      <c r="A23" s="31" t="s">
        <v>107</v>
      </c>
      <c r="B23" s="351" t="s">
        <v>156</v>
      </c>
      <c r="C23" s="118" t="s">
        <v>115</v>
      </c>
      <c r="D23" s="119" t="s">
        <v>116</v>
      </c>
      <c r="E23" s="110">
        <v>15.3</v>
      </c>
      <c r="F23" s="10">
        <v>15.3</v>
      </c>
      <c r="G23" s="10">
        <v>15.2</v>
      </c>
      <c r="H23" s="10">
        <v>14.4</v>
      </c>
      <c r="I23" s="11">
        <v>14.3</v>
      </c>
      <c r="J23" s="11">
        <v>13.9</v>
      </c>
      <c r="K23" s="11">
        <v>13.8</v>
      </c>
      <c r="L23" s="11">
        <v>13.4</v>
      </c>
      <c r="M23" s="10">
        <v>12.5</v>
      </c>
      <c r="N23" s="10">
        <v>11.5</v>
      </c>
      <c r="O23" s="394">
        <v>10.1</v>
      </c>
      <c r="P23" s="478">
        <v>13.4</v>
      </c>
      <c r="Q23" s="140">
        <v>9.3000000000000007</v>
      </c>
      <c r="R23" s="384">
        <v>9.6</v>
      </c>
      <c r="S23" s="384">
        <v>9.6999999999999993</v>
      </c>
      <c r="T23" s="444">
        <v>9.4</v>
      </c>
      <c r="U23" s="140">
        <v>8.8000000000000007</v>
      </c>
      <c r="V23" s="140">
        <v>8</v>
      </c>
      <c r="W23" s="384">
        <v>8.1</v>
      </c>
      <c r="X23" s="384">
        <v>8.1</v>
      </c>
      <c r="Y23" s="446">
        <v>10</v>
      </c>
      <c r="Z23" s="576">
        <v>9.4</v>
      </c>
    </row>
    <row r="24" spans="1:26" ht="12" customHeight="1" x14ac:dyDescent="0.25">
      <c r="A24" s="31" t="s">
        <v>107</v>
      </c>
      <c r="B24" s="352" t="s">
        <v>249</v>
      </c>
      <c r="C24" s="118" t="s">
        <v>115</v>
      </c>
      <c r="D24" s="119" t="s">
        <v>117</v>
      </c>
      <c r="E24" s="110" t="s">
        <v>127</v>
      </c>
      <c r="F24" s="10">
        <v>14.5</v>
      </c>
      <c r="G24" s="11">
        <v>13.9</v>
      </c>
      <c r="H24" s="10">
        <v>12.8</v>
      </c>
      <c r="I24" s="11">
        <v>11.9</v>
      </c>
      <c r="J24" s="11">
        <v>10.6</v>
      </c>
      <c r="K24" s="11" t="s">
        <v>127</v>
      </c>
      <c r="L24" s="11" t="s">
        <v>127</v>
      </c>
      <c r="M24" s="11" t="s">
        <v>127</v>
      </c>
      <c r="N24" s="11" t="s">
        <v>127</v>
      </c>
      <c r="O24" s="388" t="s">
        <v>127</v>
      </c>
      <c r="P24" s="483" t="s">
        <v>356</v>
      </c>
      <c r="Q24" s="11" t="s">
        <v>356</v>
      </c>
      <c r="R24" s="11" t="s">
        <v>356</v>
      </c>
      <c r="S24" s="11" t="s">
        <v>356</v>
      </c>
      <c r="T24" s="388" t="s">
        <v>356</v>
      </c>
      <c r="U24" s="11" t="s">
        <v>356</v>
      </c>
      <c r="V24" s="11" t="s">
        <v>356</v>
      </c>
      <c r="W24" s="11" t="s">
        <v>356</v>
      </c>
      <c r="X24" s="11" t="s">
        <v>356</v>
      </c>
      <c r="Y24" s="388" t="s">
        <v>356</v>
      </c>
      <c r="Z24" s="580" t="s">
        <v>356</v>
      </c>
    </row>
    <row r="25" spans="1:26" ht="12" customHeight="1" x14ac:dyDescent="0.25">
      <c r="A25" s="31" t="s">
        <v>107</v>
      </c>
      <c r="B25" s="352" t="s">
        <v>330</v>
      </c>
      <c r="C25" s="118" t="s">
        <v>115</v>
      </c>
      <c r="D25" s="119" t="s">
        <v>118</v>
      </c>
      <c r="E25" s="110">
        <v>14.5</v>
      </c>
      <c r="F25" s="10">
        <v>14.6</v>
      </c>
      <c r="G25" s="11">
        <v>14.3</v>
      </c>
      <c r="H25" s="11">
        <v>13.8</v>
      </c>
      <c r="I25" s="11">
        <v>14.4</v>
      </c>
      <c r="J25" s="11">
        <v>14.7</v>
      </c>
      <c r="K25" s="11">
        <v>15.5</v>
      </c>
      <c r="L25" s="11" t="s">
        <v>127</v>
      </c>
      <c r="M25" s="11" t="s">
        <v>127</v>
      </c>
      <c r="N25" s="11" t="s">
        <v>127</v>
      </c>
      <c r="O25" s="388" t="s">
        <v>127</v>
      </c>
      <c r="P25" s="483" t="s">
        <v>356</v>
      </c>
      <c r="Q25" s="11" t="s">
        <v>356</v>
      </c>
      <c r="R25" s="11" t="s">
        <v>356</v>
      </c>
      <c r="S25" s="11" t="s">
        <v>356</v>
      </c>
      <c r="T25" s="388" t="s">
        <v>356</v>
      </c>
      <c r="U25" s="11" t="s">
        <v>356</v>
      </c>
      <c r="V25" s="11" t="s">
        <v>356</v>
      </c>
      <c r="W25" s="11" t="s">
        <v>356</v>
      </c>
      <c r="X25" s="11" t="s">
        <v>356</v>
      </c>
      <c r="Y25" s="388" t="s">
        <v>356</v>
      </c>
      <c r="Z25" s="580" t="s">
        <v>356</v>
      </c>
    </row>
    <row r="26" spans="1:26" ht="12" customHeight="1" x14ac:dyDescent="0.25">
      <c r="A26" s="31" t="s">
        <v>107</v>
      </c>
      <c r="B26" s="352" t="s">
        <v>157</v>
      </c>
      <c r="C26" s="118" t="s">
        <v>115</v>
      </c>
      <c r="D26" s="119" t="s">
        <v>119</v>
      </c>
      <c r="E26" s="110">
        <v>14.1</v>
      </c>
      <c r="F26" s="10">
        <v>14.3</v>
      </c>
      <c r="G26" s="10">
        <v>13.8</v>
      </c>
      <c r="H26" s="10">
        <v>13.2</v>
      </c>
      <c r="I26" s="10">
        <v>13</v>
      </c>
      <c r="J26" s="11">
        <v>12.7</v>
      </c>
      <c r="K26" s="11">
        <v>12.7</v>
      </c>
      <c r="L26" s="11">
        <v>12.4</v>
      </c>
      <c r="M26" s="11">
        <v>11.583333333333334</v>
      </c>
      <c r="N26" s="11">
        <v>10.5</v>
      </c>
      <c r="O26" s="388" t="s">
        <v>127</v>
      </c>
      <c r="P26" s="500">
        <v>9.6</v>
      </c>
      <c r="Q26" s="11" t="s">
        <v>356</v>
      </c>
      <c r="R26" s="11" t="s">
        <v>356</v>
      </c>
      <c r="S26" s="11" t="s">
        <v>356</v>
      </c>
      <c r="T26" s="388" t="s">
        <v>356</v>
      </c>
      <c r="U26" s="11" t="s">
        <v>356</v>
      </c>
      <c r="V26" s="11" t="s">
        <v>356</v>
      </c>
      <c r="W26" s="11" t="s">
        <v>356</v>
      </c>
      <c r="X26" s="11" t="s">
        <v>356</v>
      </c>
      <c r="Y26" s="388" t="s">
        <v>356</v>
      </c>
      <c r="Z26" s="580" t="s">
        <v>356</v>
      </c>
    </row>
    <row r="27" spans="1:26" ht="12" customHeight="1" x14ac:dyDescent="0.25">
      <c r="A27" s="31" t="s">
        <v>107</v>
      </c>
      <c r="B27" s="352" t="s">
        <v>279</v>
      </c>
      <c r="C27" s="118" t="s">
        <v>115</v>
      </c>
      <c r="D27" s="119" t="s">
        <v>120</v>
      </c>
      <c r="E27" s="113">
        <v>23.4</v>
      </c>
      <c r="F27" s="10">
        <v>23.4</v>
      </c>
      <c r="G27" s="11" t="s">
        <v>127</v>
      </c>
      <c r="H27" s="11" t="s">
        <v>127</v>
      </c>
      <c r="I27" s="11" t="s">
        <v>127</v>
      </c>
      <c r="J27" s="11" t="s">
        <v>127</v>
      </c>
      <c r="K27" s="11" t="s">
        <v>127</v>
      </c>
      <c r="L27" s="11" t="s">
        <v>127</v>
      </c>
      <c r="M27" s="11" t="s">
        <v>127</v>
      </c>
      <c r="N27" s="11" t="s">
        <v>127</v>
      </c>
      <c r="O27" s="388" t="s">
        <v>127</v>
      </c>
      <c r="P27" s="483" t="s">
        <v>356</v>
      </c>
      <c r="Q27" s="11" t="s">
        <v>356</v>
      </c>
      <c r="R27" s="11" t="s">
        <v>356</v>
      </c>
      <c r="S27" s="11" t="s">
        <v>356</v>
      </c>
      <c r="T27" s="388" t="s">
        <v>356</v>
      </c>
      <c r="U27" s="11" t="s">
        <v>356</v>
      </c>
      <c r="V27" s="11" t="s">
        <v>356</v>
      </c>
      <c r="W27" s="11" t="s">
        <v>356</v>
      </c>
      <c r="X27" s="11" t="s">
        <v>356</v>
      </c>
      <c r="Y27" s="388" t="s">
        <v>356</v>
      </c>
      <c r="Z27" s="580" t="s">
        <v>356</v>
      </c>
    </row>
    <row r="28" spans="1:26" ht="12" customHeight="1" x14ac:dyDescent="0.25">
      <c r="A28" s="31" t="s">
        <v>107</v>
      </c>
      <c r="B28" s="351" t="s">
        <v>280</v>
      </c>
      <c r="C28" s="118" t="s">
        <v>115</v>
      </c>
      <c r="D28" s="119" t="s">
        <v>121</v>
      </c>
      <c r="E28" s="113">
        <v>16.600000000000001</v>
      </c>
      <c r="F28" s="11">
        <v>16.600000000000001</v>
      </c>
      <c r="G28" s="11">
        <v>16.2</v>
      </c>
      <c r="H28" s="11">
        <v>15.4</v>
      </c>
      <c r="I28" s="11">
        <v>15.2</v>
      </c>
      <c r="J28" s="11">
        <v>15</v>
      </c>
      <c r="K28" s="11">
        <v>15</v>
      </c>
      <c r="L28" s="11">
        <v>14.5</v>
      </c>
      <c r="M28" s="11">
        <v>12.966666666666667</v>
      </c>
      <c r="N28" s="11">
        <v>11.866666666666667</v>
      </c>
      <c r="O28" s="394">
        <v>11.2</v>
      </c>
      <c r="P28" s="478">
        <v>10.9</v>
      </c>
      <c r="Q28" s="140">
        <v>10.5</v>
      </c>
      <c r="R28" s="140">
        <v>10.3</v>
      </c>
      <c r="S28" s="384">
        <v>10.7</v>
      </c>
      <c r="T28" s="444">
        <v>11.2</v>
      </c>
      <c r="U28" s="384">
        <v>11.3</v>
      </c>
      <c r="V28" s="140" t="s">
        <v>356</v>
      </c>
      <c r="W28" s="140" t="s">
        <v>356</v>
      </c>
      <c r="X28" s="140" t="s">
        <v>356</v>
      </c>
      <c r="Y28" s="387" t="s">
        <v>356</v>
      </c>
      <c r="Z28" s="580" t="s">
        <v>356</v>
      </c>
    </row>
    <row r="29" spans="1:26" ht="12" customHeight="1" x14ac:dyDescent="0.25">
      <c r="A29" s="31" t="s">
        <v>107</v>
      </c>
      <c r="B29" s="351" t="s">
        <v>164</v>
      </c>
      <c r="C29" s="118" t="s">
        <v>115</v>
      </c>
      <c r="D29" s="151" t="s">
        <v>227</v>
      </c>
      <c r="E29" s="113" t="s">
        <v>127</v>
      </c>
      <c r="F29" s="11" t="s">
        <v>127</v>
      </c>
      <c r="G29" s="11" t="s">
        <v>127</v>
      </c>
      <c r="H29" s="11" t="s">
        <v>127</v>
      </c>
      <c r="I29" s="11" t="s">
        <v>127</v>
      </c>
      <c r="J29" s="11" t="s">
        <v>127</v>
      </c>
      <c r="K29" s="11" t="s">
        <v>127</v>
      </c>
      <c r="L29" s="11" t="s">
        <v>127</v>
      </c>
      <c r="M29" s="11" t="s">
        <v>127</v>
      </c>
      <c r="N29" s="11" t="s">
        <v>127</v>
      </c>
      <c r="O29" s="388" t="s">
        <v>127</v>
      </c>
      <c r="P29" s="483" t="s">
        <v>356</v>
      </c>
      <c r="Q29" s="450">
        <v>10.9</v>
      </c>
      <c r="R29" s="450">
        <v>11</v>
      </c>
      <c r="S29" s="450">
        <v>10.7</v>
      </c>
      <c r="T29" s="387">
        <v>10.3</v>
      </c>
      <c r="U29" s="140">
        <v>9.6</v>
      </c>
      <c r="V29" s="140">
        <v>9.1</v>
      </c>
      <c r="W29" s="140">
        <v>8.6</v>
      </c>
      <c r="X29" s="140">
        <v>8</v>
      </c>
      <c r="Y29" s="446">
        <v>8.3000000000000007</v>
      </c>
      <c r="Z29" s="577">
        <v>8.7000000000000011</v>
      </c>
    </row>
    <row r="30" spans="1:26" ht="12" customHeight="1" x14ac:dyDescent="0.25">
      <c r="A30" s="31" t="s">
        <v>107</v>
      </c>
      <c r="B30" s="352" t="s">
        <v>331</v>
      </c>
      <c r="C30" s="118" t="s">
        <v>115</v>
      </c>
      <c r="D30" s="119" t="s">
        <v>122</v>
      </c>
      <c r="E30" s="113" t="s">
        <v>127</v>
      </c>
      <c r="F30" s="11">
        <v>13.1</v>
      </c>
      <c r="G30" s="11">
        <v>13.1</v>
      </c>
      <c r="H30" s="11">
        <v>13.1</v>
      </c>
      <c r="I30" s="11" t="s">
        <v>127</v>
      </c>
      <c r="J30" s="11" t="s">
        <v>127</v>
      </c>
      <c r="K30" s="11" t="s">
        <v>127</v>
      </c>
      <c r="L30" s="11" t="s">
        <v>127</v>
      </c>
      <c r="M30" s="11" t="s">
        <v>127</v>
      </c>
      <c r="N30" s="11" t="s">
        <v>127</v>
      </c>
      <c r="O30" s="388" t="s">
        <v>127</v>
      </c>
      <c r="P30" s="483" t="s">
        <v>356</v>
      </c>
      <c r="Q30" s="11" t="s">
        <v>356</v>
      </c>
      <c r="R30" s="11" t="s">
        <v>356</v>
      </c>
      <c r="S30" s="11" t="s">
        <v>356</v>
      </c>
      <c r="T30" s="388" t="s">
        <v>356</v>
      </c>
      <c r="U30" s="11" t="s">
        <v>356</v>
      </c>
      <c r="V30" s="11" t="s">
        <v>356</v>
      </c>
      <c r="W30" s="11" t="s">
        <v>356</v>
      </c>
      <c r="X30" s="11" t="s">
        <v>356</v>
      </c>
      <c r="Y30" s="394" t="s">
        <v>356</v>
      </c>
      <c r="Z30" s="580" t="s">
        <v>356</v>
      </c>
    </row>
    <row r="31" spans="1:26" ht="12" customHeight="1" x14ac:dyDescent="0.25">
      <c r="A31" s="31" t="s">
        <v>107</v>
      </c>
      <c r="B31" s="351" t="s">
        <v>158</v>
      </c>
      <c r="C31" s="118" t="s">
        <v>115</v>
      </c>
      <c r="D31" s="119" t="s">
        <v>123</v>
      </c>
      <c r="E31" s="110" t="s">
        <v>127</v>
      </c>
      <c r="F31" s="10" t="s">
        <v>127</v>
      </c>
      <c r="G31" s="11" t="s">
        <v>127</v>
      </c>
      <c r="H31" s="10" t="s">
        <v>127</v>
      </c>
      <c r="I31" s="11" t="s">
        <v>127</v>
      </c>
      <c r="J31" s="11" t="s">
        <v>127</v>
      </c>
      <c r="K31" s="11" t="s">
        <v>127</v>
      </c>
      <c r="L31" s="11">
        <v>13.5</v>
      </c>
      <c r="M31" s="10">
        <v>12.4</v>
      </c>
      <c r="N31" s="10">
        <v>12.033333333333333</v>
      </c>
      <c r="O31" s="394">
        <v>11.4</v>
      </c>
      <c r="P31" s="478">
        <v>11</v>
      </c>
      <c r="Q31" s="140">
        <v>11.1</v>
      </c>
      <c r="R31" s="140">
        <v>11.5</v>
      </c>
      <c r="S31" s="140">
        <v>11.8</v>
      </c>
      <c r="T31" s="387">
        <v>11.4</v>
      </c>
      <c r="U31" s="140">
        <v>10.6</v>
      </c>
      <c r="V31" s="140">
        <v>10.1</v>
      </c>
      <c r="W31" s="140">
        <v>9.4</v>
      </c>
      <c r="X31" s="140">
        <v>8.6</v>
      </c>
      <c r="Y31" s="394">
        <v>8.6999999999999993</v>
      </c>
      <c r="Z31" s="577">
        <v>8.5</v>
      </c>
    </row>
    <row r="32" spans="1:26" ht="12" customHeight="1" x14ac:dyDescent="0.25">
      <c r="A32" s="31" t="s">
        <v>107</v>
      </c>
      <c r="B32" s="351" t="s">
        <v>159</v>
      </c>
      <c r="C32" s="118" t="s">
        <v>115</v>
      </c>
      <c r="D32" s="119" t="s">
        <v>124</v>
      </c>
      <c r="E32" s="110" t="s">
        <v>127</v>
      </c>
      <c r="F32" s="10" t="s">
        <v>127</v>
      </c>
      <c r="G32" s="10" t="s">
        <v>127</v>
      </c>
      <c r="H32" s="10" t="s">
        <v>127</v>
      </c>
      <c r="I32" s="10" t="s">
        <v>127</v>
      </c>
      <c r="J32" s="10" t="s">
        <v>127</v>
      </c>
      <c r="K32" s="10">
        <v>12</v>
      </c>
      <c r="L32" s="10">
        <v>12.7</v>
      </c>
      <c r="M32" s="10">
        <v>12.1</v>
      </c>
      <c r="N32" s="10">
        <v>11.7</v>
      </c>
      <c r="O32" s="394">
        <v>11.1</v>
      </c>
      <c r="P32" s="478">
        <v>10.8</v>
      </c>
      <c r="Q32" s="140">
        <v>10.7</v>
      </c>
      <c r="R32" s="140">
        <v>10.9</v>
      </c>
      <c r="S32" s="140">
        <v>11.2</v>
      </c>
      <c r="T32" s="387">
        <v>10.9</v>
      </c>
      <c r="U32" s="140">
        <v>10.199999999999999</v>
      </c>
      <c r="V32" s="140">
        <v>9.1999999999999993</v>
      </c>
      <c r="W32" s="140">
        <v>8.5</v>
      </c>
      <c r="X32" s="402">
        <v>7.8</v>
      </c>
      <c r="Y32" s="446">
        <v>8.4</v>
      </c>
      <c r="Z32" s="576">
        <v>8.6</v>
      </c>
    </row>
    <row r="33" spans="1:26" ht="12" customHeight="1" x14ac:dyDescent="0.25">
      <c r="A33" s="31" t="s">
        <v>107</v>
      </c>
      <c r="B33" s="351" t="s">
        <v>160</v>
      </c>
      <c r="C33" s="118" t="s">
        <v>115</v>
      </c>
      <c r="D33" s="151" t="s">
        <v>228</v>
      </c>
      <c r="E33" s="110" t="s">
        <v>127</v>
      </c>
      <c r="F33" s="10" t="s">
        <v>127</v>
      </c>
      <c r="G33" s="10" t="s">
        <v>127</v>
      </c>
      <c r="H33" s="10" t="s">
        <v>127</v>
      </c>
      <c r="I33" s="10" t="s">
        <v>127</v>
      </c>
      <c r="J33" s="10" t="s">
        <v>127</v>
      </c>
      <c r="K33" s="10" t="s">
        <v>127</v>
      </c>
      <c r="L33" s="10" t="s">
        <v>127</v>
      </c>
      <c r="M33" s="10" t="s">
        <v>127</v>
      </c>
      <c r="N33" s="10" t="s">
        <v>127</v>
      </c>
      <c r="O33" s="386" t="s">
        <v>127</v>
      </c>
      <c r="P33" s="477" t="s">
        <v>356</v>
      </c>
      <c r="Q33" s="10" t="s">
        <v>356</v>
      </c>
      <c r="R33" s="400">
        <v>10.7</v>
      </c>
      <c r="S33" s="400">
        <v>10.7</v>
      </c>
      <c r="T33" s="443">
        <v>10.3</v>
      </c>
      <c r="U33" s="140">
        <v>9.5</v>
      </c>
      <c r="V33" s="140">
        <v>9.1999999999999993</v>
      </c>
      <c r="W33" s="140">
        <v>9</v>
      </c>
      <c r="X33" s="140">
        <v>8.8000000000000007</v>
      </c>
      <c r="Y33" s="394">
        <v>8.9</v>
      </c>
      <c r="Z33" s="577">
        <v>9.1</v>
      </c>
    </row>
    <row r="34" spans="1:26" ht="12" customHeight="1" x14ac:dyDescent="0.25">
      <c r="A34" s="31" t="s">
        <v>107</v>
      </c>
      <c r="B34" s="351" t="s">
        <v>165</v>
      </c>
      <c r="C34" s="118" t="s">
        <v>115</v>
      </c>
      <c r="D34" s="151" t="s">
        <v>229</v>
      </c>
      <c r="E34" s="110" t="s">
        <v>127</v>
      </c>
      <c r="F34" s="10" t="s">
        <v>127</v>
      </c>
      <c r="G34" s="10" t="s">
        <v>127</v>
      </c>
      <c r="H34" s="10" t="s">
        <v>127</v>
      </c>
      <c r="I34" s="10" t="s">
        <v>127</v>
      </c>
      <c r="J34" s="10" t="s">
        <v>127</v>
      </c>
      <c r="K34" s="10" t="s">
        <v>127</v>
      </c>
      <c r="L34" s="10" t="s">
        <v>127</v>
      </c>
      <c r="M34" s="10" t="s">
        <v>127</v>
      </c>
      <c r="N34" s="10" t="s">
        <v>127</v>
      </c>
      <c r="O34" s="386" t="s">
        <v>127</v>
      </c>
      <c r="P34" s="477" t="s">
        <v>356</v>
      </c>
      <c r="Q34" s="10" t="s">
        <v>356</v>
      </c>
      <c r="R34" s="10" t="s">
        <v>356</v>
      </c>
      <c r="S34" s="400">
        <v>9</v>
      </c>
      <c r="T34" s="443">
        <v>8.6</v>
      </c>
      <c r="U34" s="400">
        <v>8.6</v>
      </c>
      <c r="V34" s="140">
        <v>8.5</v>
      </c>
      <c r="W34" s="140">
        <v>8.5</v>
      </c>
      <c r="X34" s="140">
        <v>8.4</v>
      </c>
      <c r="Y34" s="394">
        <v>8.6</v>
      </c>
      <c r="Z34" s="577">
        <v>8.7000000000000011</v>
      </c>
    </row>
    <row r="35" spans="1:26" ht="12" thickBot="1" x14ac:dyDescent="0.3">
      <c r="A35" s="101" t="s">
        <v>107</v>
      </c>
      <c r="B35" s="356" t="s">
        <v>258</v>
      </c>
      <c r="C35" s="102" t="s">
        <v>115</v>
      </c>
      <c r="D35" s="120" t="s">
        <v>125</v>
      </c>
      <c r="E35" s="135">
        <v>15.3</v>
      </c>
      <c r="F35" s="121">
        <v>15.2</v>
      </c>
      <c r="G35" s="121">
        <v>14.9</v>
      </c>
      <c r="H35" s="121">
        <v>13.6</v>
      </c>
      <c r="I35" s="121">
        <v>13.7</v>
      </c>
      <c r="J35" s="122">
        <v>13.4</v>
      </c>
      <c r="K35" s="122">
        <v>13.6</v>
      </c>
      <c r="L35" s="121">
        <v>13.2</v>
      </c>
      <c r="M35" s="121" t="s">
        <v>127</v>
      </c>
      <c r="N35" s="121" t="s">
        <v>127</v>
      </c>
      <c r="O35" s="398" t="s">
        <v>127</v>
      </c>
      <c r="P35" s="484" t="s">
        <v>356</v>
      </c>
      <c r="Q35" s="121" t="s">
        <v>356</v>
      </c>
      <c r="R35" s="121" t="s">
        <v>356</v>
      </c>
      <c r="S35" s="121" t="s">
        <v>356</v>
      </c>
      <c r="T35" s="398" t="s">
        <v>356</v>
      </c>
      <c r="U35" s="121" t="s">
        <v>356</v>
      </c>
      <c r="V35" s="121" t="s">
        <v>356</v>
      </c>
      <c r="W35" s="121" t="s">
        <v>356</v>
      </c>
      <c r="X35" s="121" t="s">
        <v>356</v>
      </c>
      <c r="Y35" s="398" t="s">
        <v>356</v>
      </c>
      <c r="Z35" s="583" t="s">
        <v>356</v>
      </c>
    </row>
    <row r="36" spans="1:26" s="71" customFormat="1" ht="12" customHeight="1" thickBot="1" x14ac:dyDescent="0.4">
      <c r="A36" s="405" t="s">
        <v>130</v>
      </c>
      <c r="B36" s="406"/>
      <c r="C36" s="407"/>
      <c r="D36" s="408"/>
      <c r="E36" s="409">
        <f t="shared" ref="E36:Z36" si="0">MAX(E6:E35)</f>
        <v>23.4</v>
      </c>
      <c r="F36" s="409">
        <f t="shared" si="0"/>
        <v>23.4</v>
      </c>
      <c r="G36" s="409">
        <f t="shared" si="0"/>
        <v>16.2</v>
      </c>
      <c r="H36" s="409">
        <f t="shared" si="0"/>
        <v>15.4</v>
      </c>
      <c r="I36" s="409">
        <f t="shared" si="0"/>
        <v>15.7</v>
      </c>
      <c r="J36" s="409">
        <f t="shared" si="0"/>
        <v>15</v>
      </c>
      <c r="K36" s="409">
        <f t="shared" si="0"/>
        <v>15.5</v>
      </c>
      <c r="L36" s="409">
        <f t="shared" si="0"/>
        <v>14.5</v>
      </c>
      <c r="M36" s="409">
        <f t="shared" si="0"/>
        <v>13.9</v>
      </c>
      <c r="N36" s="409">
        <f t="shared" si="0"/>
        <v>13.8</v>
      </c>
      <c r="O36" s="409">
        <f t="shared" si="0"/>
        <v>13.7</v>
      </c>
      <c r="P36" s="409">
        <f t="shared" si="0"/>
        <v>13.4</v>
      </c>
      <c r="Q36" s="409">
        <f t="shared" si="0"/>
        <v>12.4</v>
      </c>
      <c r="R36" s="409">
        <f t="shared" si="0"/>
        <v>12.3</v>
      </c>
      <c r="S36" s="409">
        <f t="shared" si="0"/>
        <v>11.8</v>
      </c>
      <c r="T36" s="409">
        <f t="shared" si="0"/>
        <v>11.5</v>
      </c>
      <c r="U36" s="409">
        <f t="shared" si="0"/>
        <v>11.3</v>
      </c>
      <c r="V36" s="409">
        <f t="shared" si="0"/>
        <v>10.7</v>
      </c>
      <c r="W36" s="409">
        <f t="shared" si="0"/>
        <v>10.7</v>
      </c>
      <c r="X36" s="409">
        <f t="shared" si="0"/>
        <v>10.8</v>
      </c>
      <c r="Y36" s="409">
        <f t="shared" si="0"/>
        <v>10.1</v>
      </c>
      <c r="Z36" s="574">
        <f t="shared" si="0"/>
        <v>9.4</v>
      </c>
    </row>
    <row r="37" spans="1:26" ht="12" customHeight="1" x14ac:dyDescent="0.25">
      <c r="A37" s="123" t="s">
        <v>128</v>
      </c>
      <c r="B37" s="357"/>
      <c r="C37" s="124"/>
      <c r="D37" s="125"/>
      <c r="E37" s="126">
        <f t="shared" ref="E37:Z37" si="1">MEDIAN(E6:E35)</f>
        <v>14.6</v>
      </c>
      <c r="F37" s="126">
        <f t="shared" si="1"/>
        <v>14.6</v>
      </c>
      <c r="G37" s="126">
        <f t="shared" si="1"/>
        <v>14.350000000000001</v>
      </c>
      <c r="H37" s="126">
        <f t="shared" si="1"/>
        <v>13.850000000000001</v>
      </c>
      <c r="I37" s="126">
        <f t="shared" si="1"/>
        <v>14.3</v>
      </c>
      <c r="J37" s="126">
        <f t="shared" si="1"/>
        <v>13.45</v>
      </c>
      <c r="K37" s="126">
        <f t="shared" si="1"/>
        <v>13.5</v>
      </c>
      <c r="L37" s="126">
        <f t="shared" si="1"/>
        <v>12.9</v>
      </c>
      <c r="M37" s="126">
        <f t="shared" si="1"/>
        <v>12.2</v>
      </c>
      <c r="N37" s="126">
        <f t="shared" si="1"/>
        <v>11.333333333333334</v>
      </c>
      <c r="O37" s="126">
        <f t="shared" si="1"/>
        <v>10.6</v>
      </c>
      <c r="P37" s="126">
        <f t="shared" si="1"/>
        <v>10.25</v>
      </c>
      <c r="Q37" s="126">
        <f t="shared" si="1"/>
        <v>10</v>
      </c>
      <c r="R37" s="126">
        <f t="shared" si="1"/>
        <v>9.9</v>
      </c>
      <c r="S37" s="126">
        <f t="shared" si="1"/>
        <v>9.85</v>
      </c>
      <c r="T37" s="126">
        <f t="shared" si="1"/>
        <v>9.5</v>
      </c>
      <c r="U37" s="126">
        <f t="shared" si="1"/>
        <v>9</v>
      </c>
      <c r="V37" s="126">
        <f t="shared" si="1"/>
        <v>8.5</v>
      </c>
      <c r="W37" s="126">
        <f t="shared" si="1"/>
        <v>8.1</v>
      </c>
      <c r="X37" s="126">
        <f t="shared" si="1"/>
        <v>7.9</v>
      </c>
      <c r="Y37" s="126">
        <f t="shared" si="1"/>
        <v>8.3500000000000014</v>
      </c>
      <c r="Z37" s="585">
        <f t="shared" si="1"/>
        <v>8.5</v>
      </c>
    </row>
    <row r="38" spans="1:26" ht="12" customHeight="1" x14ac:dyDescent="0.25">
      <c r="A38" s="127" t="s">
        <v>129</v>
      </c>
      <c r="B38" s="358"/>
      <c r="C38" s="128"/>
      <c r="D38" s="129"/>
      <c r="E38" s="130">
        <f t="shared" ref="E38:N38" si="2">MIN(E6:E35)</f>
        <v>13.4</v>
      </c>
      <c r="F38" s="130">
        <f t="shared" si="2"/>
        <v>13.1</v>
      </c>
      <c r="G38" s="130">
        <f t="shared" si="2"/>
        <v>13.1</v>
      </c>
      <c r="H38" s="130">
        <f t="shared" si="2"/>
        <v>12.8</v>
      </c>
      <c r="I38" s="130">
        <f t="shared" si="2"/>
        <v>11.9</v>
      </c>
      <c r="J38" s="130">
        <f t="shared" si="2"/>
        <v>10.6</v>
      </c>
      <c r="K38" s="130">
        <f t="shared" si="2"/>
        <v>12</v>
      </c>
      <c r="L38" s="130">
        <f t="shared" si="2"/>
        <v>11.8</v>
      </c>
      <c r="M38" s="130">
        <f t="shared" si="2"/>
        <v>11.3</v>
      </c>
      <c r="N38" s="130">
        <f t="shared" si="2"/>
        <v>10</v>
      </c>
      <c r="O38" s="130">
        <f t="shared" ref="O38:Z38" si="3">MIN(O6:O35)</f>
        <v>9.3000000000000007</v>
      </c>
      <c r="P38" s="130">
        <f t="shared" si="3"/>
        <v>9.1</v>
      </c>
      <c r="Q38" s="130">
        <f t="shared" si="3"/>
        <v>8.4</v>
      </c>
      <c r="R38" s="130">
        <f t="shared" si="3"/>
        <v>8.3000000000000007</v>
      </c>
      <c r="S38" s="130">
        <f t="shared" si="3"/>
        <v>8.3000000000000007</v>
      </c>
      <c r="T38" s="130">
        <f t="shared" si="3"/>
        <v>8.1</v>
      </c>
      <c r="U38" s="130">
        <f t="shared" si="3"/>
        <v>7.6</v>
      </c>
      <c r="V38" s="130">
        <f t="shared" si="3"/>
        <v>7.1</v>
      </c>
      <c r="W38" s="130">
        <f t="shared" si="3"/>
        <v>7</v>
      </c>
      <c r="X38" s="130">
        <f t="shared" si="3"/>
        <v>6.8</v>
      </c>
      <c r="Y38" s="130">
        <f t="shared" si="3"/>
        <v>6.2</v>
      </c>
      <c r="Z38" s="586">
        <f t="shared" si="3"/>
        <v>6.2</v>
      </c>
    </row>
    <row r="39" spans="1:26" ht="12" customHeight="1" x14ac:dyDescent="0.35">
      <c r="M39" s="2"/>
      <c r="N39" s="2"/>
    </row>
    <row r="40" spans="1:26" ht="12" customHeight="1" x14ac:dyDescent="0.35">
      <c r="M40" s="3"/>
      <c r="N40" s="3"/>
    </row>
    <row r="41" spans="1:26" ht="12" customHeight="1" x14ac:dyDescent="0.35">
      <c r="A41" s="48" t="s">
        <v>323</v>
      </c>
      <c r="B41" s="8"/>
      <c r="M41" s="4"/>
      <c r="N41" s="3"/>
    </row>
    <row r="42" spans="1:26" ht="12" customHeight="1" x14ac:dyDescent="0.35">
      <c r="A42" s="503" t="s">
        <v>367</v>
      </c>
      <c r="B42" s="70"/>
      <c r="M42" s="3"/>
      <c r="N42" s="3"/>
    </row>
    <row r="43" spans="1:26" ht="12" customHeight="1" x14ac:dyDescent="0.35">
      <c r="A43" s="601" t="s">
        <v>368</v>
      </c>
      <c r="B43" s="601"/>
      <c r="M43" s="3"/>
      <c r="N43" s="3"/>
    </row>
    <row r="44" spans="1:26" ht="12" customHeight="1" x14ac:dyDescent="0.35">
      <c r="A44" s="601"/>
      <c r="B44" s="601"/>
      <c r="M44" s="3"/>
      <c r="N44" s="3"/>
    </row>
    <row r="45" spans="1:26" ht="12" customHeight="1" x14ac:dyDescent="0.35">
      <c r="A45" s="505" t="s">
        <v>344</v>
      </c>
      <c r="B45" s="8"/>
      <c r="M45" s="3"/>
      <c r="N45" s="3"/>
    </row>
    <row r="46" spans="1:26" ht="12" customHeight="1" x14ac:dyDescent="0.35">
      <c r="A46" s="502" t="s">
        <v>349</v>
      </c>
      <c r="B46" s="8"/>
      <c r="M46" s="4"/>
      <c r="N46" s="4"/>
    </row>
    <row r="47" spans="1:26" ht="12" customHeight="1" x14ac:dyDescent="0.35">
      <c r="A47" s="589" t="s">
        <v>359</v>
      </c>
      <c r="B47" s="589"/>
      <c r="M47" s="2"/>
      <c r="N47" s="2"/>
    </row>
    <row r="48" spans="1:26" ht="12" customHeight="1" x14ac:dyDescent="0.35">
      <c r="A48" s="589"/>
      <c r="B48" s="589"/>
      <c r="M48" s="4"/>
      <c r="N48" s="4"/>
    </row>
    <row r="49" spans="1:14" ht="12" customHeight="1" x14ac:dyDescent="0.35">
      <c r="A49" s="589"/>
      <c r="B49" s="589"/>
      <c r="M49" s="3"/>
      <c r="N49" s="3"/>
    </row>
    <row r="50" spans="1:14" ht="12" customHeight="1" x14ac:dyDescent="0.35">
      <c r="A50" s="505"/>
      <c r="B50" s="436"/>
      <c r="M50" s="5"/>
      <c r="N50" s="3"/>
    </row>
    <row r="51" spans="1:14" ht="12" customHeight="1" x14ac:dyDescent="0.35">
      <c r="A51" s="48" t="s">
        <v>333</v>
      </c>
      <c r="B51" s="8"/>
      <c r="M51" s="4"/>
      <c r="N51" s="4"/>
    </row>
    <row r="52" spans="1:14" ht="12" customHeight="1" x14ac:dyDescent="0.35">
      <c r="A52" s="512" t="s">
        <v>366</v>
      </c>
      <c r="B52" s="513"/>
      <c r="M52" s="4"/>
      <c r="N52" s="4"/>
    </row>
    <row r="53" spans="1:14" ht="12" customHeight="1" x14ac:dyDescent="0.35">
      <c r="A53" s="328" t="s">
        <v>362</v>
      </c>
      <c r="B53" s="8"/>
      <c r="M53" s="3"/>
      <c r="N53" s="3"/>
    </row>
    <row r="54" spans="1:14" ht="12" customHeight="1" x14ac:dyDescent="0.35">
      <c r="A54" s="506" t="s">
        <v>369</v>
      </c>
      <c r="B54" s="504"/>
      <c r="M54" s="3"/>
      <c r="N54" s="3"/>
    </row>
    <row r="55" spans="1:14" ht="12" customHeight="1" x14ac:dyDescent="0.35">
      <c r="A55" s="507" t="s">
        <v>344</v>
      </c>
      <c r="B55" s="504"/>
      <c r="M55" s="3"/>
      <c r="N55" s="3"/>
    </row>
    <row r="56" spans="1:14" ht="12" customHeight="1" x14ac:dyDescent="0.35">
      <c r="A56" s="328" t="s">
        <v>350</v>
      </c>
      <c r="B56" s="8"/>
      <c r="M56" s="3"/>
      <c r="N56" s="3"/>
    </row>
    <row r="57" spans="1:14" ht="12" customHeight="1" x14ac:dyDescent="0.35">
      <c r="A57" s="509" t="s">
        <v>357</v>
      </c>
      <c r="B57" s="7"/>
      <c r="M57" s="3"/>
      <c r="N57" s="3"/>
    </row>
    <row r="58" spans="1:14" ht="12" customHeight="1" x14ac:dyDescent="0.35">
      <c r="A58" s="589" t="s">
        <v>359</v>
      </c>
      <c r="B58" s="589"/>
    </row>
    <row r="59" spans="1:14" ht="12" customHeight="1" x14ac:dyDescent="0.35">
      <c r="A59" s="589"/>
      <c r="B59" s="589"/>
    </row>
    <row r="60" spans="1:14" ht="12" customHeight="1" x14ac:dyDescent="0.35">
      <c r="A60" s="589"/>
      <c r="B60" s="589"/>
    </row>
    <row r="61" spans="1:14" ht="12" customHeight="1" x14ac:dyDescent="0.35">
      <c r="A61" s="421"/>
      <c r="B61" s="8"/>
    </row>
    <row r="62" spans="1:14" ht="12" customHeight="1" x14ac:dyDescent="0.35">
      <c r="A62" s="415" t="s">
        <v>341</v>
      </c>
      <c r="B62" s="363"/>
    </row>
    <row r="63" spans="1:14" ht="12" customHeight="1" x14ac:dyDescent="0.35">
      <c r="A63" s="516" t="s">
        <v>342</v>
      </c>
      <c r="B63" s="517"/>
    </row>
  </sheetData>
  <sortState xmlns:xlrd2="http://schemas.microsoft.com/office/spreadsheetml/2017/richdata2" ref="A6:Z35">
    <sortCondition ref="A6:A35"/>
    <sortCondition ref="C6:C35"/>
  </sortState>
  <mergeCells count="8">
    <mergeCell ref="E4:Z4"/>
    <mergeCell ref="A43:B44"/>
    <mergeCell ref="A47:B49"/>
    <mergeCell ref="A58:B60"/>
    <mergeCell ref="B4:B5"/>
    <mergeCell ref="D4:D5"/>
    <mergeCell ref="C4:C5"/>
    <mergeCell ref="A4:A5"/>
  </mergeCells>
  <conditionalFormatting sqref="E6:Y35">
    <cfRule type="cellIs" dxfId="1" priority="1" operator="between">
      <formula>15.1</formula>
      <formula>20</formula>
    </cfRule>
    <cfRule type="cellIs" dxfId="0" priority="2" operator="between">
      <formula>12.1</formula>
      <formula>15</formula>
    </cfRule>
  </conditionalFormatting>
  <hyperlinks>
    <hyperlink ref="A45" r:id="rId1" xr:uid="{C27B3CAE-B94B-4C71-BD69-6247C423CFD5}"/>
    <hyperlink ref="A55" r:id="rId2" xr:uid="{84DB71D9-DCA8-4508-B5F0-966148DA7D9F}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87AB-2CAF-457B-877B-AC5F66486460}">
  <dimension ref="A2:W2"/>
  <sheetViews>
    <sheetView workbookViewId="0">
      <selection activeCell="Y4" sqref="Y4"/>
    </sheetView>
  </sheetViews>
  <sheetFormatPr defaultRowHeight="14.5" x14ac:dyDescent="0.35"/>
  <cols>
    <col min="1" max="1" width="16.26953125" customWidth="1"/>
  </cols>
  <sheetData>
    <row r="2" spans="1:23" ht="34.5" x14ac:dyDescent="0.35">
      <c r="A2" s="14" t="s">
        <v>261</v>
      </c>
      <c r="B2" s="15" t="s">
        <v>133</v>
      </c>
      <c r="C2" s="15" t="s">
        <v>134</v>
      </c>
      <c r="D2" s="15" t="s">
        <v>135</v>
      </c>
      <c r="E2" s="15" t="s">
        <v>136</v>
      </c>
      <c r="F2" s="15" t="s">
        <v>137</v>
      </c>
      <c r="G2" s="15" t="s">
        <v>138</v>
      </c>
      <c r="H2" s="15" t="s">
        <v>139</v>
      </c>
      <c r="I2" s="15" t="s">
        <v>140</v>
      </c>
      <c r="J2" s="15" t="s">
        <v>141</v>
      </c>
      <c r="K2" s="15" t="s">
        <v>142</v>
      </c>
      <c r="L2" s="15" t="s">
        <v>143</v>
      </c>
      <c r="M2" s="18" t="s">
        <v>167</v>
      </c>
      <c r="N2" s="16" t="s">
        <v>168</v>
      </c>
      <c r="O2" s="18" t="s">
        <v>175</v>
      </c>
      <c r="P2" s="16" t="s">
        <v>174</v>
      </c>
      <c r="Q2" s="16" t="s">
        <v>173</v>
      </c>
      <c r="R2" s="16" t="s">
        <v>172</v>
      </c>
      <c r="S2" s="16" t="s">
        <v>171</v>
      </c>
      <c r="T2" s="17" t="s">
        <v>170</v>
      </c>
      <c r="U2" s="17" t="s">
        <v>169</v>
      </c>
      <c r="V2" s="20" t="s">
        <v>265</v>
      </c>
      <c r="W2" s="20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Data NNJ-NY-CT NAA Daily</vt:lpstr>
      <vt:lpstr>Data SNJ-PA-DE NAA Daily</vt:lpstr>
      <vt:lpstr>Data NNJ-NY-CT NAA Annual</vt:lpstr>
      <vt:lpstr>Data SNJ-PA-DE NAA Annual</vt:lpstr>
      <vt:lpstr>Graph Dates</vt:lpstr>
      <vt:lpstr>Graph NNJ-NY-CT NAA Daily</vt:lpstr>
      <vt:lpstr>Graph SNJ-PA-DE NAA Daily</vt:lpstr>
      <vt:lpstr>Graph NNJ-NY-CT NAA Annual</vt:lpstr>
      <vt:lpstr>Graph SNJ-PA-DE NAA Annual</vt:lpstr>
      <vt:lpstr>'Data NNJ-NY-CT NAA Annual'!Print_Area</vt:lpstr>
      <vt:lpstr>'Data NNJ-NY-CT NAA Daily'!Print_Area</vt:lpstr>
      <vt:lpstr>'Data SNJ-PA-DE NAA Annual'!Print_Area</vt:lpstr>
      <vt:lpstr>'Data SNJ-PA-DE NAA Daily'!Print_Area</vt:lpstr>
      <vt:lpstr>'Data NNJ-NY-CT NAA Annual'!Print_Titles</vt:lpstr>
      <vt:lpstr>'Data NNJ-NY-CT NAA Daily'!Print_Titles</vt:lpstr>
      <vt:lpstr>'Data SNJ-PA-DE NAA Annual'!Print_Titles</vt:lpstr>
      <vt:lpstr>'Data SNJ-PA-DE NAA Daily'!Print_Titles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2023-06-26T20:10:13Z</dcterms:modified>
</cp:coreProperties>
</file>