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Appendices\"/>
    </mc:Choice>
  </mc:AlternateContent>
  <xr:revisionPtr revIDLastSave="0" documentId="13_ncr:1_{493DE2FC-10F8-4C44-947B-A072A6C31750}" xr6:coauthVersionLast="47" xr6:coauthVersionMax="47" xr10:uidLastSave="{00000000-0000-0000-0000-000000000000}"/>
  <bookViews>
    <workbookView xWindow="-120" yWindow="-120" windowWidth="29040" windowHeight="15840" activeTab="1" xr2:uid="{C7F19F5B-2912-48E2-997D-CC4AE7CC869E}"/>
  </bookViews>
  <sheets>
    <sheet name="TITLE" sheetId="9" r:id="rId1"/>
    <sheet name="2017 NEI RAILROAD NAA CTY" sheetId="8" r:id="rId2"/>
    <sheet name="2017 NEI RAILROAD CTY" sheetId="10" r:id="rId3"/>
    <sheet name="2017 NEI RAILROAD SCC" sheetId="5" r:id="rId4"/>
    <sheet name="2017 NEI RAILROAD CTY SCC" sheetId="4" r:id="rId5"/>
    <sheet name="2017 NEI RAILROAD SORT" sheetId="7" r:id="rId6"/>
    <sheet name="2017 NEI RAILROAD DL" sheetId="1" r:id="rId7"/>
  </sheets>
  <calcPr calcId="191029"/>
  <pivotCaches>
    <pivotCache cacheId="141" r:id="rId8"/>
    <pivotCache cacheId="14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4" i="4" l="1"/>
  <c r="V64" i="4"/>
  <c r="U64" i="4"/>
  <c r="T64" i="4"/>
  <c r="S64" i="4"/>
  <c r="R64" i="4"/>
  <c r="Q64" i="4"/>
  <c r="W63" i="4"/>
  <c r="V63" i="4"/>
  <c r="U63" i="4"/>
  <c r="T63" i="4"/>
  <c r="S63" i="4"/>
  <c r="R63" i="4"/>
  <c r="Q63" i="4"/>
  <c r="W62" i="4"/>
  <c r="V62" i="4"/>
  <c r="U62" i="4"/>
  <c r="T62" i="4"/>
  <c r="S62" i="4"/>
  <c r="R62" i="4"/>
  <c r="Q62" i="4"/>
  <c r="W61" i="4"/>
  <c r="V61" i="4"/>
  <c r="U61" i="4"/>
  <c r="T61" i="4"/>
  <c r="S61" i="4"/>
  <c r="R61" i="4"/>
  <c r="Q61" i="4"/>
  <c r="W60" i="4"/>
  <c r="V60" i="4"/>
  <c r="U60" i="4"/>
  <c r="T60" i="4"/>
  <c r="S60" i="4"/>
  <c r="R60" i="4"/>
  <c r="Q60" i="4"/>
  <c r="W59" i="4"/>
  <c r="V59" i="4"/>
  <c r="U59" i="4"/>
  <c r="T59" i="4"/>
  <c r="S59" i="4"/>
  <c r="R59" i="4"/>
  <c r="Q59" i="4"/>
  <c r="W58" i="4"/>
  <c r="V58" i="4"/>
  <c r="U58" i="4"/>
  <c r="T58" i="4"/>
  <c r="S58" i="4"/>
  <c r="R58" i="4"/>
  <c r="Q58" i="4"/>
  <c r="W57" i="4"/>
  <c r="V57" i="4"/>
  <c r="U57" i="4"/>
  <c r="T57" i="4"/>
  <c r="S57" i="4"/>
  <c r="R57" i="4"/>
  <c r="Q57" i="4"/>
  <c r="W56" i="4"/>
  <c r="V56" i="4"/>
  <c r="U56" i="4"/>
  <c r="T56" i="4"/>
  <c r="S56" i="4"/>
  <c r="R56" i="4"/>
  <c r="Q56" i="4"/>
  <c r="W55" i="4"/>
  <c r="V55" i="4"/>
  <c r="U55" i="4"/>
  <c r="T55" i="4"/>
  <c r="S55" i="4"/>
  <c r="R55" i="4"/>
  <c r="Q55" i="4"/>
  <c r="W54" i="4"/>
  <c r="V54" i="4"/>
  <c r="U54" i="4"/>
  <c r="T54" i="4"/>
  <c r="S54" i="4"/>
  <c r="R54" i="4"/>
  <c r="Q54" i="4"/>
  <c r="W53" i="4"/>
  <c r="V53" i="4"/>
  <c r="U53" i="4"/>
  <c r="T53" i="4"/>
  <c r="S53" i="4"/>
  <c r="R53" i="4"/>
  <c r="Q53" i="4"/>
  <c r="W52" i="4"/>
  <c r="V52" i="4"/>
  <c r="U52" i="4"/>
  <c r="T52" i="4"/>
  <c r="S52" i="4"/>
  <c r="R52" i="4"/>
  <c r="Q52" i="4"/>
  <c r="W51" i="4"/>
  <c r="V51" i="4"/>
  <c r="U51" i="4"/>
  <c r="T51" i="4"/>
  <c r="S51" i="4"/>
  <c r="R51" i="4"/>
  <c r="Q51" i="4"/>
  <c r="W50" i="4"/>
  <c r="V50" i="4"/>
  <c r="U50" i="4"/>
  <c r="T50" i="4"/>
  <c r="S50" i="4"/>
  <c r="R50" i="4"/>
  <c r="Q50" i="4"/>
  <c r="W49" i="4"/>
  <c r="V49" i="4"/>
  <c r="U49" i="4"/>
  <c r="T49" i="4"/>
  <c r="S49" i="4"/>
  <c r="R49" i="4"/>
  <c r="Q49" i="4"/>
  <c r="W48" i="4"/>
  <c r="V48" i="4"/>
  <c r="U48" i="4"/>
  <c r="T48" i="4"/>
  <c r="S48" i="4"/>
  <c r="R48" i="4"/>
  <c r="Q48" i="4"/>
  <c r="W47" i="4"/>
  <c r="V47" i="4"/>
  <c r="U47" i="4"/>
  <c r="T47" i="4"/>
  <c r="S47" i="4"/>
  <c r="R47" i="4"/>
  <c r="Q47" i="4"/>
  <c r="W46" i="4"/>
  <c r="V46" i="4"/>
  <c r="U46" i="4"/>
  <c r="T46" i="4"/>
  <c r="S46" i="4"/>
  <c r="R46" i="4"/>
  <c r="Q46" i="4"/>
  <c r="W45" i="4"/>
  <c r="V45" i="4"/>
  <c r="U45" i="4"/>
  <c r="T45" i="4"/>
  <c r="S45" i="4"/>
  <c r="R45" i="4"/>
  <c r="Q45" i="4"/>
  <c r="W44" i="4"/>
  <c r="V44" i="4"/>
  <c r="U44" i="4"/>
  <c r="T44" i="4"/>
  <c r="S44" i="4"/>
  <c r="R44" i="4"/>
  <c r="Q44" i="4"/>
  <c r="W43" i="4"/>
  <c r="V43" i="4"/>
  <c r="U43" i="4"/>
  <c r="T43" i="4"/>
  <c r="S43" i="4"/>
  <c r="R43" i="4"/>
  <c r="Q43" i="4"/>
  <c r="W42" i="4"/>
  <c r="V42" i="4"/>
  <c r="U42" i="4"/>
  <c r="T42" i="4"/>
  <c r="S42" i="4"/>
  <c r="R42" i="4"/>
  <c r="Q42" i="4"/>
  <c r="W41" i="4"/>
  <c r="V41" i="4"/>
  <c r="U41" i="4"/>
  <c r="T41" i="4"/>
  <c r="S41" i="4"/>
  <c r="R41" i="4"/>
  <c r="Q41" i="4"/>
  <c r="W40" i="4"/>
  <c r="V40" i="4"/>
  <c r="U40" i="4"/>
  <c r="T40" i="4"/>
  <c r="S40" i="4"/>
  <c r="R40" i="4"/>
  <c r="Q40" i="4"/>
  <c r="W39" i="4"/>
  <c r="V39" i="4"/>
  <c r="U39" i="4"/>
  <c r="T39" i="4"/>
  <c r="S39" i="4"/>
  <c r="R39" i="4"/>
  <c r="Q39" i="4"/>
  <c r="W38" i="4"/>
  <c r="V38" i="4"/>
  <c r="U38" i="4"/>
  <c r="T38" i="4"/>
  <c r="S38" i="4"/>
  <c r="R38" i="4"/>
  <c r="Q38" i="4"/>
  <c r="W37" i="4"/>
  <c r="V37" i="4"/>
  <c r="U37" i="4"/>
  <c r="T37" i="4"/>
  <c r="S37" i="4"/>
  <c r="R37" i="4"/>
  <c r="Q37" i="4"/>
  <c r="W36" i="4"/>
  <c r="V36" i="4"/>
  <c r="U36" i="4"/>
  <c r="T36" i="4"/>
  <c r="S36" i="4"/>
  <c r="R36" i="4"/>
  <c r="Q36" i="4"/>
  <c r="W35" i="4"/>
  <c r="V35" i="4"/>
  <c r="U35" i="4"/>
  <c r="T35" i="4"/>
  <c r="S35" i="4"/>
  <c r="R35" i="4"/>
  <c r="Q35" i="4"/>
  <c r="W34" i="4"/>
  <c r="V34" i="4"/>
  <c r="U34" i="4"/>
  <c r="T34" i="4"/>
  <c r="S34" i="4"/>
  <c r="R34" i="4"/>
  <c r="Q34" i="4"/>
  <c r="W33" i="4"/>
  <c r="V33" i="4"/>
  <c r="U33" i="4"/>
  <c r="T33" i="4"/>
  <c r="S33" i="4"/>
  <c r="R33" i="4"/>
  <c r="Q33" i="4"/>
  <c r="W32" i="4"/>
  <c r="V32" i="4"/>
  <c r="U32" i="4"/>
  <c r="T32" i="4"/>
  <c r="S32" i="4"/>
  <c r="R32" i="4"/>
  <c r="Q32" i="4"/>
  <c r="W31" i="4"/>
  <c r="V31" i="4"/>
  <c r="U31" i="4"/>
  <c r="T31" i="4"/>
  <c r="S31" i="4"/>
  <c r="R31" i="4"/>
  <c r="Q31" i="4"/>
  <c r="W30" i="4"/>
  <c r="V30" i="4"/>
  <c r="U30" i="4"/>
  <c r="T30" i="4"/>
  <c r="S30" i="4"/>
  <c r="R30" i="4"/>
  <c r="Q30" i="4"/>
  <c r="W29" i="4"/>
  <c r="V29" i="4"/>
  <c r="U29" i="4"/>
  <c r="T29" i="4"/>
  <c r="S29" i="4"/>
  <c r="R29" i="4"/>
  <c r="Q29" i="4"/>
  <c r="W28" i="4"/>
  <c r="V28" i="4"/>
  <c r="U28" i="4"/>
  <c r="T28" i="4"/>
  <c r="S28" i="4"/>
  <c r="R28" i="4"/>
  <c r="Q28" i="4"/>
  <c r="W27" i="4"/>
  <c r="V27" i="4"/>
  <c r="U27" i="4"/>
  <c r="T27" i="4"/>
  <c r="S27" i="4"/>
  <c r="R27" i="4"/>
  <c r="Q27" i="4"/>
  <c r="W26" i="4"/>
  <c r="V26" i="4"/>
  <c r="U26" i="4"/>
  <c r="T26" i="4"/>
  <c r="S26" i="4"/>
  <c r="R26" i="4"/>
  <c r="Q26" i="4"/>
  <c r="W25" i="4"/>
  <c r="V25" i="4"/>
  <c r="U25" i="4"/>
  <c r="T25" i="4"/>
  <c r="S25" i="4"/>
  <c r="R25" i="4"/>
  <c r="Q25" i="4"/>
  <c r="W24" i="4"/>
  <c r="V24" i="4"/>
  <c r="U24" i="4"/>
  <c r="T24" i="4"/>
  <c r="S24" i="4"/>
  <c r="R24" i="4"/>
  <c r="Q24" i="4"/>
  <c r="W23" i="4"/>
  <c r="V23" i="4"/>
  <c r="U23" i="4"/>
  <c r="T23" i="4"/>
  <c r="S23" i="4"/>
  <c r="R23" i="4"/>
  <c r="Q23" i="4"/>
  <c r="W22" i="4"/>
  <c r="V22" i="4"/>
  <c r="U22" i="4"/>
  <c r="T22" i="4"/>
  <c r="S22" i="4"/>
  <c r="R22" i="4"/>
  <c r="Q22" i="4"/>
  <c r="W21" i="4"/>
  <c r="V21" i="4"/>
  <c r="U21" i="4"/>
  <c r="T21" i="4"/>
  <c r="S21" i="4"/>
  <c r="R21" i="4"/>
  <c r="Q21" i="4"/>
  <c r="W20" i="4"/>
  <c r="V20" i="4"/>
  <c r="U20" i="4"/>
  <c r="T20" i="4"/>
  <c r="S20" i="4"/>
  <c r="R20" i="4"/>
  <c r="Q20" i="4"/>
  <c r="W19" i="4"/>
  <c r="V19" i="4"/>
  <c r="U19" i="4"/>
  <c r="T19" i="4"/>
  <c r="S19" i="4"/>
  <c r="R19" i="4"/>
  <c r="Q19" i="4"/>
  <c r="W18" i="4"/>
  <c r="V18" i="4"/>
  <c r="U18" i="4"/>
  <c r="T18" i="4"/>
  <c r="S18" i="4"/>
  <c r="R18" i="4"/>
  <c r="Q18" i="4"/>
  <c r="W17" i="4"/>
  <c r="V17" i="4"/>
  <c r="U17" i="4"/>
  <c r="T17" i="4"/>
  <c r="S17" i="4"/>
  <c r="R17" i="4"/>
  <c r="Q17" i="4"/>
  <c r="W16" i="4"/>
  <c r="V16" i="4"/>
  <c r="U16" i="4"/>
  <c r="T16" i="4"/>
  <c r="S16" i="4"/>
  <c r="R16" i="4"/>
  <c r="Q16" i="4"/>
  <c r="W15" i="4"/>
  <c r="V15" i="4"/>
  <c r="U15" i="4"/>
  <c r="T15" i="4"/>
  <c r="S15" i="4"/>
  <c r="R15" i="4"/>
  <c r="Q15" i="4"/>
  <c r="W14" i="4"/>
  <c r="V14" i="4"/>
  <c r="U14" i="4"/>
  <c r="T14" i="4"/>
  <c r="S14" i="4"/>
  <c r="R14" i="4"/>
  <c r="Q14" i="4"/>
  <c r="W13" i="4"/>
  <c r="V13" i="4"/>
  <c r="U13" i="4"/>
  <c r="T13" i="4"/>
  <c r="S13" i="4"/>
  <c r="R13" i="4"/>
  <c r="Q13" i="4"/>
  <c r="W12" i="4"/>
  <c r="V12" i="4"/>
  <c r="U12" i="4"/>
  <c r="T12" i="4"/>
  <c r="S12" i="4"/>
  <c r="R12" i="4"/>
  <c r="Q12" i="4"/>
  <c r="W11" i="4"/>
  <c r="V11" i="4"/>
  <c r="U11" i="4"/>
  <c r="T11" i="4"/>
  <c r="S11" i="4"/>
  <c r="R11" i="4"/>
  <c r="Q11" i="4"/>
  <c r="W10" i="4"/>
  <c r="V10" i="4"/>
  <c r="U10" i="4"/>
  <c r="T10" i="4"/>
  <c r="S10" i="4"/>
  <c r="R10" i="4"/>
  <c r="Q10" i="4"/>
  <c r="W9" i="4"/>
  <c r="V9" i="4"/>
  <c r="U9" i="4"/>
  <c r="T9" i="4"/>
  <c r="S9" i="4"/>
  <c r="R9" i="4"/>
  <c r="Q9" i="4"/>
  <c r="W8" i="4"/>
  <c r="V8" i="4"/>
  <c r="U8" i="4"/>
  <c r="T8" i="4"/>
  <c r="S8" i="4"/>
  <c r="R8" i="4"/>
  <c r="Q8" i="4"/>
  <c r="W65" i="4" l="1"/>
  <c r="Q65" i="4"/>
  <c r="S65" i="4"/>
  <c r="T65" i="4"/>
  <c r="R65" i="4"/>
  <c r="U65" i="4"/>
  <c r="V65" i="4"/>
  <c r="E35" i="8"/>
  <c r="P65" i="4"/>
  <c r="J35" i="8" s="1"/>
  <c r="O65" i="4"/>
  <c r="I35" i="8" s="1"/>
  <c r="N65" i="4"/>
  <c r="H35" i="8" s="1"/>
  <c r="M65" i="4"/>
  <c r="G35" i="8" s="1"/>
  <c r="L65" i="4"/>
  <c r="F35" i="8" s="1"/>
  <c r="K65" i="4"/>
  <c r="J65" i="4"/>
  <c r="D35" i="8"/>
  <c r="J23" i="8"/>
  <c r="I23" i="8"/>
  <c r="H23" i="8"/>
  <c r="G23" i="8"/>
  <c r="F23" i="8"/>
  <c r="E23" i="8"/>
  <c r="D23" i="8"/>
  <c r="J8" i="8"/>
  <c r="I8" i="8"/>
  <c r="H8" i="8"/>
  <c r="G8" i="8"/>
  <c r="F8" i="8"/>
  <c r="E8" i="8"/>
  <c r="D8" i="8"/>
  <c r="J33" i="8"/>
  <c r="I33" i="8"/>
  <c r="H33" i="8"/>
  <c r="G33" i="8"/>
  <c r="F33" i="8"/>
  <c r="E33" i="8"/>
  <c r="D33" i="8"/>
  <c r="Q32" i="8"/>
  <c r="P32" i="8"/>
  <c r="O32" i="8"/>
  <c r="N32" i="8"/>
  <c r="M32" i="8"/>
  <c r="L32" i="8"/>
  <c r="K32" i="8"/>
  <c r="Q31" i="8"/>
  <c r="P31" i="8"/>
  <c r="O31" i="8"/>
  <c r="N31" i="8"/>
  <c r="M31" i="8"/>
  <c r="L31" i="8"/>
  <c r="K31" i="8"/>
  <c r="Q30" i="8"/>
  <c r="P30" i="8"/>
  <c r="O30" i="8"/>
  <c r="N30" i="8"/>
  <c r="M30" i="8"/>
  <c r="L30" i="8"/>
  <c r="K30" i="8"/>
  <c r="Q29" i="8"/>
  <c r="P29" i="8"/>
  <c r="O29" i="8"/>
  <c r="N29" i="8"/>
  <c r="M29" i="8"/>
  <c r="L29" i="8"/>
  <c r="K29" i="8"/>
  <c r="Q28" i="8"/>
  <c r="P28" i="8"/>
  <c r="O28" i="8"/>
  <c r="N28" i="8"/>
  <c r="M28" i="8"/>
  <c r="L28" i="8"/>
  <c r="K28" i="8"/>
  <c r="Q27" i="8"/>
  <c r="P27" i="8"/>
  <c r="O27" i="8"/>
  <c r="N27" i="8"/>
  <c r="M27" i="8"/>
  <c r="L27" i="8"/>
  <c r="K27" i="8"/>
  <c r="Q26" i="8"/>
  <c r="P26" i="8"/>
  <c r="O26" i="8"/>
  <c r="N26" i="8"/>
  <c r="M26" i="8"/>
  <c r="L26" i="8"/>
  <c r="K26" i="8"/>
  <c r="Q25" i="8"/>
  <c r="P25" i="8"/>
  <c r="O25" i="8"/>
  <c r="N25" i="8"/>
  <c r="M25" i="8"/>
  <c r="L25" i="8"/>
  <c r="K25" i="8"/>
  <c r="Q24" i="8"/>
  <c r="P24" i="8"/>
  <c r="O24" i="8"/>
  <c r="N24" i="8"/>
  <c r="M24" i="8"/>
  <c r="L24" i="8"/>
  <c r="K24" i="8"/>
  <c r="J21" i="8"/>
  <c r="I21" i="8"/>
  <c r="H21" i="8"/>
  <c r="G21" i="8"/>
  <c r="F21" i="8"/>
  <c r="E21" i="8"/>
  <c r="D21" i="8"/>
  <c r="Q20" i="8"/>
  <c r="P20" i="8"/>
  <c r="O20" i="8"/>
  <c r="N20" i="8"/>
  <c r="M20" i="8"/>
  <c r="L20" i="8"/>
  <c r="K20" i="8"/>
  <c r="Q19" i="8"/>
  <c r="P19" i="8"/>
  <c r="O19" i="8"/>
  <c r="N19" i="8"/>
  <c r="M19" i="8"/>
  <c r="L19" i="8"/>
  <c r="K19" i="8"/>
  <c r="Q18" i="8"/>
  <c r="P18" i="8"/>
  <c r="O18" i="8"/>
  <c r="N18" i="8"/>
  <c r="M18" i="8"/>
  <c r="L18" i="8"/>
  <c r="K18" i="8"/>
  <c r="Q17" i="8"/>
  <c r="P17" i="8"/>
  <c r="O17" i="8"/>
  <c r="N17" i="8"/>
  <c r="M17" i="8"/>
  <c r="L17" i="8"/>
  <c r="K17" i="8"/>
  <c r="Q16" i="8"/>
  <c r="P16" i="8"/>
  <c r="O16" i="8"/>
  <c r="N16" i="8"/>
  <c r="M16" i="8"/>
  <c r="L16" i="8"/>
  <c r="K16" i="8"/>
  <c r="Q15" i="8"/>
  <c r="P15" i="8"/>
  <c r="O15" i="8"/>
  <c r="N15" i="8"/>
  <c r="M15" i="8"/>
  <c r="L15" i="8"/>
  <c r="K15" i="8"/>
  <c r="Q14" i="8"/>
  <c r="P14" i="8"/>
  <c r="O14" i="8"/>
  <c r="N14" i="8"/>
  <c r="M14" i="8"/>
  <c r="L14" i="8"/>
  <c r="K14" i="8"/>
  <c r="Q13" i="8"/>
  <c r="P13" i="8"/>
  <c r="O13" i="8"/>
  <c r="N13" i="8"/>
  <c r="M13" i="8"/>
  <c r="L13" i="8"/>
  <c r="K13" i="8"/>
  <c r="Q12" i="8"/>
  <c r="P12" i="8"/>
  <c r="O12" i="8"/>
  <c r="N12" i="8"/>
  <c r="M12" i="8"/>
  <c r="L12" i="8"/>
  <c r="K12" i="8"/>
  <c r="Q11" i="8"/>
  <c r="P11" i="8"/>
  <c r="O11" i="8"/>
  <c r="N11" i="8"/>
  <c r="M11" i="8"/>
  <c r="L11" i="8"/>
  <c r="K11" i="8"/>
  <c r="Q10" i="8"/>
  <c r="P10" i="8"/>
  <c r="O10" i="8"/>
  <c r="N10" i="8"/>
  <c r="M10" i="8"/>
  <c r="L10" i="8"/>
  <c r="K10" i="8"/>
  <c r="Q9" i="8"/>
  <c r="P9" i="8"/>
  <c r="O9" i="8"/>
  <c r="N9" i="8"/>
  <c r="M9" i="8"/>
  <c r="L9" i="8"/>
  <c r="K9" i="8"/>
  <c r="V8" i="5"/>
  <c r="U8" i="5"/>
  <c r="U9" i="5"/>
  <c r="T9" i="5"/>
  <c r="U11" i="5"/>
  <c r="T10" i="5"/>
  <c r="S9" i="5"/>
  <c r="R8" i="5"/>
  <c r="S11" i="5"/>
  <c r="Q9" i="5"/>
  <c r="Q10" i="5"/>
  <c r="Q11" i="5"/>
  <c r="V9" i="5"/>
  <c r="V10" i="5"/>
  <c r="V11" i="5"/>
  <c r="S8" i="5"/>
  <c r="T11" i="5"/>
  <c r="S10" i="5"/>
  <c r="R9" i="5"/>
  <c r="Q8" i="5"/>
  <c r="R10" i="5"/>
  <c r="P8" i="5"/>
  <c r="R11" i="5"/>
  <c r="P9" i="5"/>
  <c r="P10" i="5"/>
  <c r="P11" i="5"/>
  <c r="T8" i="5"/>
  <c r="U10" i="5"/>
  <c r="T12" i="5" l="1"/>
  <c r="P12" i="5"/>
  <c r="Q12" i="5"/>
  <c r="S12" i="5"/>
  <c r="R12" i="5"/>
  <c r="U12" i="5"/>
  <c r="V12" i="5"/>
  <c r="G34" i="8"/>
  <c r="I34" i="8"/>
  <c r="Q33" i="8"/>
  <c r="D34" i="8"/>
  <c r="N33" i="8"/>
  <c r="E34" i="8"/>
  <c r="O33" i="8"/>
  <c r="L33" i="8"/>
  <c r="M33" i="8"/>
  <c r="H34" i="8"/>
  <c r="P33" i="8"/>
  <c r="K33" i="8"/>
  <c r="J34" i="8"/>
  <c r="P21" i="8"/>
  <c r="N21" i="8"/>
  <c r="O21" i="8"/>
  <c r="M21" i="8"/>
  <c r="L21" i="8"/>
  <c r="F34" i="8"/>
  <c r="Q21" i="8"/>
  <c r="K21" i="8"/>
  <c r="M34" i="8" l="1"/>
  <c r="Q34" i="8"/>
  <c r="N34" i="8"/>
  <c r="P34" i="8"/>
  <c r="O34" i="8"/>
  <c r="K34" i="8"/>
  <c r="L34" i="8"/>
</calcChain>
</file>

<file path=xl/sharedStrings.xml><?xml version="1.0" encoding="utf-8"?>
<sst xmlns="http://schemas.openxmlformats.org/spreadsheetml/2006/main" count="7062" uniqueCount="166">
  <si>
    <t>state</t>
  </si>
  <si>
    <t>fips state code</t>
  </si>
  <si>
    <t>tribal name</t>
  </si>
  <si>
    <t>fips code</t>
  </si>
  <si>
    <t>county</t>
  </si>
  <si>
    <t>data category</t>
  </si>
  <si>
    <t>emissions type code</t>
  </si>
  <si>
    <t>scc</t>
  </si>
  <si>
    <t>reporting period</t>
  </si>
  <si>
    <t>emissions operating type</t>
  </si>
  <si>
    <t>pollutant code</t>
  </si>
  <si>
    <t>pollutant desc</t>
  </si>
  <si>
    <t>total emissions</t>
  </si>
  <si>
    <t>emissions uom</t>
  </si>
  <si>
    <t>data set</t>
  </si>
  <si>
    <t>NJ</t>
  </si>
  <si>
    <t>Cumberland</t>
  </si>
  <si>
    <t>NP</t>
  </si>
  <si>
    <t>A</t>
  </si>
  <si>
    <t>R</t>
  </si>
  <si>
    <t>CO</t>
  </si>
  <si>
    <t>Carbon Monoxide</t>
  </si>
  <si>
    <t>TON</t>
  </si>
  <si>
    <t>2017ERTAC_Rail</t>
  </si>
  <si>
    <t>Morris</t>
  </si>
  <si>
    <t>P</t>
  </si>
  <si>
    <t>NOX</t>
  </si>
  <si>
    <t>Nitrogen Oxides</t>
  </si>
  <si>
    <t>PM10-PRI</t>
  </si>
  <si>
    <t>PM10 Primary (Filt + Cond)</t>
  </si>
  <si>
    <t>PM25-PRI</t>
  </si>
  <si>
    <t>PM2.5 Primary (Filt + Cond)</t>
  </si>
  <si>
    <t>VOC</t>
  </si>
  <si>
    <t>Volatile Organic Compounds</t>
  </si>
  <si>
    <t>Middlesex</t>
  </si>
  <si>
    <t>Camden</t>
  </si>
  <si>
    <t>NH3</t>
  </si>
  <si>
    <t>Ammonia</t>
  </si>
  <si>
    <t>Cape May</t>
  </si>
  <si>
    <t>SO2</t>
  </si>
  <si>
    <t>Sulfur Dioxide</t>
  </si>
  <si>
    <t>Sussex</t>
  </si>
  <si>
    <t>Union</t>
  </si>
  <si>
    <t>Warren</t>
  </si>
  <si>
    <t>Atlantic</t>
  </si>
  <si>
    <t>Bergen</t>
  </si>
  <si>
    <t>Burlington</t>
  </si>
  <si>
    <t>Hunterdon</t>
  </si>
  <si>
    <t>Mercer</t>
  </si>
  <si>
    <t>Passaic</t>
  </si>
  <si>
    <t>Salem</t>
  </si>
  <si>
    <t>Somerset</t>
  </si>
  <si>
    <t>Monmouth</t>
  </si>
  <si>
    <t>Essex</t>
  </si>
  <si>
    <t>Hudson</t>
  </si>
  <si>
    <t>Ocean</t>
  </si>
  <si>
    <t>Gloucester</t>
  </si>
  <si>
    <t>STCNTYFIPS</t>
  </si>
  <si>
    <t>SCC</t>
  </si>
  <si>
    <t>scc level one</t>
  </si>
  <si>
    <t>scc level two</t>
  </si>
  <si>
    <t>scc level three</t>
  </si>
  <si>
    <t>scc level four</t>
  </si>
  <si>
    <t>sector</t>
  </si>
  <si>
    <t>Mobile Sources</t>
  </si>
  <si>
    <t>Railroad Equipment</t>
  </si>
  <si>
    <t>Diesel</t>
  </si>
  <si>
    <t>Yard Locomotives</t>
  </si>
  <si>
    <t>Mobile - Locomotives</t>
  </si>
  <si>
    <t>Line Haul Locomotives: Class II / III Operations</t>
  </si>
  <si>
    <t>Line Haul Locomotives: Commuter Lines</t>
  </si>
  <si>
    <t>Line Haul Locomotives: Class I Operations</t>
  </si>
  <si>
    <t>TABLE 6: 2017 NEI RAILROAD DOWNLOAD</t>
  </si>
  <si>
    <t>TABLE 3</t>
  </si>
  <si>
    <t>CONTROLLED 2017</t>
  </si>
  <si>
    <t>LOCOMOTIVES</t>
  </si>
  <si>
    <t xml:space="preserve">ANNUAL AND SUMMER WEEKDAY EMISSIONS BY CTY AND SCC TONSPERYEAR (TPY) AND TONSPERDAY (TPD) </t>
  </si>
  <si>
    <t>2017 BASE AND 2023 PROJECTED EMISSION INVENTORIES</t>
  </si>
  <si>
    <t>TABLE 2</t>
  </si>
  <si>
    <t xml:space="preserve">ANNUAL AND SUMMER WEEKDAY EMISSIONS BY SCC TONSPERYEAR (TPY) AND TONSPERDAY (TPD) </t>
  </si>
  <si>
    <t>TABLE 1</t>
  </si>
  <si>
    <t xml:space="preserve">ANNUAL AND SUMMER WEEKDAY EMISSIONS BY O3 NAA AND CTY TONSPERYEAR (TPY) AND TONSPERDAY (TPD) </t>
  </si>
  <si>
    <t>O3 AQCR</t>
  </si>
  <si>
    <t>COUNTY</t>
  </si>
  <si>
    <t>CO_TPY</t>
  </si>
  <si>
    <t>NH3_TPY</t>
  </si>
  <si>
    <t>NOX_TPY</t>
  </si>
  <si>
    <t>PM10-PRI_TPY</t>
  </si>
  <si>
    <t>PM25-PRI_TPY</t>
  </si>
  <si>
    <t>SO2_TPY</t>
  </si>
  <si>
    <t>VOC_TPY</t>
  </si>
  <si>
    <t>CO_TPD</t>
  </si>
  <si>
    <t>NH3_TPD</t>
  </si>
  <si>
    <t>NOX_TPD</t>
  </si>
  <si>
    <t>PM10-PRI_TPD</t>
  </si>
  <si>
    <t>PM25-PRI_TPD</t>
  </si>
  <si>
    <t>SO2_TPD</t>
  </si>
  <si>
    <t>VOC_TPD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</si>
  <si>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</si>
  <si>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</si>
  <si>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</si>
  <si>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</si>
  <si>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</si>
  <si>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</si>
  <si>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</si>
  <si>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</si>
  <si>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34027</t>
  </si>
  <si>
    <t>34031</t>
  </si>
  <si>
    <t>34035</t>
  </si>
  <si>
    <t>34037</t>
  </si>
  <si>
    <t>34039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</si>
  <si>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</si>
  <si>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</si>
  <si>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</si>
  <si>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</si>
  <si>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</si>
  <si>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</si>
  <si>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</si>
  <si>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</si>
  <si>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</si>
  <si>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</si>
  <si>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</si>
  <si>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</si>
  <si>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</si>
  <si>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</si>
  <si>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</si>
  <si>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</si>
  <si>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</si>
  <si>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</si>
  <si>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</si>
  <si>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</si>
  <si>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</si>
  <si>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</si>
  <si>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</si>
  <si>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The State of New Jersey</t>
  </si>
  <si>
    <t>2017 Nonroad Sources Emission Inventory Calculations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</si>
  <si>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</si>
  <si>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</si>
  <si>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Row Labels</t>
  </si>
  <si>
    <t>Grand Total</t>
  </si>
  <si>
    <t>Sum of CO</t>
  </si>
  <si>
    <t>Sum of NH3</t>
  </si>
  <si>
    <t>Sum of NOX</t>
  </si>
  <si>
    <t>Sum of PM10-PRI</t>
  </si>
  <si>
    <t>Sum of PM25-PRI</t>
  </si>
  <si>
    <t>Sum of SO2</t>
  </si>
  <si>
    <t>Sum of VOC</t>
  </si>
  <si>
    <t>CTY</t>
  </si>
  <si>
    <t>TABLE 4</t>
  </si>
  <si>
    <t>TABLE 5: 2017 NEI RAILROAD SORT BY POLLUTANT, CTY AND SCC</t>
  </si>
  <si>
    <t>Sum of CO2</t>
  </si>
  <si>
    <t>Sum of NH32</t>
  </si>
  <si>
    <t>Sum of NOX2</t>
  </si>
  <si>
    <t>Sum of PM10-PRI2</t>
  </si>
  <si>
    <t>Sum of PM25-PRI2</t>
  </si>
  <si>
    <t>Sum of SO22</t>
  </si>
  <si>
    <t>Sum of VOC2</t>
  </si>
  <si>
    <t xml:space="preserve">ANNUAL AND SUMMER WEEKDAY EMISSIONS BY CTY TONSPERYEAR (TPY) AND TONSPERDAY (TPD) </t>
  </si>
  <si>
    <t>Department of Envinromental Protection</t>
  </si>
  <si>
    <t>2017 Base and 2023 Projection Year Inventories</t>
  </si>
  <si>
    <t>Annual and Average Summer Weekday  Emissions</t>
  </si>
  <si>
    <t>2017 Nonroad Inventory</t>
  </si>
  <si>
    <t>Attachment 4A</t>
  </si>
  <si>
    <t>Railroad (Locomotive)</t>
  </si>
  <si>
    <t>2017 TPY</t>
  </si>
  <si>
    <t>2017 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</si>
</sst>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2" fillId="0" borderId="5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wrapText="1"/>
    </xf>
    <xf numFmtId="4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0" fillId="0" borderId="10" xfId="0" quotePrefix="1" applyBorder="1"/>
    <xf numFmtId="0" fontId="0" fillId="0" borderId="14" xfId="0" quotePrefix="1" applyBorder="1"/>
    <xf numFmtId="0" fontId="0" fillId="0" borderId="15" xfId="0" applyBorder="1"/>
    <xf numFmtId="0" fontId="4" fillId="0" borderId="15" xfId="0" applyFont="1" applyBorder="1"/>
    <xf numFmtId="0" fontId="4" fillId="0" borderId="14" xfId="0" quotePrefix="1" applyFont="1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5" xfId="0" applyBorder="1"/>
    <xf numFmtId="0" fontId="0" fillId="0" borderId="25" xfId="0" applyBorder="1"/>
    <xf numFmtId="0" fontId="2" fillId="0" borderId="15" xfId="0" applyFont="1" applyBorder="1" applyAlignment="1">
      <alignment wrapText="1"/>
    </xf>
    <xf numFmtId="0" fontId="0" fillId="0" borderId="23" xfId="0" applyBorder="1"/>
    <xf numFmtId="0" fontId="0" fillId="0" borderId="20" xfId="0" applyBorder="1"/>
    <xf numFmtId="164" fontId="0" fillId="0" borderId="0" xfId="0" applyNumberFormat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5" fillId="0" borderId="0" xfId="0" applyNumberFormat="1" applyFont="1" applyAlignment="1">
      <alignment horizontal="center"/>
    </xf>
    <xf numFmtId="165" fontId="0" fillId="0" borderId="12" xfId="0" applyNumberFormat="1" applyBorder="1"/>
    <xf numFmtId="165" fontId="0" fillId="0" borderId="6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5" fontId="0" fillId="0" borderId="5" xfId="0" applyNumberFormat="1" applyBorder="1"/>
    <xf numFmtId="165" fontId="0" fillId="0" borderId="29" xfId="0" applyNumberFormat="1" applyBorder="1"/>
    <xf numFmtId="165" fontId="0" fillId="0" borderId="31" xfId="0" applyNumberFormat="1" applyBorder="1"/>
    <xf numFmtId="165" fontId="0" fillId="0" borderId="19" xfId="0" applyNumberFormat="1" applyBorder="1"/>
    <xf numFmtId="165" fontId="0" fillId="0" borderId="32" xfId="0" applyNumberFormat="1" applyBorder="1"/>
    <xf numFmtId="2" fontId="0" fillId="0" borderId="8" xfId="0" applyNumberFormat="1" applyBorder="1"/>
    <xf numFmtId="2" fontId="0" fillId="0" borderId="2" xfId="0" applyNumberFormat="1" applyBorder="1"/>
    <xf numFmtId="2" fontId="0" fillId="0" borderId="11" xfId="0" applyNumberFormat="1" applyBorder="1"/>
    <xf numFmtId="2" fontId="0" fillId="0" borderId="15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5" xfId="0" applyNumberFormat="1" applyBorder="1"/>
    <xf numFmtId="2" fontId="0" fillId="0" borderId="27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0" fontId="3" fillId="0" borderId="33" xfId="0" applyFont="1" applyBorder="1"/>
    <xf numFmtId="0" fontId="0" fillId="0" borderId="33" xfId="0" applyBorder="1"/>
    <xf numFmtId="0" fontId="0" fillId="0" borderId="34" xfId="0" applyBorder="1"/>
    <xf numFmtId="165" fontId="0" fillId="0" borderId="35" xfId="0" applyNumberFormat="1" applyBorder="1"/>
    <xf numFmtId="165" fontId="0" fillId="0" borderId="33" xfId="0" applyNumberFormat="1" applyBorder="1"/>
    <xf numFmtId="0" fontId="2" fillId="0" borderId="35" xfId="0" applyFont="1" applyBorder="1" applyAlignment="1">
      <alignment wrapText="1"/>
    </xf>
    <xf numFmtId="0" fontId="4" fillId="0" borderId="3" xfId="0" applyFont="1" applyBorder="1"/>
    <xf numFmtId="0" fontId="4" fillId="0" borderId="11" xfId="0" applyFont="1" applyBorder="1"/>
    <xf numFmtId="0" fontId="4" fillId="0" borderId="36" xfId="0" applyFont="1" applyBorder="1"/>
    <xf numFmtId="0" fontId="4" fillId="0" borderId="35" xfId="0" applyFont="1" applyBorder="1"/>
    <xf numFmtId="0" fontId="0" fillId="0" borderId="11" xfId="0" applyBorder="1"/>
    <xf numFmtId="0" fontId="4" fillId="0" borderId="37" xfId="0" applyFont="1" applyBorder="1"/>
    <xf numFmtId="0" fontId="4" fillId="0" borderId="21" xfId="0" applyFont="1" applyBorder="1"/>
    <xf numFmtId="0" fontId="0" fillId="0" borderId="1" xfId="0" applyBorder="1"/>
    <xf numFmtId="4" fontId="0" fillId="0" borderId="12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2" fontId="0" fillId="0" borderId="38" xfId="0" applyNumberFormat="1" applyBorder="1"/>
    <xf numFmtId="2" fontId="0" fillId="0" borderId="9" xfId="0" applyNumberFormat="1" applyBorder="1"/>
    <xf numFmtId="2" fontId="0" fillId="0" borderId="40" xfId="0" applyNumberFormat="1" applyBorder="1"/>
    <xf numFmtId="0" fontId="0" fillId="0" borderId="10" xfId="0" applyBorder="1"/>
    <xf numFmtId="0" fontId="0" fillId="0" borderId="41" xfId="0" applyBorder="1"/>
    <xf numFmtId="0" fontId="0" fillId="0" borderId="27" xfId="0" applyBorder="1"/>
    <xf numFmtId="0" fontId="0" fillId="0" borderId="42" xfId="0" applyBorder="1"/>
    <xf numFmtId="0" fontId="1" fillId="0" borderId="39" xfId="0" applyFont="1" applyBorder="1"/>
    <xf numFmtId="0" fontId="0" fillId="0" borderId="16" xfId="0" applyBorder="1"/>
    <xf numFmtId="0" fontId="0" fillId="0" borderId="31" xfId="0" applyBorder="1"/>
    <xf numFmtId="0" fontId="0" fillId="0" borderId="41" xfId="0" applyBorder="1" applyAlignment="1">
      <alignment horizontal="center"/>
    </xf>
    <xf numFmtId="0" fontId="0" fillId="0" borderId="27" xfId="0" pivotButton="1" applyBorder="1"/>
    <xf numFmtId="0" fontId="0" fillId="0" borderId="2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1" xfId="0" pivotButton="1" applyBorder="1"/>
    <xf numFmtId="0" fontId="0" fillId="0" borderId="11" xfId="0" applyBorder="1" applyAlignment="1">
      <alignment horizontal="left"/>
    </xf>
    <xf numFmtId="0" fontId="0" fillId="0" borderId="28" xfId="0" applyBorder="1"/>
    <xf numFmtId="0" fontId="0" fillId="0" borderId="38" xfId="0" applyBorder="1"/>
    <xf numFmtId="0" fontId="0" fillId="0" borderId="21" xfId="0" applyBorder="1" applyAlignment="1">
      <alignment horizontal="left"/>
    </xf>
    <xf numFmtId="0" fontId="0" fillId="0" borderId="45" xfId="0" applyBorder="1"/>
    <xf numFmtId="0" fontId="0" fillId="0" borderId="46" xfId="0" applyBorder="1"/>
    <xf numFmtId="0" fontId="0" fillId="0" borderId="35" xfId="0" applyBorder="1" applyAlignment="1">
      <alignment horizontal="left"/>
    </xf>
    <xf numFmtId="0" fontId="0" fillId="0" borderId="44" xfId="0" applyBorder="1"/>
    <xf numFmtId="0" fontId="0" fillId="0" borderId="29" xfId="0" applyBorder="1"/>
    <xf numFmtId="0" fontId="0" fillId="0" borderId="4" xfId="0" applyBorder="1"/>
    <xf numFmtId="0" fontId="5" fillId="0" borderId="0" xfId="0" applyFont="1" applyAlignment="1">
      <alignment horizontal="center" wrapText="1"/>
    </xf>
    <xf numFmtId="0" fontId="4" fillId="0" borderId="9" xfId="0" quotePrefix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5" xfId="0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</cellXfs>
  <cellStyles count="1">
    <cellStyle name="Normal" xfId="0" builtinId="0"/>
  </cellStyles>
  <dxfs count="22"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599.621037731478" createdVersion="7" refreshedVersion="7" minRefreshableVersion="3" recordCount="57" xr:uid="{97EEFB49-1D8D-488A-86B0-8A3C23FD5296}">
  <cacheSource type="worksheet">
    <worksheetSource ref="A7:P64" sheet="2017 NEI RAILROAD CTY SCC"/>
  </cacheSource>
  <cacheFields count="18">
    <cacheField name="STCNTYFIPS" numFmtId="0">
      <sharedItems containsSemiMixedTypes="0" containsString="0" containsNumber="1" containsInteger="1" minValue="34001" maxValue="34041" count="21">
        <n v="34001"/>
        <n v="34003"/>
        <n v="34005"/>
        <n v="34007"/>
        <n v="34009"/>
        <n v="34011"/>
        <n v="34013"/>
        <n v="34015"/>
        <n v="34017"/>
        <n v="34019"/>
        <n v="34021"/>
        <n v="34023"/>
        <n v="34025"/>
        <n v="34027"/>
        <n v="34029"/>
        <n v="34031"/>
        <n v="34033"/>
        <n v="34035"/>
        <n v="34037"/>
        <n v="34039"/>
        <n v="34041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8500201" maxValue="2285002009" count="4">
        <n v="28500201"/>
        <n v="2285002007"/>
        <n v="2285002009"/>
        <n v="2285002006"/>
      </sharedItems>
    </cacheField>
    <cacheField name="scc level one" numFmtId="0">
      <sharedItems/>
    </cacheField>
    <cacheField name="scc level two" numFmtId="0">
      <sharedItems/>
    </cacheField>
    <cacheField name="scc level three" numFmtId="0">
      <sharedItems/>
    </cacheField>
    <cacheField name="scc level four" numFmtId="0">
      <sharedItems/>
    </cacheField>
    <cacheField name="sector" numFmtId="0">
      <sharedItems/>
    </cacheField>
    <cacheField name="reporting period" numFmtId="0">
      <sharedItems/>
    </cacheField>
    <cacheField name="emissions operating type" numFmtId="0">
      <sharedItems/>
    </cacheField>
    <cacheField name="CO" numFmtId="0">
      <sharedItems containsSemiMixedTypes="0" containsString="0" containsNumber="1" minValue="1.039021E-2" maxValue="113.78749999999999"/>
    </cacheField>
    <cacheField name="NH3" numFmtId="0">
      <sharedItems containsSemiMixedTypes="0" containsString="0" containsNumber="1" minValue="3.2508419999999997E-5" maxValue="0.35601310000000003"/>
    </cacheField>
    <cacheField name="NOX" numFmtId="0">
      <sharedItems containsSemiMixedTypes="0" containsString="0" containsNumber="1" minValue="7.73567E-2" maxValue="916.95910000000003"/>
    </cacheField>
    <cacheField name="PM10-PRI" numFmtId="0">
      <sharedItems containsSemiMixedTypes="0" containsString="0" containsNumber="1" minValue="2.273069E-3" maxValue="26.836469999999998"/>
    </cacheField>
    <cacheField name="PM25-PRI" numFmtId="0">
      <sharedItems containsSemiMixedTypes="0" containsString="0" containsNumber="1" minValue="2.2048770000000001E-3" maxValue="26.031379999999999"/>
    </cacheField>
    <cacheField name="SO2" numFmtId="0">
      <sharedItems containsSemiMixedTypes="0" containsString="0" containsNumber="1" minValue="3.664036E-5" maxValue="0.4012638"/>
    </cacheField>
    <cacheField name="VOC" numFmtId="0">
      <sharedItems containsSemiMixedTypes="0" containsString="0" containsNumber="1" minValue="3.5911929999999999E-3" maxValue="42.41792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599.671760532408" createdVersion="7" refreshedVersion="7" minRefreshableVersion="3" recordCount="57" xr:uid="{5C949C31-299F-48C4-9662-00031755258E}">
  <cacheSource type="worksheet">
    <worksheetSource ref="A7:W64" sheet="2017 NEI RAILROAD CTY SCC"/>
  </cacheSource>
  <cacheFields count="25">
    <cacheField name="STCNTYFIPS" numFmtId="0">
      <sharedItems containsSemiMixedTypes="0" containsString="0" containsNumber="1" containsInteger="1" minValue="34001" maxValue="34041" count="21">
        <n v="34001"/>
        <n v="34003"/>
        <n v="34005"/>
        <n v="34007"/>
        <n v="34009"/>
        <n v="34011"/>
        <n v="34013"/>
        <n v="34015"/>
        <n v="34017"/>
        <n v="34019"/>
        <n v="34021"/>
        <n v="34023"/>
        <n v="34025"/>
        <n v="34027"/>
        <n v="34029"/>
        <n v="34031"/>
        <n v="34033"/>
        <n v="34035"/>
        <n v="34037"/>
        <n v="34039"/>
        <n v="34041"/>
      </sharedItems>
    </cacheField>
    <cacheField name="county" numFmtId="0">
      <sharedItems/>
    </cacheField>
    <cacheField name="data category" numFmtId="0">
      <sharedItems/>
    </cacheField>
    <cacheField name="SCC" numFmtId="0">
      <sharedItems containsSemiMixedTypes="0" containsString="0" containsNumber="1" containsInteger="1" minValue="28500201" maxValue="2285002009"/>
    </cacheField>
    <cacheField name="scc level one" numFmtId="0">
      <sharedItems/>
    </cacheField>
    <cacheField name="scc level two" numFmtId="0">
      <sharedItems/>
    </cacheField>
    <cacheField name="scc level three" numFmtId="0">
      <sharedItems/>
    </cacheField>
    <cacheField name="scc level four" numFmtId="0">
      <sharedItems/>
    </cacheField>
    <cacheField name="sector" numFmtId="0">
      <sharedItems/>
    </cacheField>
    <cacheField name="reporting period" numFmtId="0">
      <sharedItems/>
    </cacheField>
    <cacheField name="emissions operating type" numFmtId="0">
      <sharedItems/>
    </cacheField>
    <cacheField name="CO" numFmtId="0">
      <sharedItems containsSemiMixedTypes="0" containsString="0" containsNumber="1" minValue="1.039021E-2" maxValue="113.78749999999999"/>
    </cacheField>
    <cacheField name="NH3" numFmtId="0">
      <sharedItems containsSemiMixedTypes="0" containsString="0" containsNumber="1" minValue="3.2508419999999997E-5" maxValue="0.35601310000000003"/>
    </cacheField>
    <cacheField name="NOX" numFmtId="0">
      <sharedItems containsSemiMixedTypes="0" containsString="0" containsNumber="1" minValue="7.73567E-2" maxValue="916.95910000000003"/>
    </cacheField>
    <cacheField name="PM10-PRI" numFmtId="0">
      <sharedItems containsSemiMixedTypes="0" containsString="0" containsNumber="1" minValue="2.273069E-3" maxValue="26.836469999999998"/>
    </cacheField>
    <cacheField name="PM25-PRI" numFmtId="0">
      <sharedItems containsSemiMixedTypes="0" containsString="0" containsNumber="1" minValue="2.2048770000000001E-3" maxValue="26.031379999999999"/>
    </cacheField>
    <cacheField name="SO2" numFmtId="0">
      <sharedItems containsSemiMixedTypes="0" containsString="0" containsNumber="1" minValue="3.664036E-5" maxValue="0.4012638"/>
    </cacheField>
    <cacheField name="VOC" numFmtId="0">
      <sharedItems containsSemiMixedTypes="0" containsString="0" containsNumber="1" minValue="3.5911929999999999E-3" maxValue="42.417920000000002"/>
    </cacheField>
    <cacheField name="CO2" numFmtId="0">
      <sharedItems containsSemiMixedTypes="0" containsString="0" containsNumber="1" minValue="2.8466328767123289E-5" maxValue="0.31174657534246575"/>
    </cacheField>
    <cacheField name="NH32" numFmtId="0">
      <sharedItems containsSemiMixedTypes="0" containsString="0" containsNumber="1" minValue="8.9064164383561634E-8" maxValue="9.7537835616438363E-4"/>
    </cacheField>
    <cacheField name="NOX2" numFmtId="0">
      <sharedItems containsSemiMixedTypes="0" containsString="0" containsNumber="1" minValue="2.1193616438356164E-4" maxValue="2.5122167123287671"/>
    </cacheField>
    <cacheField name="PM10-PRI2" numFmtId="0">
      <sharedItems containsSemiMixedTypes="0" containsString="0" containsNumber="1" minValue="6.2275863013698625E-6" maxValue="7.3524575342465745E-2"/>
    </cacheField>
    <cacheField name="PM25-PRI2" numFmtId="0">
      <sharedItems containsSemiMixedTypes="0" containsString="0" containsNumber="1" minValue="6.040758904109589E-6" maxValue="7.1318849315068489E-2"/>
    </cacheField>
    <cacheField name="SO22" numFmtId="0">
      <sharedItems containsSemiMixedTypes="0" containsString="0" containsNumber="1" minValue="1.0038454794520548E-7" maxValue="1.0993528767123289E-3"/>
    </cacheField>
    <cacheField name="VOC2" numFmtId="0">
      <sharedItems containsSemiMixedTypes="0" containsString="0" containsNumber="1" minValue="9.8388849315068497E-6" maxValue="0.1162134794520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s v="Atlantic"/>
    <s v="P"/>
    <x v="0"/>
    <s v="Mobile Sources"/>
    <s v="Railroad Equipment"/>
    <s v="Diesel"/>
    <s v="Yard Locomotives"/>
    <s v="Mobile - Locomotives"/>
    <s v="A"/>
    <s v="R"/>
    <n v="0.24348185999999999"/>
    <n v="7.2922310000000001E-4"/>
    <n v="1.5592900999999999"/>
    <n v="4.08636E-2"/>
    <n v="3.9637699999999998E-2"/>
    <n v="8.2184230000000003E-4"/>
    <n v="0.10212038"/>
  </r>
  <r>
    <x v="0"/>
    <s v="Atlantic"/>
    <s v="NP"/>
    <x v="1"/>
    <s v="Mobile Sources"/>
    <s v="Railroad Equipment"/>
    <s v="Diesel"/>
    <s v="Line Haul Locomotives: Class II / III Operations"/>
    <s v="Mobile - Locomotives"/>
    <s v="A"/>
    <s v="R"/>
    <n v="0.74979099999999999"/>
    <n v="2.3459129999999998E-3"/>
    <n v="5.6207960000000003"/>
    <n v="0.16510349999999999"/>
    <n v="0.1601504"/>
    <n v="2.6440869999999998E-3"/>
    <n v="0.26085560000000002"/>
  </r>
  <r>
    <x v="0"/>
    <s v="Atlantic"/>
    <s v="NP"/>
    <x v="2"/>
    <s v="Mobile Sources"/>
    <s v="Railroad Equipment"/>
    <s v="Diesel"/>
    <s v="Line Haul Locomotives: Commuter Lines"/>
    <s v="Mobile - Locomotives"/>
    <s v="A"/>
    <s v="R"/>
    <n v="15.599780000000001"/>
    <n v="4.8807879999999998E-2"/>
    <n v="125.71120000000001"/>
    <n v="3.6791659999999999"/>
    <n v="3.568791"/>
    <n v="5.5011560000000001E-2"/>
    <n v="5.8153160000000002"/>
  </r>
  <r>
    <x v="1"/>
    <s v="Bergen"/>
    <s v="P"/>
    <x v="0"/>
    <s v="Mobile Sources"/>
    <s v="Railroad Equipment"/>
    <s v="Diesel"/>
    <s v="Yard Locomotives"/>
    <s v="Mobile - Locomotives"/>
    <s v="A"/>
    <s v="R"/>
    <n v="3.4489809"/>
    <n v="1.0329624500000001E-2"/>
    <n v="22.087731999999999"/>
    <n v="0.57884303000000004"/>
    <n v="0.56147778999999998"/>
    <n v="1.16415982E-2"/>
    <n v="1.4465598"/>
  </r>
  <r>
    <x v="1"/>
    <s v="Bergen"/>
    <s v="NP"/>
    <x v="3"/>
    <s v="Mobile Sources"/>
    <s v="Railroad Equipment"/>
    <s v="Diesel"/>
    <s v="Line Haul Locomotives: Class I Operations"/>
    <s v="Mobile - Locomotives"/>
    <s v="A"/>
    <s v="R"/>
    <n v="27.304690000000001"/>
    <n v="8.5430000000000006E-2"/>
    <n v="138.2149"/>
    <n v="4.0452779999999997"/>
    <n v="3.9238629999999999"/>
    <n v="9.6287999999999999E-2"/>
    <n v="6.3728610000000003"/>
  </r>
  <r>
    <x v="1"/>
    <s v="Bergen"/>
    <s v="NP"/>
    <x v="1"/>
    <s v="Mobile Sources"/>
    <s v="Railroad Equipment"/>
    <s v="Diesel"/>
    <s v="Line Haul Locomotives: Class II / III Operations"/>
    <s v="Mobile - Locomotives"/>
    <s v="A"/>
    <s v="R"/>
    <n v="2.470656"/>
    <n v="7.7300770000000001E-3"/>
    <n v="19.909839999999999"/>
    <n v="0.58269760000000004"/>
    <n v="0.56521670000000002"/>
    <n v="8.7125999999999992E-3"/>
    <n v="0.9210161"/>
  </r>
  <r>
    <x v="1"/>
    <s v="Bergen"/>
    <s v="NP"/>
    <x v="2"/>
    <s v="Mobile Sources"/>
    <s v="Railroad Equipment"/>
    <s v="Diesel"/>
    <s v="Line Haul Locomotives: Commuter Lines"/>
    <s v="Mobile - Locomotives"/>
    <s v="A"/>
    <s v="R"/>
    <n v="113.78749999999999"/>
    <n v="0.35601310000000003"/>
    <n v="916.95910000000003"/>
    <n v="26.836469999999998"/>
    <n v="26.031379999999999"/>
    <n v="0.4012638"/>
    <n v="42.417920000000002"/>
  </r>
  <r>
    <x v="2"/>
    <s v="Burlington"/>
    <s v="P"/>
    <x v="0"/>
    <s v="Mobile Sources"/>
    <s v="Railroad Equipment"/>
    <s v="Diesel"/>
    <s v="Yard Locomotives"/>
    <s v="Mobile - Locomotives"/>
    <s v="A"/>
    <s v="R"/>
    <n v="0.66869270000000003"/>
    <n v="2.0027209999999998E-3"/>
    <n v="4.2823969999999996"/>
    <n v="0.1122268"/>
    <n v="0.10886"/>
    <n v="2.257088E-3"/>
    <n v="0.28046090000000001"/>
  </r>
  <r>
    <x v="2"/>
    <s v="Burlington"/>
    <s v="NP"/>
    <x v="1"/>
    <s v="Mobile Sources"/>
    <s v="Railroad Equipment"/>
    <s v="Diesel"/>
    <s v="Line Haul Locomotives: Class II / III Operations"/>
    <s v="Mobile - Locomotives"/>
    <s v="A"/>
    <s v="R"/>
    <n v="1.3172060000000001"/>
    <n v="4.1212150000000001E-3"/>
    <n v="10.000310000000001"/>
    <n v="0.29355320000000001"/>
    <n v="0.28474660000000002"/>
    <n v="4.6450379999999998E-3"/>
    <n v="0.46383459999999999"/>
  </r>
  <r>
    <x v="3"/>
    <s v="Camden"/>
    <s v="P"/>
    <x v="0"/>
    <s v="Mobile Sources"/>
    <s v="Railroad Equipment"/>
    <s v="Diesel"/>
    <s v="Yard Locomotives"/>
    <s v="Mobile - Locomotives"/>
    <s v="A"/>
    <s v="R"/>
    <n v="11.337580000000001"/>
    <n v="3.3955810000000003E-2"/>
    <n v="72.607349999999997"/>
    <n v="1.9027879999999999"/>
    <n v="1.845704"/>
    <n v="3.826856E-2"/>
    <n v="4.7551699999999997"/>
  </r>
  <r>
    <x v="3"/>
    <s v="Camden"/>
    <s v="NP"/>
    <x v="1"/>
    <s v="Mobile Sources"/>
    <s v="Railroad Equipment"/>
    <s v="Diesel"/>
    <s v="Line Haul Locomotives: Class II / III Operations"/>
    <s v="Mobile - Locomotives"/>
    <s v="A"/>
    <s v="R"/>
    <n v="4.0762169999999998"/>
    <n v="1.2753489999999999E-2"/>
    <n v="30.360220000000002"/>
    <n v="0.89209360000000004"/>
    <n v="0.86533079999999996"/>
    <n v="1.43745E-2"/>
    <n v="1.409411"/>
  </r>
  <r>
    <x v="3"/>
    <s v="Camden"/>
    <s v="NP"/>
    <x v="2"/>
    <s v="Mobile Sources"/>
    <s v="Railroad Equipment"/>
    <s v="Diesel"/>
    <s v="Line Haul Locomotives: Commuter Lines"/>
    <s v="Mobile - Locomotives"/>
    <s v="A"/>
    <s v="R"/>
    <n v="15.380549999999999"/>
    <n v="4.812197E-2"/>
    <n v="123.94450000000001"/>
    <n v="3.6274609999999998"/>
    <n v="3.518637"/>
    <n v="5.4238460000000002E-2"/>
    <n v="5.7335919999999998"/>
  </r>
  <r>
    <x v="4"/>
    <s v="Cape May"/>
    <s v="NP"/>
    <x v="1"/>
    <s v="Mobile Sources"/>
    <s v="Railroad Equipment"/>
    <s v="Diesel"/>
    <s v="Line Haul Locomotives: Class II / III Operations"/>
    <s v="Mobile - Locomotives"/>
    <s v="A"/>
    <s v="R"/>
    <n v="0.4820951"/>
    <n v="1.5083570000000001E-3"/>
    <n v="3.7260810000000002"/>
    <n v="0.109277"/>
    <n v="0.1059987"/>
    <n v="1.700076E-3"/>
    <n v="0.17268330000000001"/>
  </r>
  <r>
    <x v="5"/>
    <s v="Cumberland"/>
    <s v="P"/>
    <x v="0"/>
    <s v="Mobile Sources"/>
    <s v="Railroad Equipment"/>
    <s v="Diesel"/>
    <s v="Yard Locomotives"/>
    <s v="Mobile - Locomotives"/>
    <s v="A"/>
    <s v="R"/>
    <n v="1.012537"/>
    <n v="3.0325270000000001E-3"/>
    <n v="6.4844220000000004"/>
    <n v="0.16993430000000001"/>
    <n v="0.16483629999999999"/>
    <n v="3.417691E-3"/>
    <n v="0.42467500000000002"/>
  </r>
  <r>
    <x v="5"/>
    <s v="Cumberland"/>
    <s v="NP"/>
    <x v="1"/>
    <s v="Mobile Sources"/>
    <s v="Railroad Equipment"/>
    <s v="Diesel"/>
    <s v="Line Haul Locomotives: Class II / III Operations"/>
    <s v="Mobile - Locomotives"/>
    <s v="A"/>
    <s v="R"/>
    <n v="5.7213859999999999"/>
    <n v="1.7900820000000001E-2"/>
    <n v="45.528219999999997"/>
    <n v="1.3332889999999999"/>
    <n v="1.293291"/>
    <n v="2.0176079999999999E-2"/>
    <n v="2.1072579999999999"/>
  </r>
  <r>
    <x v="6"/>
    <s v="Essex"/>
    <s v="P"/>
    <x v="0"/>
    <s v="Mobile Sources"/>
    <s v="Railroad Equipment"/>
    <s v="Diesel"/>
    <s v="Yard Locomotives"/>
    <s v="Mobile - Locomotives"/>
    <s v="A"/>
    <s v="R"/>
    <n v="35.928060199999997"/>
    <n v="0.107603769"/>
    <n v="230.08800299999999"/>
    <n v="6.0298118599999997"/>
    <n v="5.8489176599999997"/>
    <n v="0.121270605"/>
    <n v="15.068827499999999"/>
  </r>
  <r>
    <x v="6"/>
    <s v="Essex"/>
    <s v="NP"/>
    <x v="3"/>
    <s v="Mobile Sources"/>
    <s v="Railroad Equipment"/>
    <s v="Diesel"/>
    <s v="Line Haul Locomotives: Class I Operations"/>
    <s v="Mobile - Locomotives"/>
    <s v="A"/>
    <s v="R"/>
    <n v="10.27956"/>
    <n v="3.2162000000000003E-2"/>
    <n v="52.034550000000003"/>
    <n v="1.5229490000000001"/>
    <n v="1.477239"/>
    <n v="3.6249999999999998E-2"/>
    <n v="2.3992279999999999"/>
  </r>
  <r>
    <x v="6"/>
    <s v="Essex"/>
    <s v="NP"/>
    <x v="1"/>
    <s v="Mobile Sources"/>
    <s v="Railroad Equipment"/>
    <s v="Diesel"/>
    <s v="Line Haul Locomotives: Class II / III Operations"/>
    <s v="Mobile - Locomotives"/>
    <s v="A"/>
    <s v="R"/>
    <n v="2.1023429999999999"/>
    <n v="6.5777179999999998E-3"/>
    <n v="15.65639"/>
    <n v="0.46004509999999998"/>
    <n v="0.44624370000000002"/>
    <n v="7.4137710000000004E-3"/>
    <n v="0.72682049999999998"/>
  </r>
  <r>
    <x v="6"/>
    <s v="Essex"/>
    <s v="NP"/>
    <x v="2"/>
    <s v="Mobile Sources"/>
    <s v="Railroad Equipment"/>
    <s v="Diesel"/>
    <s v="Line Haul Locomotives: Commuter Lines"/>
    <s v="Mobile - Locomotives"/>
    <s v="A"/>
    <s v="R"/>
    <n v="22.112850000000002"/>
    <n v="6.9185679999999999E-2"/>
    <n v="178.1969"/>
    <n v="5.2152560000000001"/>
    <n v="5.0587980000000003"/>
    <n v="7.7979450000000006E-2"/>
    <n v="8.2432719999999993"/>
  </r>
  <r>
    <x v="7"/>
    <s v="Gloucester"/>
    <s v="P"/>
    <x v="0"/>
    <s v="Mobile Sources"/>
    <s v="Railroad Equipment"/>
    <s v="Diesel"/>
    <s v="Yard Locomotives"/>
    <s v="Mobile - Locomotives"/>
    <s v="A"/>
    <s v="R"/>
    <n v="1.030748"/>
    <n v="3.0870699999999999E-3"/>
    <n v="6.6010499999999999"/>
    <n v="0.1729907"/>
    <n v="0.16780100000000001"/>
    <n v="3.4791610000000001E-3"/>
    <n v="0.43231320000000001"/>
  </r>
  <r>
    <x v="7"/>
    <s v="Gloucester"/>
    <s v="NP"/>
    <x v="1"/>
    <s v="Mobile Sources"/>
    <s v="Railroad Equipment"/>
    <s v="Diesel"/>
    <s v="Line Haul Locomotives: Class II / III Operations"/>
    <s v="Mobile - Locomotives"/>
    <s v="A"/>
    <s v="R"/>
    <n v="8.3716740000000005"/>
    <n v="2.6192920000000001E-2"/>
    <n v="64.043639999999996"/>
    <n v="1.8792279999999999"/>
    <n v="1.822851"/>
    <n v="2.9522139999999999E-2"/>
    <n v="2.9694440000000002"/>
  </r>
  <r>
    <x v="8"/>
    <s v="Hudson"/>
    <s v="P"/>
    <x v="0"/>
    <s v="Mobile Sources"/>
    <s v="Railroad Equipment"/>
    <s v="Diesel"/>
    <s v="Yard Locomotives"/>
    <s v="Mobile - Locomotives"/>
    <s v="A"/>
    <s v="R"/>
    <n v="25.4332943"/>
    <n v="7.6172180300000003E-2"/>
    <n v="162.87817699999999"/>
    <n v="4.2684739799999996"/>
    <n v="4.1404197700000003"/>
    <n v="8.5846863699999998E-2"/>
    <n v="10.66714872"/>
  </r>
  <r>
    <x v="8"/>
    <s v="Hudson"/>
    <s v="NP"/>
    <x v="3"/>
    <s v="Mobile Sources"/>
    <s v="Railroad Equipment"/>
    <s v="Diesel"/>
    <s v="Line Haul Locomotives: Class I Operations"/>
    <s v="Mobile - Locomotives"/>
    <s v="A"/>
    <s v="R"/>
    <n v="24.308350000000001"/>
    <n v="7.6054999999999998E-2"/>
    <n v="123.0475"/>
    <n v="3.601359"/>
    <n v="3.4932690000000002"/>
    <n v="8.5722000000000007E-2"/>
    <n v="5.6735199999999999"/>
  </r>
  <r>
    <x v="8"/>
    <s v="Hudson"/>
    <s v="NP"/>
    <x v="1"/>
    <s v="Mobile Sources"/>
    <s v="Railroad Equipment"/>
    <s v="Diesel"/>
    <s v="Line Haul Locomotives: Class II / III Operations"/>
    <s v="Mobile - Locomotives"/>
    <s v="A"/>
    <s v="R"/>
    <n v="4.2470270000000001"/>
    <n v="1.328791E-2"/>
    <n v="33.687150000000003"/>
    <n v="0.98668199999999995"/>
    <n v="0.95708150000000003"/>
    <n v="1.497685E-2"/>
    <n v="1.5594190000000001"/>
  </r>
  <r>
    <x v="8"/>
    <s v="Hudson"/>
    <s v="NP"/>
    <x v="2"/>
    <s v="Mobile Sources"/>
    <s v="Railroad Equipment"/>
    <s v="Diesel"/>
    <s v="Line Haul Locomotives: Commuter Lines"/>
    <s v="Mobile - Locomotives"/>
    <s v="A"/>
    <s v="R"/>
    <n v="46.370620000000002"/>
    <n v="0.1450823"/>
    <n v="373.67880000000002"/>
    <n v="10.936389999999999"/>
    <n v="10.60829"/>
    <n v="0.1635228"/>
    <n v="17.28613"/>
  </r>
  <r>
    <x v="9"/>
    <s v="Hunterdon"/>
    <s v="NP"/>
    <x v="3"/>
    <s v="Mobile Sources"/>
    <s v="Railroad Equipment"/>
    <s v="Diesel"/>
    <s v="Line Haul Locomotives: Class I Operations"/>
    <s v="Mobile - Locomotives"/>
    <s v="A"/>
    <s v="R"/>
    <n v="25.055630000000001"/>
    <n v="7.8393000000000004E-2"/>
    <n v="126.8302"/>
    <n v="3.7120709999999999"/>
    <n v="3.6006580000000001"/>
    <n v="8.8357000000000005E-2"/>
    <n v="5.8479330000000003"/>
  </r>
  <r>
    <x v="9"/>
    <s v="Hunterdon"/>
    <s v="NP"/>
    <x v="1"/>
    <s v="Mobile Sources"/>
    <s v="Railroad Equipment"/>
    <s v="Diesel"/>
    <s v="Line Haul Locomotives: Class II / III Operations"/>
    <s v="Mobile - Locomotives"/>
    <s v="A"/>
    <s v="R"/>
    <n v="0.16743"/>
    <n v="5.2384739999999995E-4"/>
    <n v="1.3492390000000001"/>
    <n v="3.9487910000000001E-2"/>
    <n v="3.830327E-2"/>
    <n v="5.904304E-4"/>
    <n v="6.2414879999999999E-2"/>
  </r>
  <r>
    <x v="9"/>
    <s v="Hunterdon"/>
    <s v="NP"/>
    <x v="2"/>
    <s v="Mobile Sources"/>
    <s v="Railroad Equipment"/>
    <s v="Diesel"/>
    <s v="Line Haul Locomotives: Commuter Lines"/>
    <s v="Mobile - Locomotives"/>
    <s v="A"/>
    <s v="R"/>
    <n v="27.770779999999998"/>
    <n v="8.688796E-2"/>
    <n v="223.79150000000001"/>
    <n v="6.5496639999999999"/>
    <n v="6.3531740000000001"/>
    <n v="9.7931760000000007E-2"/>
    <n v="10.352449999999999"/>
  </r>
  <r>
    <x v="10"/>
    <s v="Mercer"/>
    <s v="NP"/>
    <x v="3"/>
    <s v="Mobile Sources"/>
    <s v="Railroad Equipment"/>
    <s v="Diesel"/>
    <s v="Line Haul Locomotives: Class I Operations"/>
    <s v="Mobile - Locomotives"/>
    <s v="A"/>
    <s v="R"/>
    <n v="10.58836"/>
    <n v="3.3127999999999998E-2"/>
    <n v="53.597709999999999"/>
    <n v="1.5686990000000001"/>
    <n v="1.521617"/>
    <n v="3.7338999999999997E-2"/>
    <n v="2.4713020000000001"/>
  </r>
  <r>
    <x v="10"/>
    <s v="Mercer"/>
    <s v="NP"/>
    <x v="1"/>
    <s v="Mobile Sources"/>
    <s v="Railroad Equipment"/>
    <s v="Diesel"/>
    <s v="Line Haul Locomotives: Class II / III Operations"/>
    <s v="Mobile - Locomotives"/>
    <s v="A"/>
    <s v="R"/>
    <n v="4.8252829999999997E-2"/>
    <n v="1.5097130000000001E-4"/>
    <n v="0.35924970000000001"/>
    <n v="1.0556289999999999E-2"/>
    <n v="1.02396E-2"/>
    <n v="1.701603E-4"/>
    <n v="1.667774E-2"/>
  </r>
  <r>
    <x v="10"/>
    <s v="Mercer"/>
    <s v="NP"/>
    <x v="2"/>
    <s v="Mobile Sources"/>
    <s v="Railroad Equipment"/>
    <s v="Diesel"/>
    <s v="Line Haul Locomotives: Commuter Lines"/>
    <s v="Mobile - Locomotives"/>
    <s v="A"/>
    <s v="R"/>
    <n v="7.2972460000000003"/>
    <n v="2.2831299999999999E-2"/>
    <n v="58.805039999999998"/>
    <n v="1.721036"/>
    <n v="1.669405"/>
    <n v="2.5733240000000001E-2"/>
    <n v="2.7202820000000001"/>
  </r>
  <r>
    <x v="11"/>
    <s v="Middlesex"/>
    <s v="P"/>
    <x v="0"/>
    <s v="Mobile Sources"/>
    <s v="Railroad Equipment"/>
    <s v="Diesel"/>
    <s v="Yard Locomotives"/>
    <s v="Mobile - Locomotives"/>
    <s v="A"/>
    <s v="R"/>
    <n v="10.0258436"/>
    <n v="3.0027188999999999E-2"/>
    <n v="64.206823999999997"/>
    <n v="1.6826392999999999"/>
    <n v="1.6321595"/>
    <n v="3.3840958999999997E-2"/>
    <n v="4.2050071000000004"/>
  </r>
  <r>
    <x v="11"/>
    <s v="Middlesex"/>
    <s v="NP"/>
    <x v="3"/>
    <s v="Mobile Sources"/>
    <s v="Railroad Equipment"/>
    <s v="Diesel"/>
    <s v="Line Haul Locomotives: Class I Operations"/>
    <s v="Mobile - Locomotives"/>
    <s v="A"/>
    <s v="R"/>
    <n v="19.183309999999999"/>
    <n v="6.0019999999999997E-2"/>
    <n v="97.104900000000001"/>
    <n v="2.842069"/>
    <n v="2.7567680000000001"/>
    <n v="6.7649000000000001E-2"/>
    <n v="4.477347"/>
  </r>
  <r>
    <x v="11"/>
    <s v="Middlesex"/>
    <s v="NP"/>
    <x v="1"/>
    <s v="Mobile Sources"/>
    <s v="Railroad Equipment"/>
    <s v="Diesel"/>
    <s v="Line Haul Locomotives: Class II / III Operations"/>
    <s v="Mobile - Locomotives"/>
    <s v="A"/>
    <s v="R"/>
    <n v="8.6817349999999998"/>
    <n v="2.716302E-2"/>
    <n v="65.104879999999994"/>
    <n v="1.912336"/>
    <n v="1.8549659999999999"/>
    <n v="3.0615549999999998E-2"/>
    <n v="3.0214050000000001"/>
  </r>
  <r>
    <x v="11"/>
    <s v="Middlesex"/>
    <s v="NP"/>
    <x v="2"/>
    <s v="Mobile Sources"/>
    <s v="Railroad Equipment"/>
    <s v="Diesel"/>
    <s v="Line Haul Locomotives: Commuter Lines"/>
    <s v="Mobile - Locomotives"/>
    <s v="A"/>
    <s v="R"/>
    <n v="27.733360000000001"/>
    <n v="8.6770890000000003E-2"/>
    <n v="223.49"/>
    <n v="6.5408390000000001"/>
    <n v="6.3446129999999998"/>
    <n v="9.7799810000000001E-2"/>
    <n v="10.3385"/>
  </r>
  <r>
    <x v="12"/>
    <s v="Monmouth"/>
    <s v="NP"/>
    <x v="1"/>
    <s v="Mobile Sources"/>
    <s v="Railroad Equipment"/>
    <s v="Diesel"/>
    <s v="Line Haul Locomotives: Class II / III Operations"/>
    <s v="Mobile - Locomotives"/>
    <s v="A"/>
    <s v="R"/>
    <n v="0.78626759999999996"/>
    <n v="2.4600389999999998E-3"/>
    <n v="6.1124520000000002"/>
    <n v="0.17921090000000001"/>
    <n v="0.17383460000000001"/>
    <n v="2.7727189999999999E-3"/>
    <n v="0.28320459999999997"/>
  </r>
  <r>
    <x v="12"/>
    <s v="Monmouth"/>
    <s v="NP"/>
    <x v="2"/>
    <s v="Mobile Sources"/>
    <s v="Railroad Equipment"/>
    <s v="Diesel"/>
    <s v="Line Haul Locomotives: Commuter Lines"/>
    <s v="Mobile - Locomotives"/>
    <s v="A"/>
    <s v="R"/>
    <n v="69.999750000000006"/>
    <n v="0.21901209999999999"/>
    <n v="564.09479999999996"/>
    <n v="16.509260000000001"/>
    <n v="16.01398"/>
    <n v="0.2468494"/>
    <n v="26.094650000000001"/>
  </r>
  <r>
    <x v="13"/>
    <s v="Morris"/>
    <s v="P"/>
    <x v="0"/>
    <s v="Mobile Sources"/>
    <s v="Railroad Equipment"/>
    <s v="Diesel"/>
    <s v="Yard Locomotives"/>
    <s v="Mobile - Locomotives"/>
    <s v="A"/>
    <s v="R"/>
    <n v="0.76695550000000001"/>
    <n v="2.2970159999999998E-3"/>
    <n v="4.9116840000000002"/>
    <n v="0.12871827999999999"/>
    <n v="0.12485673"/>
    <n v="2.5887610000000002E-3"/>
    <n v="0.32167400000000002"/>
  </r>
  <r>
    <x v="13"/>
    <s v="Morris"/>
    <s v="NP"/>
    <x v="1"/>
    <s v="Mobile Sources"/>
    <s v="Railroad Equipment"/>
    <s v="Diesel"/>
    <s v="Line Haul Locomotives: Class II / III Operations"/>
    <s v="Mobile - Locomotives"/>
    <s v="A"/>
    <s v="R"/>
    <n v="1.204175"/>
    <n v="3.7675690000000001E-3"/>
    <n v="9.703875"/>
    <n v="0.28400150000000002"/>
    <n v="0.27548139999999999"/>
    <n v="4.2464419999999996E-3"/>
    <n v="0.44889479999999998"/>
  </r>
  <r>
    <x v="13"/>
    <s v="Morris"/>
    <s v="NP"/>
    <x v="2"/>
    <s v="Mobile Sources"/>
    <s v="Railroad Equipment"/>
    <s v="Diesel"/>
    <s v="Line Haul Locomotives: Commuter Lines"/>
    <s v="Mobile - Locomotives"/>
    <s v="A"/>
    <s v="R"/>
    <n v="37.530610000000003"/>
    <n v="0.1174241"/>
    <n v="302.44130000000001"/>
    <n v="8.8514940000000006"/>
    <n v="8.5859489999999994"/>
    <n v="0.1323491"/>
    <n v="13.990740000000001"/>
  </r>
  <r>
    <x v="14"/>
    <s v="Ocean"/>
    <s v="NP"/>
    <x v="1"/>
    <s v="Mobile Sources"/>
    <s v="Railroad Equipment"/>
    <s v="Diesel"/>
    <s v="Line Haul Locomotives: Class II / III Operations"/>
    <s v="Mobile - Locomotives"/>
    <s v="A"/>
    <s v="R"/>
    <n v="1.039021E-2"/>
    <n v="3.2508419999999997E-5"/>
    <n v="7.73567E-2"/>
    <n v="2.273069E-3"/>
    <n v="2.2048770000000001E-3"/>
    <n v="3.664036E-5"/>
    <n v="3.5911929999999999E-3"/>
  </r>
  <r>
    <x v="14"/>
    <s v="Ocean"/>
    <s v="NP"/>
    <x v="2"/>
    <s v="Mobile Sources"/>
    <s v="Railroad Equipment"/>
    <s v="Diesel"/>
    <s v="Line Haul Locomotives: Commuter Lines"/>
    <s v="Mobile - Locomotives"/>
    <s v="A"/>
    <s v="R"/>
    <n v="2.8890989999999999"/>
    <n v="9.0392819999999992E-3"/>
    <n v="23.281870000000001"/>
    <n v="0.68138620000000005"/>
    <n v="0.66094459999999999"/>
    <n v="1.018821E-2"/>
    <n v="1.0770040000000001"/>
  </r>
  <r>
    <x v="15"/>
    <s v="Passaic"/>
    <s v="NP"/>
    <x v="1"/>
    <s v="Mobile Sources"/>
    <s v="Railroad Equipment"/>
    <s v="Diesel"/>
    <s v="Line Haul Locomotives: Class II / III Operations"/>
    <s v="Mobile - Locomotives"/>
    <s v="A"/>
    <s v="R"/>
    <n v="1.762637"/>
    <n v="5.5148590000000004E-3"/>
    <n v="14.20425"/>
    <n v="0.4157132"/>
    <n v="0.40324179999999998"/>
    <n v="6.2158200000000004E-3"/>
    <n v="0.65707939999999998"/>
  </r>
  <r>
    <x v="15"/>
    <s v="Passaic"/>
    <s v="NP"/>
    <x v="2"/>
    <s v="Mobile Sources"/>
    <s v="Railroad Equipment"/>
    <s v="Diesel"/>
    <s v="Line Haul Locomotives: Commuter Lines"/>
    <s v="Mobile - Locomotives"/>
    <s v="A"/>
    <s v="R"/>
    <n v="37.025790000000001"/>
    <n v="0.11584460000000001"/>
    <n v="298.37329999999997"/>
    <n v="8.7324350000000006"/>
    <n v="8.4704619999999995"/>
    <n v="0.13056899999999999"/>
    <n v="13.80255"/>
  </r>
  <r>
    <x v="16"/>
    <s v="Salem"/>
    <s v="NP"/>
    <x v="1"/>
    <s v="Mobile Sources"/>
    <s v="Railroad Equipment"/>
    <s v="Diesel"/>
    <s v="Line Haul Locomotives: Class II / III Operations"/>
    <s v="Mobile - Locomotives"/>
    <s v="A"/>
    <s v="R"/>
    <n v="5.3755620000000004"/>
    <n v="1.6818820000000002E-2"/>
    <n v="43.027560000000001"/>
    <n v="1.259695"/>
    <n v="1.2219040000000001"/>
    <n v="1.8956549999999999E-2"/>
    <n v="1.9910080000000001"/>
  </r>
  <r>
    <x v="17"/>
    <s v="Somerset"/>
    <s v="P"/>
    <x v="0"/>
    <s v="Mobile Sources"/>
    <s v="Railroad Equipment"/>
    <s v="Diesel"/>
    <s v="Yard Locomotives"/>
    <s v="Mobile - Locomotives"/>
    <s v="A"/>
    <s v="R"/>
    <n v="7.6001991599999998"/>
    <n v="2.2762431100000001E-2"/>
    <n v="48.6726715"/>
    <n v="1.275542739"/>
    <n v="1.2372764430000001"/>
    <n v="2.56535125E-2"/>
    <n v="3.1876509"/>
  </r>
  <r>
    <x v="17"/>
    <s v="Somerset"/>
    <s v="NP"/>
    <x v="3"/>
    <s v="Mobile Sources"/>
    <s v="Railroad Equipment"/>
    <s v="Diesel"/>
    <s v="Line Haul Locomotives: Class I Operations"/>
    <s v="Mobile - Locomotives"/>
    <s v="A"/>
    <s v="R"/>
    <n v="26.551950000000001"/>
    <n v="8.3073999999999995E-2"/>
    <n v="134.40450000000001"/>
    <n v="3.9337559999999998"/>
    <n v="3.8156889999999999"/>
    <n v="9.3632999999999994E-2"/>
    <n v="6.1971720000000001"/>
  </r>
  <r>
    <x v="17"/>
    <s v="Somerset"/>
    <s v="NP"/>
    <x v="1"/>
    <s v="Mobile Sources"/>
    <s v="Railroad Equipment"/>
    <s v="Diesel"/>
    <s v="Line Haul Locomotives: Class II / III Operations"/>
    <s v="Mobile - Locomotives"/>
    <s v="A"/>
    <s v="R"/>
    <n v="0.2080977"/>
    <n v="6.5108660000000004E-4"/>
    <n v="1.5493189999999999"/>
    <n v="4.5525589999999998E-2"/>
    <n v="4.4159820000000002E-2"/>
    <n v="7.3384229999999995E-4"/>
    <n v="7.1925299999999998E-2"/>
  </r>
  <r>
    <x v="17"/>
    <s v="Somerset"/>
    <s v="NP"/>
    <x v="2"/>
    <s v="Mobile Sources"/>
    <s v="Railroad Equipment"/>
    <s v="Diesel"/>
    <s v="Line Haul Locomotives: Commuter Lines"/>
    <s v="Mobile - Locomotives"/>
    <s v="A"/>
    <s v="R"/>
    <n v="28.340039999999998"/>
    <n v="8.8669040000000005E-2"/>
    <n v="228.37889999999999"/>
    <n v="6.6839230000000001"/>
    <n v="6.4834050000000003"/>
    <n v="9.9939219999999995E-2"/>
    <n v="10.56466"/>
  </r>
  <r>
    <x v="18"/>
    <s v="Sussex"/>
    <s v="NP"/>
    <x v="1"/>
    <s v="Mobile Sources"/>
    <s v="Railroad Equipment"/>
    <s v="Diesel"/>
    <s v="Line Haul Locomotives: Class II / III Operations"/>
    <s v="Mobile - Locomotives"/>
    <s v="A"/>
    <s v="R"/>
    <n v="3.2311200000000002"/>
    <n v="1.0109379999999999E-2"/>
    <n v="26.038060000000002"/>
    <n v="0.76205089999999998"/>
    <n v="0.7391894"/>
    <n v="1.1394319999999999E-2"/>
    <n v="1.2045030000000001"/>
  </r>
  <r>
    <x v="19"/>
    <s v="Union"/>
    <s v="P"/>
    <x v="0"/>
    <s v="Mobile Sources"/>
    <s v="Railroad Equipment"/>
    <s v="Diesel"/>
    <s v="Yard Locomotives"/>
    <s v="Mobile - Locomotives"/>
    <s v="A"/>
    <s v="R"/>
    <n v="13.520519999999999"/>
    <n v="4.0493671000000002E-2"/>
    <n v="86.587202000000005"/>
    <n v="2.2691512"/>
    <n v="2.2010768000000001"/>
    <n v="4.5636797999999999E-2"/>
    <n v="5.6707324000000003"/>
  </r>
  <r>
    <x v="19"/>
    <s v="Union"/>
    <s v="NP"/>
    <x v="3"/>
    <s v="Mobile Sources"/>
    <s v="Railroad Equipment"/>
    <s v="Diesel"/>
    <s v="Line Haul Locomotives: Class I Operations"/>
    <s v="Mobile - Locomotives"/>
    <s v="A"/>
    <s v="R"/>
    <n v="18.35643"/>
    <n v="5.7432999999999998E-2"/>
    <n v="92.919280000000001"/>
    <n v="2.7195640000000001"/>
    <n v="2.63794"/>
    <n v="6.4732999999999999E-2"/>
    <n v="4.2843549999999997"/>
  </r>
  <r>
    <x v="19"/>
    <s v="Union"/>
    <s v="NP"/>
    <x v="1"/>
    <s v="Mobile Sources"/>
    <s v="Railroad Equipment"/>
    <s v="Diesel"/>
    <s v="Line Haul Locomotives: Class II / III Operations"/>
    <s v="Mobile - Locomotives"/>
    <s v="A"/>
    <s v="R"/>
    <n v="4.7976049999999999"/>
    <n v="1.5010529999999999E-2"/>
    <n v="35.718910000000001"/>
    <n v="1.049574"/>
    <n v="1.018086"/>
    <n v="1.6918430000000002E-2"/>
    <n v="1.6582079999999999"/>
  </r>
  <r>
    <x v="19"/>
    <s v="Union"/>
    <s v="NP"/>
    <x v="2"/>
    <s v="Mobile Sources"/>
    <s v="Railroad Equipment"/>
    <s v="Diesel"/>
    <s v="Line Haul Locomotives: Commuter Lines"/>
    <s v="Mobile - Locomotives"/>
    <s v="A"/>
    <s v="R"/>
    <n v="42.512450000000001"/>
    <n v="0.13301099999999999"/>
    <n v="342.58760000000001"/>
    <n v="10.026450000000001"/>
    <n v="9.7256540000000005"/>
    <n v="0.1499173"/>
    <n v="15.84788"/>
  </r>
  <r>
    <x v="20"/>
    <s v="Warren"/>
    <s v="NP"/>
    <x v="3"/>
    <s v="Mobile Sources"/>
    <s v="Railroad Equipment"/>
    <s v="Diesel"/>
    <s v="Line Haul Locomotives: Class I Operations"/>
    <s v="Mobile - Locomotives"/>
    <s v="A"/>
    <s v="R"/>
    <n v="7.7348499999999998"/>
    <n v="2.4199999999999999E-2"/>
    <n v="39.153399999999998"/>
    <n v="1.1459429999999999"/>
    <n v="1.1115489999999999"/>
    <n v="2.7276000000000002E-2"/>
    <n v="1.805299"/>
  </r>
  <r>
    <x v="20"/>
    <s v="Warren"/>
    <s v="NP"/>
    <x v="1"/>
    <s v="Mobile Sources"/>
    <s v="Railroad Equipment"/>
    <s v="Diesel"/>
    <s v="Line Haul Locomotives: Class II / III Operations"/>
    <s v="Mobile - Locomotives"/>
    <s v="A"/>
    <s v="R"/>
    <n v="0.16305710000000001"/>
    <n v="5.1016579999999998E-4"/>
    <n v="1.3140000000000001"/>
    <n v="3.8456589999999999E-2"/>
    <n v="3.7302889999999998E-2"/>
    <n v="5.7500990000000001E-4"/>
    <n v="6.078476E-2"/>
  </r>
  <r>
    <x v="20"/>
    <s v="Warren"/>
    <s v="NP"/>
    <x v="2"/>
    <s v="Mobile Sources"/>
    <s v="Railroad Equipment"/>
    <s v="Diesel"/>
    <s v="Line Haul Locomotives: Commuter Lines"/>
    <s v="Mobile - Locomotives"/>
    <s v="A"/>
    <s v="R"/>
    <n v="1.8907700000000001"/>
    <n v="5.9157560000000003E-3"/>
    <n v="15.23682"/>
    <n v="0.44593310000000003"/>
    <n v="0.43255510000000003"/>
    <n v="6.6676720000000004E-3"/>
    <n v="0.70484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s v="Atlantic"/>
    <s v="P"/>
    <n v="28500201"/>
    <s v="Mobile Sources"/>
    <s v="Railroad Equipment"/>
    <s v="Diesel"/>
    <s v="Yard Locomotives"/>
    <s v="Mobile - Locomotives"/>
    <s v="A"/>
    <s v="R"/>
    <n v="0.24348185999999999"/>
    <n v="7.2922310000000001E-4"/>
    <n v="1.5592900999999999"/>
    <n v="4.08636E-2"/>
    <n v="3.9637699999999998E-2"/>
    <n v="8.2184230000000003E-4"/>
    <n v="0.10212038"/>
    <n v="6.6707358904109586E-4"/>
    <n v="1.997871506849315E-6"/>
    <n v="4.2720276712328769E-3"/>
    <n v="1.1195506849315068E-4"/>
    <n v="1.0859643835616438E-4"/>
    <n v="2.2516227397260273E-6"/>
    <n v="2.7978186301369864E-4"/>
  </r>
  <r>
    <x v="0"/>
    <s v="Atlantic"/>
    <s v="NP"/>
    <n v="2285002007"/>
    <s v="Mobile Sources"/>
    <s v="Railroad Equipment"/>
    <s v="Diesel"/>
    <s v="Line Haul Locomotives: Class II / III Operations"/>
    <s v="Mobile - Locomotives"/>
    <s v="A"/>
    <s v="R"/>
    <n v="0.74979099999999999"/>
    <n v="2.3459129999999998E-3"/>
    <n v="5.6207960000000003"/>
    <n v="0.16510349999999999"/>
    <n v="0.1601504"/>
    <n v="2.6440869999999998E-3"/>
    <n v="0.26085560000000002"/>
    <n v="2.0542219178082194E-3"/>
    <n v="6.4271589041095883E-6"/>
    <n v="1.5399441095890412E-2"/>
    <n v="4.5233835616438351E-4"/>
    <n v="4.3876821917808218E-4"/>
    <n v="7.2440739726027392E-6"/>
    <n v="7.1467287671232878E-4"/>
  </r>
  <r>
    <x v="0"/>
    <s v="Atlantic"/>
    <s v="NP"/>
    <n v="2285002009"/>
    <s v="Mobile Sources"/>
    <s v="Railroad Equipment"/>
    <s v="Diesel"/>
    <s v="Line Haul Locomotives: Commuter Lines"/>
    <s v="Mobile - Locomotives"/>
    <s v="A"/>
    <s v="R"/>
    <n v="15.599780000000001"/>
    <n v="4.8807879999999998E-2"/>
    <n v="125.71120000000001"/>
    <n v="3.6791659999999999"/>
    <n v="3.568791"/>
    <n v="5.5011560000000001E-2"/>
    <n v="5.8153160000000002"/>
    <n v="4.2739123287671238E-2"/>
    <n v="1.3372021917808219E-4"/>
    <n v="0.34441424657534248"/>
    <n v="1.0079906849315068E-2"/>
    <n v="9.7775095890410956E-3"/>
    <n v="1.5071660273972603E-4"/>
    <n v="1.5932372602739726E-2"/>
  </r>
  <r>
    <x v="1"/>
    <s v="Bergen"/>
    <s v="P"/>
    <n v="28500201"/>
    <s v="Mobile Sources"/>
    <s v="Railroad Equipment"/>
    <s v="Diesel"/>
    <s v="Yard Locomotives"/>
    <s v="Mobile - Locomotives"/>
    <s v="A"/>
    <s v="R"/>
    <n v="3.4489809"/>
    <n v="1.0329624500000001E-2"/>
    <n v="22.087731999999999"/>
    <n v="0.57884303000000004"/>
    <n v="0.56147778999999998"/>
    <n v="1.16415982E-2"/>
    <n v="1.4465598"/>
    <n v="9.4492627397260269E-3"/>
    <n v="2.8300341095890411E-5"/>
    <n v="6.0514334246575339E-2"/>
    <n v="1.5858713150684932E-3"/>
    <n v="1.5382953150684931E-3"/>
    <n v="3.1894789589041099E-5"/>
    <n v="3.9631775342465749E-3"/>
  </r>
  <r>
    <x v="1"/>
    <s v="Bergen"/>
    <s v="NP"/>
    <n v="2285002006"/>
    <s v="Mobile Sources"/>
    <s v="Railroad Equipment"/>
    <s v="Diesel"/>
    <s v="Line Haul Locomotives: Class I Operations"/>
    <s v="Mobile - Locomotives"/>
    <s v="A"/>
    <s v="R"/>
    <n v="27.304690000000001"/>
    <n v="8.5430000000000006E-2"/>
    <n v="138.2149"/>
    <n v="4.0452779999999997"/>
    <n v="3.9238629999999999"/>
    <n v="9.6287999999999999E-2"/>
    <n v="6.3728610000000003"/>
    <n v="7.4807369863013701E-2"/>
    <n v="2.3405479452054796E-4"/>
    <n v="0.37867095890410957"/>
    <n v="1.1082953424657533E-2"/>
    <n v="1.0750309589041095E-2"/>
    <n v="2.6380273972602739E-4"/>
    <n v="1.7459893150684934E-2"/>
  </r>
  <r>
    <x v="1"/>
    <s v="Bergen"/>
    <s v="NP"/>
    <n v="2285002007"/>
    <s v="Mobile Sources"/>
    <s v="Railroad Equipment"/>
    <s v="Diesel"/>
    <s v="Line Haul Locomotives: Class II / III Operations"/>
    <s v="Mobile - Locomotives"/>
    <s v="A"/>
    <s v="R"/>
    <n v="2.470656"/>
    <n v="7.7300770000000001E-3"/>
    <n v="19.909839999999999"/>
    <n v="0.58269760000000004"/>
    <n v="0.56521670000000002"/>
    <n v="8.7125999999999992E-3"/>
    <n v="0.9210161"/>
    <n v="6.7689205479452052E-3"/>
    <n v="2.1178293150684933E-5"/>
    <n v="5.4547506849315065E-2"/>
    <n v="1.5964317808219179E-3"/>
    <n v="1.5485389041095892E-3"/>
    <n v="2.3870136986301368E-5"/>
    <n v="2.5233317808219177E-3"/>
  </r>
  <r>
    <x v="1"/>
    <s v="Bergen"/>
    <s v="NP"/>
    <n v="2285002009"/>
    <s v="Mobile Sources"/>
    <s v="Railroad Equipment"/>
    <s v="Diesel"/>
    <s v="Line Haul Locomotives: Commuter Lines"/>
    <s v="Mobile - Locomotives"/>
    <s v="A"/>
    <s v="R"/>
    <n v="113.78749999999999"/>
    <n v="0.35601310000000003"/>
    <n v="916.95910000000003"/>
    <n v="26.836469999999998"/>
    <n v="26.031379999999999"/>
    <n v="0.4012638"/>
    <n v="42.417920000000002"/>
    <n v="0.31174657534246575"/>
    <n v="9.7537835616438363E-4"/>
    <n v="2.5122167123287671"/>
    <n v="7.3524575342465745E-2"/>
    <n v="7.1318849315068489E-2"/>
    <n v="1.0993528767123289E-3"/>
    <n v="0.1162134794520548"/>
  </r>
  <r>
    <x v="2"/>
    <s v="Burlington"/>
    <s v="P"/>
    <n v="28500201"/>
    <s v="Mobile Sources"/>
    <s v="Railroad Equipment"/>
    <s v="Diesel"/>
    <s v="Yard Locomotives"/>
    <s v="Mobile - Locomotives"/>
    <s v="A"/>
    <s v="R"/>
    <n v="0.66869270000000003"/>
    <n v="2.0027209999999998E-3"/>
    <n v="4.2823969999999996"/>
    <n v="0.1122268"/>
    <n v="0.10886"/>
    <n v="2.257088E-3"/>
    <n v="0.28046090000000001"/>
    <n v="1.8320347945205481E-3"/>
    <n v="5.486906849315068E-6"/>
    <n v="1.1732594520547944E-2"/>
    <n v="3.0747068493150687E-4"/>
    <n v="2.9824657534246573E-4"/>
    <n v="6.1838027397260274E-6"/>
    <n v="7.6838602739726027E-4"/>
  </r>
  <r>
    <x v="2"/>
    <s v="Burlington"/>
    <s v="NP"/>
    <n v="2285002007"/>
    <s v="Mobile Sources"/>
    <s v="Railroad Equipment"/>
    <s v="Diesel"/>
    <s v="Line Haul Locomotives: Class II / III Operations"/>
    <s v="Mobile - Locomotives"/>
    <s v="A"/>
    <s v="R"/>
    <n v="1.3172060000000001"/>
    <n v="4.1212150000000001E-3"/>
    <n v="10.000310000000001"/>
    <n v="0.29355320000000001"/>
    <n v="0.28474660000000002"/>
    <n v="4.6450379999999998E-3"/>
    <n v="0.46383459999999999"/>
    <n v="3.608783561643836E-3"/>
    <n v="1.1291000000000001E-5"/>
    <n v="2.7398109589041098E-2"/>
    <n v="8.0425534246575349E-4"/>
    <n v="7.8012767123287672E-4"/>
    <n v="1.2726131506849315E-5"/>
    <n v="1.2707797260273971E-3"/>
  </r>
  <r>
    <x v="3"/>
    <s v="Camden"/>
    <s v="P"/>
    <n v="28500201"/>
    <s v="Mobile Sources"/>
    <s v="Railroad Equipment"/>
    <s v="Diesel"/>
    <s v="Yard Locomotives"/>
    <s v="Mobile - Locomotives"/>
    <s v="A"/>
    <s v="R"/>
    <n v="11.337580000000001"/>
    <n v="3.3955810000000003E-2"/>
    <n v="72.607349999999997"/>
    <n v="1.9027879999999999"/>
    <n v="1.845704"/>
    <n v="3.826856E-2"/>
    <n v="4.7551699999999997"/>
    <n v="3.1061863013698631E-2"/>
    <n v="9.3029616438356177E-5"/>
    <n v="0.19892424657534247"/>
    <n v="5.213117808219178E-3"/>
    <n v="5.0567232876712331E-3"/>
    <n v="1.048453698630137E-4"/>
    <n v="1.302786301369863E-2"/>
  </r>
  <r>
    <x v="3"/>
    <s v="Camden"/>
    <s v="NP"/>
    <n v="2285002007"/>
    <s v="Mobile Sources"/>
    <s v="Railroad Equipment"/>
    <s v="Diesel"/>
    <s v="Line Haul Locomotives: Class II / III Operations"/>
    <s v="Mobile - Locomotives"/>
    <s v="A"/>
    <s v="R"/>
    <n v="4.0762169999999998"/>
    <n v="1.2753489999999999E-2"/>
    <n v="30.360220000000002"/>
    <n v="0.89209360000000004"/>
    <n v="0.86533079999999996"/>
    <n v="1.43745E-2"/>
    <n v="1.409411"/>
    <n v="1.1167717808219178E-2"/>
    <n v="3.4941068493150682E-5"/>
    <n v="8.317868493150686E-2"/>
    <n v="2.4440920547945206E-3"/>
    <n v="2.370769315068493E-3"/>
    <n v="3.9382191780821919E-5"/>
    <n v="3.8614000000000001E-3"/>
  </r>
  <r>
    <x v="3"/>
    <s v="Camden"/>
    <s v="NP"/>
    <n v="2285002009"/>
    <s v="Mobile Sources"/>
    <s v="Railroad Equipment"/>
    <s v="Diesel"/>
    <s v="Line Haul Locomotives: Commuter Lines"/>
    <s v="Mobile - Locomotives"/>
    <s v="A"/>
    <s v="R"/>
    <n v="15.380549999999999"/>
    <n v="4.812197E-2"/>
    <n v="123.94450000000001"/>
    <n v="3.6274609999999998"/>
    <n v="3.518637"/>
    <n v="5.4238460000000002E-2"/>
    <n v="5.7335919999999998"/>
    <n v="4.2138493150684929E-2"/>
    <n v="1.3184101369863015E-4"/>
    <n v="0.33957397260273975"/>
    <n v="9.9382493150684918E-3"/>
    <n v="9.6401013698630134E-3"/>
    <n v="1.4859852054794522E-4"/>
    <n v="1.5708471232876713E-2"/>
  </r>
  <r>
    <x v="4"/>
    <s v="Cape May"/>
    <s v="NP"/>
    <n v="2285002007"/>
    <s v="Mobile Sources"/>
    <s v="Railroad Equipment"/>
    <s v="Diesel"/>
    <s v="Line Haul Locomotives: Class II / III Operations"/>
    <s v="Mobile - Locomotives"/>
    <s v="A"/>
    <s v="R"/>
    <n v="0.4820951"/>
    <n v="1.5083570000000001E-3"/>
    <n v="3.7260810000000002"/>
    <n v="0.109277"/>
    <n v="0.1059987"/>
    <n v="1.700076E-3"/>
    <n v="0.17268330000000001"/>
    <n v="1.3208084931506849E-3"/>
    <n v="4.1324849315068496E-6"/>
    <n v="1.0208441095890412E-2"/>
    <n v="2.9938904109589042E-4"/>
    <n v="2.9040739726027395E-4"/>
    <n v="4.6577424657534245E-6"/>
    <n v="4.7310493150684937E-4"/>
  </r>
  <r>
    <x v="5"/>
    <s v="Cumberland"/>
    <s v="P"/>
    <n v="28500201"/>
    <s v="Mobile Sources"/>
    <s v="Railroad Equipment"/>
    <s v="Diesel"/>
    <s v="Yard Locomotives"/>
    <s v="Mobile - Locomotives"/>
    <s v="A"/>
    <s v="R"/>
    <n v="1.012537"/>
    <n v="3.0325270000000001E-3"/>
    <n v="6.4844220000000004"/>
    <n v="0.16993430000000001"/>
    <n v="0.16483629999999999"/>
    <n v="3.417691E-3"/>
    <n v="0.42467500000000002"/>
    <n v="2.7740739726027398E-3"/>
    <n v="8.3082931506849325E-6"/>
    <n v="1.7765539726027398E-2"/>
    <n v="4.6557342465753428E-4"/>
    <n v="4.51606301369863E-4"/>
    <n v="9.3635369863013704E-6"/>
    <n v="1.1634931506849316E-3"/>
  </r>
  <r>
    <x v="5"/>
    <s v="Cumberland"/>
    <s v="NP"/>
    <n v="2285002007"/>
    <s v="Mobile Sources"/>
    <s v="Railroad Equipment"/>
    <s v="Diesel"/>
    <s v="Line Haul Locomotives: Class II / III Operations"/>
    <s v="Mobile - Locomotives"/>
    <s v="A"/>
    <s v="R"/>
    <n v="5.7213859999999999"/>
    <n v="1.7900820000000001E-2"/>
    <n v="45.528219999999997"/>
    <n v="1.3332889999999999"/>
    <n v="1.293291"/>
    <n v="2.0176079999999999E-2"/>
    <n v="2.1072579999999999"/>
    <n v="1.56750301369863E-2"/>
    <n v="4.9043342465753426E-5"/>
    <n v="0.12473484931506848"/>
    <n v="3.6528465753424655E-3"/>
    <n v="3.54326301369863E-3"/>
    <n v="5.5276931506849314E-5"/>
    <n v="5.7733095890410953E-3"/>
  </r>
  <r>
    <x v="6"/>
    <s v="Essex"/>
    <s v="P"/>
    <n v="28500201"/>
    <s v="Mobile Sources"/>
    <s v="Railroad Equipment"/>
    <s v="Diesel"/>
    <s v="Yard Locomotives"/>
    <s v="Mobile - Locomotives"/>
    <s v="A"/>
    <s v="R"/>
    <n v="35.928060199999997"/>
    <n v="0.107603769"/>
    <n v="230.08800299999999"/>
    <n v="6.0298118599999997"/>
    <n v="5.8489176599999997"/>
    <n v="0.121270605"/>
    <n v="15.068827499999999"/>
    <n v="9.8433041643835609E-2"/>
    <n v="2.9480484657534245E-4"/>
    <n v="0.63037809041095882"/>
    <n v="1.6520032493150684E-2"/>
    <n v="1.6024431945205479E-2"/>
    <n v="3.3224823287671232E-4"/>
    <n v="4.1284458904109589E-2"/>
  </r>
  <r>
    <x v="6"/>
    <s v="Essex"/>
    <s v="NP"/>
    <n v="2285002006"/>
    <s v="Mobile Sources"/>
    <s v="Railroad Equipment"/>
    <s v="Diesel"/>
    <s v="Line Haul Locomotives: Class I Operations"/>
    <s v="Mobile - Locomotives"/>
    <s v="A"/>
    <s v="R"/>
    <n v="10.27956"/>
    <n v="3.2162000000000003E-2"/>
    <n v="52.034550000000003"/>
    <n v="1.5229490000000001"/>
    <n v="1.477239"/>
    <n v="3.6249999999999998E-2"/>
    <n v="2.3992279999999999"/>
    <n v="2.8163178082191782E-2"/>
    <n v="8.8115068493150692E-5"/>
    <n v="0.14256041095890412"/>
    <n v="4.1724630136986303E-3"/>
    <n v="4.0472301369863014E-3"/>
    <n v="9.9315068493150679E-5"/>
    <n v="6.5732273972602734E-3"/>
  </r>
  <r>
    <x v="6"/>
    <s v="Essex"/>
    <s v="NP"/>
    <n v="2285002007"/>
    <s v="Mobile Sources"/>
    <s v="Railroad Equipment"/>
    <s v="Diesel"/>
    <s v="Line Haul Locomotives: Class II / III Operations"/>
    <s v="Mobile - Locomotives"/>
    <s v="A"/>
    <s v="R"/>
    <n v="2.1023429999999999"/>
    <n v="6.5777179999999998E-3"/>
    <n v="15.65639"/>
    <n v="0.46004509999999998"/>
    <n v="0.44624370000000002"/>
    <n v="7.4137710000000004E-3"/>
    <n v="0.72682049999999998"/>
    <n v="5.7598438356164378E-3"/>
    <n v="1.8021145205479452E-5"/>
    <n v="4.2894219178082192E-2"/>
    <n v="1.2603975342465753E-3"/>
    <n v="1.2225854794520549E-3"/>
    <n v="2.0311701369863015E-5"/>
    <n v="1.9912890410958904E-3"/>
  </r>
  <r>
    <x v="6"/>
    <s v="Essex"/>
    <s v="NP"/>
    <n v="2285002009"/>
    <s v="Mobile Sources"/>
    <s v="Railroad Equipment"/>
    <s v="Diesel"/>
    <s v="Line Haul Locomotives: Commuter Lines"/>
    <s v="Mobile - Locomotives"/>
    <s v="A"/>
    <s v="R"/>
    <n v="22.112850000000002"/>
    <n v="6.9185679999999999E-2"/>
    <n v="178.1969"/>
    <n v="5.2152560000000001"/>
    <n v="5.0587980000000003"/>
    <n v="7.7979450000000006E-2"/>
    <n v="8.2432719999999993"/>
    <n v="6.058315068493151E-2"/>
    <n v="1.8954980821917809E-4"/>
    <n v="0.48821068493150682"/>
    <n v="1.4288372602739727E-2"/>
    <n v="1.3859720547945207E-2"/>
    <n v="2.1364232876712331E-4"/>
    <n v="2.2584306849315068E-2"/>
  </r>
  <r>
    <x v="7"/>
    <s v="Gloucester"/>
    <s v="P"/>
    <n v="28500201"/>
    <s v="Mobile Sources"/>
    <s v="Railroad Equipment"/>
    <s v="Diesel"/>
    <s v="Yard Locomotives"/>
    <s v="Mobile - Locomotives"/>
    <s v="A"/>
    <s v="R"/>
    <n v="1.030748"/>
    <n v="3.0870699999999999E-3"/>
    <n v="6.6010499999999999"/>
    <n v="0.1729907"/>
    <n v="0.16780100000000001"/>
    <n v="3.4791610000000001E-3"/>
    <n v="0.43231320000000001"/>
    <n v="2.823967123287671E-3"/>
    <n v="8.4577260273972602E-6"/>
    <n v="1.8085068493150686E-2"/>
    <n v="4.739471232876712E-4"/>
    <n v="4.597287671232877E-4"/>
    <n v="9.5319479452054799E-6"/>
    <n v="1.1844197260273972E-3"/>
  </r>
  <r>
    <x v="7"/>
    <s v="Gloucester"/>
    <s v="NP"/>
    <n v="2285002007"/>
    <s v="Mobile Sources"/>
    <s v="Railroad Equipment"/>
    <s v="Diesel"/>
    <s v="Line Haul Locomotives: Class II / III Operations"/>
    <s v="Mobile - Locomotives"/>
    <s v="A"/>
    <s v="R"/>
    <n v="8.3716740000000005"/>
    <n v="2.6192920000000001E-2"/>
    <n v="64.043639999999996"/>
    <n v="1.8792279999999999"/>
    <n v="1.822851"/>
    <n v="2.9522139999999999E-2"/>
    <n v="2.9694440000000002"/>
    <n v="2.2936093150684934E-2"/>
    <n v="7.1761424657534255E-5"/>
    <n v="0.17546202739726027"/>
    <n v="5.1485698630136982E-3"/>
    <n v="4.9941123287671231E-3"/>
    <n v="8.0882575342465756E-5"/>
    <n v="8.1354630136986315E-3"/>
  </r>
  <r>
    <x v="8"/>
    <s v="Hudson"/>
    <s v="P"/>
    <n v="28500201"/>
    <s v="Mobile Sources"/>
    <s v="Railroad Equipment"/>
    <s v="Diesel"/>
    <s v="Yard Locomotives"/>
    <s v="Mobile - Locomotives"/>
    <s v="A"/>
    <s v="R"/>
    <n v="25.4332943"/>
    <n v="7.6172180300000003E-2"/>
    <n v="162.87817699999999"/>
    <n v="4.2684739799999996"/>
    <n v="4.1404197700000003"/>
    <n v="8.5846863699999998E-2"/>
    <n v="10.66714872"/>
    <n v="6.9680258356164385E-2"/>
    <n v="2.0869090493150685E-4"/>
    <n v="0.44624158082191778"/>
    <n v="1.1694449260273972E-2"/>
    <n v="1.1343615808219179E-2"/>
    <n v="2.3519688684931506E-4"/>
    <n v="2.9225064986301369E-2"/>
  </r>
  <r>
    <x v="8"/>
    <s v="Hudson"/>
    <s v="NP"/>
    <n v="2285002006"/>
    <s v="Mobile Sources"/>
    <s v="Railroad Equipment"/>
    <s v="Diesel"/>
    <s v="Line Haul Locomotives: Class I Operations"/>
    <s v="Mobile - Locomotives"/>
    <s v="A"/>
    <s v="R"/>
    <n v="24.308350000000001"/>
    <n v="7.6054999999999998E-2"/>
    <n v="123.0475"/>
    <n v="3.601359"/>
    <n v="3.4932690000000002"/>
    <n v="8.5722000000000007E-2"/>
    <n v="5.6735199999999999"/>
    <n v="6.6598219178082188E-2"/>
    <n v="2.0836986301369861E-4"/>
    <n v="0.33711643835616439"/>
    <n v="9.8667369863013697E-3"/>
    <n v="9.5706000000000003E-3"/>
    <n v="2.3485479452054796E-4"/>
    <n v="1.5543890410958904E-2"/>
  </r>
  <r>
    <x v="8"/>
    <s v="Hudson"/>
    <s v="NP"/>
    <n v="2285002007"/>
    <s v="Mobile Sources"/>
    <s v="Railroad Equipment"/>
    <s v="Diesel"/>
    <s v="Line Haul Locomotives: Class II / III Operations"/>
    <s v="Mobile - Locomotives"/>
    <s v="A"/>
    <s v="R"/>
    <n v="4.2470270000000001"/>
    <n v="1.328791E-2"/>
    <n v="33.687150000000003"/>
    <n v="0.98668199999999995"/>
    <n v="0.95708150000000003"/>
    <n v="1.497685E-2"/>
    <n v="1.5594190000000001"/>
    <n v="1.1635690410958905E-2"/>
    <n v="3.6405232876712327E-5"/>
    <n v="9.229356164383562E-2"/>
    <n v="2.7032383561643833E-3"/>
    <n v="2.6221410958904112E-3"/>
    <n v="4.1032465753424654E-5"/>
    <n v="4.2723808219178082E-3"/>
  </r>
  <r>
    <x v="8"/>
    <s v="Hudson"/>
    <s v="NP"/>
    <n v="2285002009"/>
    <s v="Mobile Sources"/>
    <s v="Railroad Equipment"/>
    <s v="Diesel"/>
    <s v="Line Haul Locomotives: Commuter Lines"/>
    <s v="Mobile - Locomotives"/>
    <s v="A"/>
    <s v="R"/>
    <n v="46.370620000000002"/>
    <n v="0.1450823"/>
    <n v="373.67880000000002"/>
    <n v="10.936389999999999"/>
    <n v="10.60829"/>
    <n v="0.1635228"/>
    <n v="17.28613"/>
    <n v="0.12704279452054795"/>
    <n v="3.9748575342465751E-4"/>
    <n v="1.0237775342465754"/>
    <n v="2.996271232876712E-2"/>
    <n v="2.9063808219178082E-2"/>
    <n v="4.4800767123287668E-4"/>
    <n v="4.7359260273972602E-2"/>
  </r>
  <r>
    <x v="9"/>
    <s v="Hunterdon"/>
    <s v="NP"/>
    <n v="2285002006"/>
    <s v="Mobile Sources"/>
    <s v="Railroad Equipment"/>
    <s v="Diesel"/>
    <s v="Line Haul Locomotives: Class I Operations"/>
    <s v="Mobile - Locomotives"/>
    <s v="A"/>
    <s v="R"/>
    <n v="25.055630000000001"/>
    <n v="7.8393000000000004E-2"/>
    <n v="126.8302"/>
    <n v="3.7120709999999999"/>
    <n v="3.6006580000000001"/>
    <n v="8.8357000000000005E-2"/>
    <n v="5.8479330000000003"/>
    <n v="6.8645561643835618E-2"/>
    <n v="2.1477534246575343E-4"/>
    <n v="0.34748000000000001"/>
    <n v="1.0170057534246576E-2"/>
    <n v="9.8648164383561641E-3"/>
    <n v="2.4207397260273973E-4"/>
    <n v="1.6021734246575343E-2"/>
  </r>
  <r>
    <x v="9"/>
    <s v="Hunterdon"/>
    <s v="NP"/>
    <n v="2285002007"/>
    <s v="Mobile Sources"/>
    <s v="Railroad Equipment"/>
    <s v="Diesel"/>
    <s v="Line Haul Locomotives: Class II / III Operations"/>
    <s v="Mobile - Locomotives"/>
    <s v="A"/>
    <s v="R"/>
    <n v="0.16743"/>
    <n v="5.2384739999999995E-4"/>
    <n v="1.3492390000000001"/>
    <n v="3.9487910000000001E-2"/>
    <n v="3.830327E-2"/>
    <n v="5.904304E-4"/>
    <n v="6.2414879999999999E-2"/>
    <n v="4.5871232876712329E-4"/>
    <n v="1.4351983561643835E-6"/>
    <n v="3.6965452054794523E-3"/>
    <n v="1.0818605479452055E-4"/>
    <n v="1.0494046575342466E-4"/>
    <n v="1.6176175342465754E-6"/>
    <n v="1.709996712328767E-4"/>
  </r>
  <r>
    <x v="9"/>
    <s v="Hunterdon"/>
    <s v="NP"/>
    <n v="2285002009"/>
    <s v="Mobile Sources"/>
    <s v="Railroad Equipment"/>
    <s v="Diesel"/>
    <s v="Line Haul Locomotives: Commuter Lines"/>
    <s v="Mobile - Locomotives"/>
    <s v="A"/>
    <s v="R"/>
    <n v="27.770779999999998"/>
    <n v="8.688796E-2"/>
    <n v="223.79150000000001"/>
    <n v="6.5496639999999999"/>
    <n v="6.3531740000000001"/>
    <n v="9.7931760000000007E-2"/>
    <n v="10.352449999999999"/>
    <n v="7.6084328767123288E-2"/>
    <n v="2.3804920547945205E-4"/>
    <n v="0.61312739726027399"/>
    <n v="1.7944284931506849E-2"/>
    <n v="1.7405956164383563E-2"/>
    <n v="2.6830619178082191E-4"/>
    <n v="2.8362876712328764E-2"/>
  </r>
  <r>
    <x v="10"/>
    <s v="Mercer"/>
    <s v="NP"/>
    <n v="2285002006"/>
    <s v="Mobile Sources"/>
    <s v="Railroad Equipment"/>
    <s v="Diesel"/>
    <s v="Line Haul Locomotives: Class I Operations"/>
    <s v="Mobile - Locomotives"/>
    <s v="A"/>
    <s v="R"/>
    <n v="10.58836"/>
    <n v="3.3127999999999998E-2"/>
    <n v="53.597709999999999"/>
    <n v="1.5686990000000001"/>
    <n v="1.521617"/>
    <n v="3.7338999999999997E-2"/>
    <n v="2.4713020000000001"/>
    <n v="2.9009205479452054E-2"/>
    <n v="9.0761643835616433E-5"/>
    <n v="0.14684304109589041"/>
    <n v="4.2978054794520553E-3"/>
    <n v="4.1688136986301368E-3"/>
    <n v="1.0229863013698629E-4"/>
    <n v="6.7706904109589043E-3"/>
  </r>
  <r>
    <x v="10"/>
    <s v="Mercer"/>
    <s v="NP"/>
    <n v="2285002007"/>
    <s v="Mobile Sources"/>
    <s v="Railroad Equipment"/>
    <s v="Diesel"/>
    <s v="Line Haul Locomotives: Class II / III Operations"/>
    <s v="Mobile - Locomotives"/>
    <s v="A"/>
    <s v="R"/>
    <n v="4.8252829999999997E-2"/>
    <n v="1.5097130000000001E-4"/>
    <n v="0.35924970000000001"/>
    <n v="1.0556289999999999E-2"/>
    <n v="1.02396E-2"/>
    <n v="1.701603E-4"/>
    <n v="1.667774E-2"/>
    <n v="1.3219953424657534E-4"/>
    <n v="4.1362000000000002E-7"/>
    <n v="9.8424575342465764E-4"/>
    <n v="2.8921342465753425E-5"/>
    <n v="2.8053698630136985E-5"/>
    <n v="4.6619260273972603E-7"/>
    <n v="4.5692438356164385E-5"/>
  </r>
  <r>
    <x v="10"/>
    <s v="Mercer"/>
    <s v="NP"/>
    <n v="2285002009"/>
    <s v="Mobile Sources"/>
    <s v="Railroad Equipment"/>
    <s v="Diesel"/>
    <s v="Line Haul Locomotives: Commuter Lines"/>
    <s v="Mobile - Locomotives"/>
    <s v="A"/>
    <s v="R"/>
    <n v="7.2972460000000003"/>
    <n v="2.2831299999999999E-2"/>
    <n v="58.805039999999998"/>
    <n v="1.721036"/>
    <n v="1.669405"/>
    <n v="2.5733240000000001E-2"/>
    <n v="2.7202820000000001"/>
    <n v="1.999245479452055E-2"/>
    <n v="6.2551506849315059E-5"/>
    <n v="0.16110969863013699"/>
    <n v="4.715167123287671E-3"/>
    <n v="4.5737123287671235E-3"/>
    <n v="7.0502027397260279E-5"/>
    <n v="7.4528273972602746E-3"/>
  </r>
  <r>
    <x v="11"/>
    <s v="Middlesex"/>
    <s v="P"/>
    <n v="28500201"/>
    <s v="Mobile Sources"/>
    <s v="Railroad Equipment"/>
    <s v="Diesel"/>
    <s v="Yard Locomotives"/>
    <s v="Mobile - Locomotives"/>
    <s v="A"/>
    <s v="R"/>
    <n v="10.0258436"/>
    <n v="3.0027188999999999E-2"/>
    <n v="64.206823999999997"/>
    <n v="1.6826392999999999"/>
    <n v="1.6321595"/>
    <n v="3.3840958999999997E-2"/>
    <n v="4.2050071000000004"/>
    <n v="2.7468064657534246E-2"/>
    <n v="8.2266271232876709E-5"/>
    <n v="0.17590910684931507"/>
    <n v="4.609970684931507E-3"/>
    <n v="4.4716698630136989E-3"/>
    <n v="9.2714956164383558E-5"/>
    <n v="1.1520567397260276E-2"/>
  </r>
  <r>
    <x v="11"/>
    <s v="Middlesex"/>
    <s v="NP"/>
    <n v="2285002006"/>
    <s v="Mobile Sources"/>
    <s v="Railroad Equipment"/>
    <s v="Diesel"/>
    <s v="Line Haul Locomotives: Class I Operations"/>
    <s v="Mobile - Locomotives"/>
    <s v="A"/>
    <s v="R"/>
    <n v="19.183309999999999"/>
    <n v="6.0019999999999997E-2"/>
    <n v="97.104900000000001"/>
    <n v="2.842069"/>
    <n v="2.7567680000000001"/>
    <n v="6.7649000000000001E-2"/>
    <n v="4.477347"/>
    <n v="5.2557013698630133E-2"/>
    <n v="1.6443835616438356E-4"/>
    <n v="0.2660408219178082"/>
    <n v="7.7864904109589041E-3"/>
    <n v="7.5527890410958904E-3"/>
    <n v="1.8533972602739727E-4"/>
    <n v="1.2266704109589041E-2"/>
  </r>
  <r>
    <x v="11"/>
    <s v="Middlesex"/>
    <s v="NP"/>
    <n v="2285002007"/>
    <s v="Mobile Sources"/>
    <s v="Railroad Equipment"/>
    <s v="Diesel"/>
    <s v="Line Haul Locomotives: Class II / III Operations"/>
    <s v="Mobile - Locomotives"/>
    <s v="A"/>
    <s v="R"/>
    <n v="8.6817349999999998"/>
    <n v="2.716302E-2"/>
    <n v="65.104879999999994"/>
    <n v="1.912336"/>
    <n v="1.8549659999999999"/>
    <n v="3.0615549999999998E-2"/>
    <n v="3.0214050000000001"/>
    <n v="2.3785575342465753E-2"/>
    <n v="7.4419232876712333E-5"/>
    <n v="0.17836953424657534"/>
    <n v="5.2392767123287673E-3"/>
    <n v="5.0820986301369862E-3"/>
    <n v="8.387821917808219E-5"/>
    <n v="8.2778219178082195E-3"/>
  </r>
  <r>
    <x v="11"/>
    <s v="Middlesex"/>
    <s v="NP"/>
    <n v="2285002009"/>
    <s v="Mobile Sources"/>
    <s v="Railroad Equipment"/>
    <s v="Diesel"/>
    <s v="Line Haul Locomotives: Commuter Lines"/>
    <s v="Mobile - Locomotives"/>
    <s v="A"/>
    <s v="R"/>
    <n v="27.733360000000001"/>
    <n v="8.6770890000000003E-2"/>
    <n v="223.49"/>
    <n v="6.5408390000000001"/>
    <n v="6.3446129999999998"/>
    <n v="9.7799810000000001E-2"/>
    <n v="10.3385"/>
    <n v="7.598180821917809E-2"/>
    <n v="2.3772846575342466E-4"/>
    <n v="0.61230136986301376"/>
    <n v="1.7920106849315068E-2"/>
    <n v="1.7382501369863013E-2"/>
    <n v="2.6794468493150685E-4"/>
    <n v="2.8324657534246574E-2"/>
  </r>
  <r>
    <x v="12"/>
    <s v="Monmouth"/>
    <s v="NP"/>
    <n v="2285002007"/>
    <s v="Mobile Sources"/>
    <s v="Railroad Equipment"/>
    <s v="Diesel"/>
    <s v="Line Haul Locomotives: Class II / III Operations"/>
    <s v="Mobile - Locomotives"/>
    <s v="A"/>
    <s v="R"/>
    <n v="0.78626759999999996"/>
    <n v="2.4600389999999998E-3"/>
    <n v="6.1124520000000002"/>
    <n v="0.17921090000000001"/>
    <n v="0.17383460000000001"/>
    <n v="2.7727189999999999E-3"/>
    <n v="0.28320459999999997"/>
    <n v="2.1541578082191781E-3"/>
    <n v="6.7398328767123281E-6"/>
    <n v="1.674644383561644E-2"/>
    <n v="4.9098876712328767E-4"/>
    <n v="4.7625917808219182E-4"/>
    <n v="7.5964904109589037E-6"/>
    <n v="7.7590301369863011E-4"/>
  </r>
  <r>
    <x v="12"/>
    <s v="Monmouth"/>
    <s v="NP"/>
    <n v="2285002009"/>
    <s v="Mobile Sources"/>
    <s v="Railroad Equipment"/>
    <s v="Diesel"/>
    <s v="Line Haul Locomotives: Commuter Lines"/>
    <s v="Mobile - Locomotives"/>
    <s v="A"/>
    <s v="R"/>
    <n v="69.999750000000006"/>
    <n v="0.21901209999999999"/>
    <n v="564.09479999999996"/>
    <n v="16.509260000000001"/>
    <n v="16.01398"/>
    <n v="0.2468494"/>
    <n v="26.094650000000001"/>
    <n v="0.19178013698630139"/>
    <n v="6.0003315068493147E-4"/>
    <n v="1.545465205479452"/>
    <n v="4.5230849315068496E-2"/>
    <n v="4.3873917808219177E-2"/>
    <n v="6.7629972602739727E-4"/>
    <n v="7.1492191780821918E-2"/>
  </r>
  <r>
    <x v="13"/>
    <s v="Morris"/>
    <s v="P"/>
    <n v="28500201"/>
    <s v="Mobile Sources"/>
    <s v="Railroad Equipment"/>
    <s v="Diesel"/>
    <s v="Yard Locomotives"/>
    <s v="Mobile - Locomotives"/>
    <s v="A"/>
    <s v="R"/>
    <n v="0.76695550000000001"/>
    <n v="2.2970159999999998E-3"/>
    <n v="4.9116840000000002"/>
    <n v="0.12871827999999999"/>
    <n v="0.12485673"/>
    <n v="2.5887610000000002E-3"/>
    <n v="0.32167400000000002"/>
    <n v="2.1012479452054795E-3"/>
    <n v="6.2931945205479445E-6"/>
    <n v="1.3456668493150685E-2"/>
    <n v="3.5265282191780818E-4"/>
    <n v="3.420732328767123E-4"/>
    <n v="7.0924958904109596E-6"/>
    <n v="8.812986301369863E-4"/>
  </r>
  <r>
    <x v="13"/>
    <s v="Morris"/>
    <s v="NP"/>
    <n v="2285002007"/>
    <s v="Mobile Sources"/>
    <s v="Railroad Equipment"/>
    <s v="Diesel"/>
    <s v="Line Haul Locomotives: Class II / III Operations"/>
    <s v="Mobile - Locomotives"/>
    <s v="A"/>
    <s v="R"/>
    <n v="1.204175"/>
    <n v="3.7675690000000001E-3"/>
    <n v="9.703875"/>
    <n v="0.28400150000000002"/>
    <n v="0.27548139999999999"/>
    <n v="4.2464419999999996E-3"/>
    <n v="0.44889479999999998"/>
    <n v="3.299109589041096E-3"/>
    <n v="1.032210684931507E-5"/>
    <n v="2.6585958904109589E-2"/>
    <n v="7.7808630136986308E-4"/>
    <n v="7.547435616438356E-4"/>
    <n v="1.1634087671232876E-5"/>
    <n v="1.2298487671232876E-3"/>
  </r>
  <r>
    <x v="13"/>
    <s v="Morris"/>
    <s v="NP"/>
    <n v="2285002009"/>
    <s v="Mobile Sources"/>
    <s v="Railroad Equipment"/>
    <s v="Diesel"/>
    <s v="Line Haul Locomotives: Commuter Lines"/>
    <s v="Mobile - Locomotives"/>
    <s v="A"/>
    <s v="R"/>
    <n v="37.530610000000003"/>
    <n v="0.1174241"/>
    <n v="302.44130000000001"/>
    <n v="8.8514940000000006"/>
    <n v="8.5859489999999994"/>
    <n v="0.1323491"/>
    <n v="13.990740000000001"/>
    <n v="0.1028235890410959"/>
    <n v="3.2170986301369864E-4"/>
    <n v="0.82860630136986302"/>
    <n v="2.4250668493150686E-2"/>
    <n v="2.3523147945205478E-2"/>
    <n v="3.6260027397260272E-4"/>
    <n v="3.8330794520547946E-2"/>
  </r>
  <r>
    <x v="14"/>
    <s v="Ocean"/>
    <s v="NP"/>
    <n v="2285002007"/>
    <s v="Mobile Sources"/>
    <s v="Railroad Equipment"/>
    <s v="Diesel"/>
    <s v="Line Haul Locomotives: Class II / III Operations"/>
    <s v="Mobile - Locomotives"/>
    <s v="A"/>
    <s v="R"/>
    <n v="1.039021E-2"/>
    <n v="3.2508419999999997E-5"/>
    <n v="7.73567E-2"/>
    <n v="2.273069E-3"/>
    <n v="2.2048770000000001E-3"/>
    <n v="3.664036E-5"/>
    <n v="3.5911929999999999E-3"/>
    <n v="2.8466328767123289E-5"/>
    <n v="8.9064164383561634E-8"/>
    <n v="2.1193616438356164E-4"/>
    <n v="6.2275863013698625E-6"/>
    <n v="6.040758904109589E-6"/>
    <n v="1.0038454794520548E-7"/>
    <n v="9.8388849315068497E-6"/>
  </r>
  <r>
    <x v="14"/>
    <s v="Ocean"/>
    <s v="NP"/>
    <n v="2285002009"/>
    <s v="Mobile Sources"/>
    <s v="Railroad Equipment"/>
    <s v="Diesel"/>
    <s v="Line Haul Locomotives: Commuter Lines"/>
    <s v="Mobile - Locomotives"/>
    <s v="A"/>
    <s v="R"/>
    <n v="2.8890989999999999"/>
    <n v="9.0392819999999992E-3"/>
    <n v="23.281870000000001"/>
    <n v="0.68138620000000005"/>
    <n v="0.66094459999999999"/>
    <n v="1.018821E-2"/>
    <n v="1.0770040000000001"/>
    <n v="7.9153397260273966E-3"/>
    <n v="2.476515616438356E-5"/>
    <n v="6.378594520547945E-2"/>
    <n v="1.8668115068493152E-3"/>
    <n v="1.8108071232876713E-3"/>
    <n v="2.7912904109589041E-5"/>
    <n v="2.9506958904109591E-3"/>
  </r>
  <r>
    <x v="15"/>
    <s v="Passaic"/>
    <s v="NP"/>
    <n v="2285002007"/>
    <s v="Mobile Sources"/>
    <s v="Railroad Equipment"/>
    <s v="Diesel"/>
    <s v="Line Haul Locomotives: Class II / III Operations"/>
    <s v="Mobile - Locomotives"/>
    <s v="A"/>
    <s v="R"/>
    <n v="1.762637"/>
    <n v="5.5148590000000004E-3"/>
    <n v="14.20425"/>
    <n v="0.4157132"/>
    <n v="0.40324179999999998"/>
    <n v="6.2158200000000004E-3"/>
    <n v="0.65707939999999998"/>
    <n v="4.8291424657534244E-3"/>
    <n v="1.5109202739726029E-5"/>
    <n v="3.8915753424657536E-2"/>
    <n v="1.1389402739726028E-3"/>
    <n v="1.1047720547945204E-3"/>
    <n v="1.7029643835616439E-5"/>
    <n v="1.8002175342465754E-3"/>
  </r>
  <r>
    <x v="15"/>
    <s v="Passaic"/>
    <s v="NP"/>
    <n v="2285002009"/>
    <s v="Mobile Sources"/>
    <s v="Railroad Equipment"/>
    <s v="Diesel"/>
    <s v="Line Haul Locomotives: Commuter Lines"/>
    <s v="Mobile - Locomotives"/>
    <s v="A"/>
    <s v="R"/>
    <n v="37.025790000000001"/>
    <n v="0.11584460000000001"/>
    <n v="298.37329999999997"/>
    <n v="8.7324350000000006"/>
    <n v="8.4704619999999995"/>
    <n v="0.13056899999999999"/>
    <n v="13.80255"/>
    <n v="0.10144052054794521"/>
    <n v="3.1738246575342466E-4"/>
    <n v="0.81746109589041083"/>
    <n v="2.3924479452054795E-2"/>
    <n v="2.320674520547945E-2"/>
    <n v="3.5772328767123287E-4"/>
    <n v="3.7815205479452052E-2"/>
  </r>
  <r>
    <x v="16"/>
    <s v="Salem"/>
    <s v="NP"/>
    <n v="2285002007"/>
    <s v="Mobile Sources"/>
    <s v="Railroad Equipment"/>
    <s v="Diesel"/>
    <s v="Line Haul Locomotives: Class II / III Operations"/>
    <s v="Mobile - Locomotives"/>
    <s v="A"/>
    <s v="R"/>
    <n v="5.3755620000000004"/>
    <n v="1.6818820000000002E-2"/>
    <n v="43.027560000000001"/>
    <n v="1.259695"/>
    <n v="1.2219040000000001"/>
    <n v="1.8956549999999999E-2"/>
    <n v="1.9910080000000001"/>
    <n v="1.4727567123287672E-2"/>
    <n v="4.6078958904109594E-5"/>
    <n v="0.11788372602739726"/>
    <n v="3.4512191780821919E-3"/>
    <n v="3.3476821917808224E-3"/>
    <n v="5.1935753424657532E-5"/>
    <n v="5.4548164383561651E-3"/>
  </r>
  <r>
    <x v="17"/>
    <s v="Somerset"/>
    <s v="P"/>
    <n v="28500201"/>
    <s v="Mobile Sources"/>
    <s v="Railroad Equipment"/>
    <s v="Diesel"/>
    <s v="Yard Locomotives"/>
    <s v="Mobile - Locomotives"/>
    <s v="A"/>
    <s v="R"/>
    <n v="7.6001991599999998"/>
    <n v="2.2762431100000001E-2"/>
    <n v="48.6726715"/>
    <n v="1.275542739"/>
    <n v="1.2372764430000001"/>
    <n v="2.56535125E-2"/>
    <n v="3.1876509"/>
    <n v="2.0822463452054796E-2"/>
    <n v="6.2362824931506849E-5"/>
    <n v="0.13334978493150684"/>
    <n v="3.4946376410958904E-3"/>
    <n v="3.3897984739726028E-3"/>
    <n v="7.0283595890410953E-5"/>
    <n v="8.733290136986302E-3"/>
  </r>
  <r>
    <x v="17"/>
    <s v="Somerset"/>
    <s v="NP"/>
    <n v="2285002006"/>
    <s v="Mobile Sources"/>
    <s v="Railroad Equipment"/>
    <s v="Diesel"/>
    <s v="Line Haul Locomotives: Class I Operations"/>
    <s v="Mobile - Locomotives"/>
    <s v="A"/>
    <s v="R"/>
    <n v="26.551950000000001"/>
    <n v="8.3073999999999995E-2"/>
    <n v="134.40450000000001"/>
    <n v="3.9337559999999998"/>
    <n v="3.8156889999999999"/>
    <n v="9.3632999999999994E-2"/>
    <n v="6.1971720000000001"/>
    <n v="7.2745068493150683E-2"/>
    <n v="2.2759999999999998E-4"/>
    <n v="0.3682315068493151"/>
    <n v="1.0777413698630136E-2"/>
    <n v="1.0453942465753424E-2"/>
    <n v="2.5652876712328764E-4"/>
    <n v="1.6978553424657535E-2"/>
  </r>
  <r>
    <x v="17"/>
    <s v="Somerset"/>
    <s v="NP"/>
    <n v="2285002007"/>
    <s v="Mobile Sources"/>
    <s v="Railroad Equipment"/>
    <s v="Diesel"/>
    <s v="Line Haul Locomotives: Class II / III Operations"/>
    <s v="Mobile - Locomotives"/>
    <s v="A"/>
    <s v="R"/>
    <n v="0.2080977"/>
    <n v="6.5108660000000004E-4"/>
    <n v="1.5493189999999999"/>
    <n v="4.5525589999999998E-2"/>
    <n v="4.4159820000000002E-2"/>
    <n v="7.3384229999999995E-4"/>
    <n v="7.1925299999999998E-2"/>
    <n v="5.7013068493150687E-4"/>
    <n v="1.7837989041095891E-6"/>
    <n v="4.2447095890410956E-3"/>
    <n v="1.2472764383561643E-4"/>
    <n v="1.2098580821917809E-4"/>
    <n v="2.0105268493150682E-6"/>
    <n v="1.9705561643835616E-4"/>
  </r>
  <r>
    <x v="17"/>
    <s v="Somerset"/>
    <s v="NP"/>
    <n v="2285002009"/>
    <s v="Mobile Sources"/>
    <s v="Railroad Equipment"/>
    <s v="Diesel"/>
    <s v="Line Haul Locomotives: Commuter Lines"/>
    <s v="Mobile - Locomotives"/>
    <s v="A"/>
    <s v="R"/>
    <n v="28.340039999999998"/>
    <n v="8.8669040000000005E-2"/>
    <n v="228.37889999999999"/>
    <n v="6.6839230000000001"/>
    <n v="6.4834050000000003"/>
    <n v="9.9939219999999995E-2"/>
    <n v="10.56466"/>
    <n v="7.7643945205479445E-2"/>
    <n v="2.4292887671232877E-4"/>
    <n v="0.62569561643835614"/>
    <n v="1.8312117808219178E-2"/>
    <n v="1.7762753424657534E-2"/>
    <n v="2.7380608219178081E-4"/>
    <n v="2.8944273972602741E-2"/>
  </r>
  <r>
    <x v="18"/>
    <s v="Sussex"/>
    <s v="NP"/>
    <n v="2285002007"/>
    <s v="Mobile Sources"/>
    <s v="Railroad Equipment"/>
    <s v="Diesel"/>
    <s v="Line Haul Locomotives: Class II / III Operations"/>
    <s v="Mobile - Locomotives"/>
    <s v="A"/>
    <s v="R"/>
    <n v="3.2311200000000002"/>
    <n v="1.0109379999999999E-2"/>
    <n v="26.038060000000002"/>
    <n v="0.76205089999999998"/>
    <n v="0.7391894"/>
    <n v="1.1394319999999999E-2"/>
    <n v="1.2045030000000001"/>
    <n v="8.8523835616438357E-3"/>
    <n v="2.7696931506849314E-5"/>
    <n v="7.1337150684931516E-2"/>
    <n v="2.0878106849315068E-3"/>
    <n v="2.0251764383561644E-3"/>
    <n v="3.1217315068493149E-5"/>
    <n v="3.3000082191780825E-3"/>
  </r>
  <r>
    <x v="19"/>
    <s v="Union"/>
    <s v="P"/>
    <n v="28500201"/>
    <s v="Mobile Sources"/>
    <s v="Railroad Equipment"/>
    <s v="Diesel"/>
    <s v="Yard Locomotives"/>
    <s v="Mobile - Locomotives"/>
    <s v="A"/>
    <s v="R"/>
    <n v="13.520519999999999"/>
    <n v="4.0493671000000002E-2"/>
    <n v="86.587202000000005"/>
    <n v="2.2691512"/>
    <n v="2.2010768000000001"/>
    <n v="4.5636797999999999E-2"/>
    <n v="5.6707324000000003"/>
    <n v="3.7042520547945205E-2"/>
    <n v="1.1094156438356165E-4"/>
    <n v="0.23722521095890411"/>
    <n v="6.2168526027397263E-3"/>
    <n v="6.0303473972602743E-3"/>
    <n v="1.2503232328767123E-4"/>
    <n v="1.5536253150684933E-2"/>
  </r>
  <r>
    <x v="19"/>
    <s v="Union"/>
    <s v="NP"/>
    <n v="2285002006"/>
    <s v="Mobile Sources"/>
    <s v="Railroad Equipment"/>
    <s v="Diesel"/>
    <s v="Line Haul Locomotives: Class I Operations"/>
    <s v="Mobile - Locomotives"/>
    <s v="A"/>
    <s v="R"/>
    <n v="18.35643"/>
    <n v="5.7432999999999998E-2"/>
    <n v="92.919280000000001"/>
    <n v="2.7195640000000001"/>
    <n v="2.63794"/>
    <n v="6.4732999999999999E-2"/>
    <n v="4.2843549999999997"/>
    <n v="5.0291589041095888E-2"/>
    <n v="1.5735068493150683E-4"/>
    <n v="0.25457336986301371"/>
    <n v="7.4508602739726034E-3"/>
    <n v="7.2272328767123287E-3"/>
    <n v="1.7735068493150686E-4"/>
    <n v="1.1737958904109589E-2"/>
  </r>
  <r>
    <x v="19"/>
    <s v="Union"/>
    <s v="NP"/>
    <n v="2285002007"/>
    <s v="Mobile Sources"/>
    <s v="Railroad Equipment"/>
    <s v="Diesel"/>
    <s v="Line Haul Locomotives: Class II / III Operations"/>
    <s v="Mobile - Locomotives"/>
    <s v="A"/>
    <s v="R"/>
    <n v="4.7976049999999999"/>
    <n v="1.5010529999999999E-2"/>
    <n v="35.718910000000001"/>
    <n v="1.049574"/>
    <n v="1.018086"/>
    <n v="1.6918430000000002E-2"/>
    <n v="1.6582079999999999"/>
    <n v="1.3144123287671233E-2"/>
    <n v="4.1124739726027395E-5"/>
    <n v="9.7860027397260282E-2"/>
    <n v="2.8755452054794522E-3"/>
    <n v="2.7892767123287674E-3"/>
    <n v="4.6351863013698635E-5"/>
    <n v="4.543035616438356E-3"/>
  </r>
  <r>
    <x v="19"/>
    <s v="Union"/>
    <s v="NP"/>
    <n v="2285002009"/>
    <s v="Mobile Sources"/>
    <s v="Railroad Equipment"/>
    <s v="Diesel"/>
    <s v="Line Haul Locomotives: Commuter Lines"/>
    <s v="Mobile - Locomotives"/>
    <s v="A"/>
    <s v="R"/>
    <n v="42.512450000000001"/>
    <n v="0.13301099999999999"/>
    <n v="342.58760000000001"/>
    <n v="10.026450000000001"/>
    <n v="9.7256540000000005"/>
    <n v="0.1499173"/>
    <n v="15.84788"/>
    <n v="0.11647246575342467"/>
    <n v="3.6441369863013699E-4"/>
    <n v="0.93859616438356164"/>
    <n v="2.7469726027397261E-2"/>
    <n v="2.6645627397260275E-2"/>
    <n v="4.107323287671233E-4"/>
    <n v="4.3418849315068495E-2"/>
  </r>
  <r>
    <x v="20"/>
    <s v="Warren"/>
    <s v="NP"/>
    <n v="2285002006"/>
    <s v="Mobile Sources"/>
    <s v="Railroad Equipment"/>
    <s v="Diesel"/>
    <s v="Line Haul Locomotives: Class I Operations"/>
    <s v="Mobile - Locomotives"/>
    <s v="A"/>
    <s v="R"/>
    <n v="7.7348499999999998"/>
    <n v="2.4199999999999999E-2"/>
    <n v="39.153399999999998"/>
    <n v="1.1459429999999999"/>
    <n v="1.1115489999999999"/>
    <n v="2.7276000000000002E-2"/>
    <n v="1.805299"/>
    <n v="2.1191369863013697E-2"/>
    <n v="6.6301369863013698E-5"/>
    <n v="0.10726958904109589"/>
    <n v="3.1395698630136983E-3"/>
    <n v="3.0453397260273968E-3"/>
    <n v="7.472876712328767E-5"/>
    <n v="4.9460246575342469E-3"/>
  </r>
  <r>
    <x v="20"/>
    <s v="Warren"/>
    <s v="NP"/>
    <n v="2285002007"/>
    <s v="Mobile Sources"/>
    <s v="Railroad Equipment"/>
    <s v="Diesel"/>
    <s v="Line Haul Locomotives: Class II / III Operations"/>
    <s v="Mobile - Locomotives"/>
    <s v="A"/>
    <s v="R"/>
    <n v="0.16305710000000001"/>
    <n v="5.1016579999999998E-4"/>
    <n v="1.3140000000000001"/>
    <n v="3.8456589999999999E-2"/>
    <n v="3.7302889999999998E-2"/>
    <n v="5.7500990000000001E-4"/>
    <n v="6.078476E-2"/>
    <n v="4.4673178082191783E-4"/>
    <n v="1.3977145205479451E-6"/>
    <n v="3.6000000000000003E-3"/>
    <n v="1.053605205479452E-4"/>
    <n v="1.0219969863013698E-4"/>
    <n v="1.5753695890410958E-6"/>
    <n v="1.6653358904109589E-4"/>
  </r>
  <r>
    <x v="20"/>
    <s v="Warren"/>
    <s v="NP"/>
    <n v="2285002009"/>
    <s v="Mobile Sources"/>
    <s v="Railroad Equipment"/>
    <s v="Diesel"/>
    <s v="Line Haul Locomotives: Commuter Lines"/>
    <s v="Mobile - Locomotives"/>
    <s v="A"/>
    <s v="R"/>
    <n v="1.8907700000000001"/>
    <n v="5.9157560000000003E-3"/>
    <n v="15.23682"/>
    <n v="0.44593310000000003"/>
    <n v="0.43255510000000003"/>
    <n v="6.6676720000000004E-3"/>
    <n v="0.7048451"/>
    <n v="5.1801917808219182E-3"/>
    <n v="1.6207550684931509E-5"/>
    <n v="4.1744712328767121E-2"/>
    <n v="1.2217345205479452E-3"/>
    <n v="1.1850824657534248E-3"/>
    <n v="1.8267594520547945E-5"/>
    <n v="1.9310824657534247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F5F0C1-1350-437B-B8C9-E3C3BC31AA2F}" name="PivotTable25" cacheId="14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7:P29" firstHeaderRow="0" firstDataRow="1" firstDataCol="1"/>
  <pivotFields count="25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um of CO" fld="11" baseField="0" baseItem="0"/>
    <dataField name="Sum of NH3" fld="12" baseField="0" baseItem="0"/>
    <dataField name="Sum of NOX" fld="13" baseField="0" baseItem="0"/>
    <dataField name="Sum of PM10-PRI" fld="14" baseField="0" baseItem="0"/>
    <dataField name="Sum of PM25-PRI" fld="15" baseField="0" baseItem="0"/>
    <dataField name="Sum of SO2" fld="16" baseField="0" baseItem="0"/>
    <dataField name="Sum of VOC" fld="17" baseField="0" baseItem="0"/>
    <dataField name="Sum of CO2" fld="18" baseField="0" baseItem="0"/>
    <dataField name="Sum of NH32" fld="19" baseField="0" baseItem="0"/>
    <dataField name="Sum of NOX2" fld="20" baseField="0" baseItem="0"/>
    <dataField name="Sum of PM10-PRI2" fld="21" baseField="0" baseItem="0"/>
    <dataField name="Sum of PM25-PRI2" fld="22" baseField="0" baseItem="0"/>
    <dataField name="Sum of SO22" fld="23" baseField="0" baseItem="0"/>
    <dataField name="Sum of VOC2" fld="24" baseField="0" baseItem="0"/>
  </dataFields>
  <formats count="12">
    <format dxfId="21">
      <pivotArea outline="0" collapsedLevelsAreSubtotals="1" fieldPosition="0">
        <references count="1">
          <reference field="4294967294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20">
      <pivotArea field="0" type="button" dataOnly="0" labelOnly="1" outline="0" axis="axisRow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6">
      <pivotArea outline="0" collapsedLevelsAreSubtotals="1" fieldPosition="0">
        <references count="1">
          <reference field="4294967294" count="7" selected="0">
            <x v="7"/>
            <x v="8"/>
            <x v="9"/>
            <x v="10"/>
            <x v="11"/>
            <x v="12"/>
            <x v="13"/>
          </reference>
        </references>
      </pivotArea>
    </format>
    <format dxfId="15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CA51E-0BE1-46CD-8D5B-95862C97B260}" name="PivotTable22" cacheId="14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H7:O12" firstHeaderRow="0" firstDataRow="1" firstDataCol="1"/>
  <pivotFields count="18">
    <pivotField showAll="0"/>
    <pivotField showAll="0"/>
    <pivotField showAll="0"/>
    <pivotField axis="axisRow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CO" fld="11" baseField="0" baseItem="0"/>
    <dataField name="Sum of NH3" fld="12" baseField="0" baseItem="0"/>
    <dataField name="Sum of NOX" fld="13" baseField="0" baseItem="0"/>
    <dataField name="Sum of PM10-PRI" fld="14" baseField="0" baseItem="0"/>
    <dataField name="Sum of PM25-PRI" fld="15" baseField="0" baseItem="0"/>
    <dataField name="Sum of SO2" fld="16" baseField="0" baseItem="0"/>
    <dataField name="Sum of VOC" fld="17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3" type="button" dataOnly="0" labelOnly="1" outline="0" axis="axisRow" fieldPosition="0"/>
    </format>
    <format dxfId="6">
      <pivotArea dataOnly="0" labelOnly="1" fieldPosition="0">
        <references count="1">
          <reference field="3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A5AA-5A80-43C1-8AAC-97B286D0DA11}">
  <dimension ref="A1:A18"/>
  <sheetViews>
    <sheetView workbookViewId="0">
      <selection activeCell="A3" sqref="A3"/>
    </sheetView>
  </sheetViews>
  <sheetFormatPr defaultRowHeight="15" x14ac:dyDescent="0.25"/>
  <cols>
    <col min="1" max="1" width="73.5703125" customWidth="1"/>
    <col min="257" max="257" width="73.5703125" customWidth="1"/>
    <col min="513" max="513" width="73.5703125" customWidth="1"/>
    <col min="769" max="769" width="73.5703125" customWidth="1"/>
    <col min="1025" max="1025" width="73.5703125" customWidth="1"/>
    <col min="1281" max="1281" width="73.5703125" customWidth="1"/>
    <col min="1537" max="1537" width="73.5703125" customWidth="1"/>
    <col min="1793" max="1793" width="73.5703125" customWidth="1"/>
    <col min="2049" max="2049" width="73.5703125" customWidth="1"/>
    <col min="2305" max="2305" width="73.5703125" customWidth="1"/>
    <col min="2561" max="2561" width="73.5703125" customWidth="1"/>
    <col min="2817" max="2817" width="73.5703125" customWidth="1"/>
    <col min="3073" max="3073" width="73.5703125" customWidth="1"/>
    <col min="3329" max="3329" width="73.5703125" customWidth="1"/>
    <col min="3585" max="3585" width="73.5703125" customWidth="1"/>
    <col min="3841" max="3841" width="73.5703125" customWidth="1"/>
    <col min="4097" max="4097" width="73.5703125" customWidth="1"/>
    <col min="4353" max="4353" width="73.5703125" customWidth="1"/>
    <col min="4609" max="4609" width="73.5703125" customWidth="1"/>
    <col min="4865" max="4865" width="73.5703125" customWidth="1"/>
    <col min="5121" max="5121" width="73.5703125" customWidth="1"/>
    <col min="5377" max="5377" width="73.5703125" customWidth="1"/>
    <col min="5633" max="5633" width="73.5703125" customWidth="1"/>
    <col min="5889" max="5889" width="73.5703125" customWidth="1"/>
    <col min="6145" max="6145" width="73.5703125" customWidth="1"/>
    <col min="6401" max="6401" width="73.5703125" customWidth="1"/>
    <col min="6657" max="6657" width="73.5703125" customWidth="1"/>
    <col min="6913" max="6913" width="73.5703125" customWidth="1"/>
    <col min="7169" max="7169" width="73.5703125" customWidth="1"/>
    <col min="7425" max="7425" width="73.5703125" customWidth="1"/>
    <col min="7681" max="7681" width="73.5703125" customWidth="1"/>
    <col min="7937" max="7937" width="73.5703125" customWidth="1"/>
    <col min="8193" max="8193" width="73.5703125" customWidth="1"/>
    <col min="8449" max="8449" width="73.5703125" customWidth="1"/>
    <col min="8705" max="8705" width="73.5703125" customWidth="1"/>
    <col min="8961" max="8961" width="73.5703125" customWidth="1"/>
    <col min="9217" max="9217" width="73.5703125" customWidth="1"/>
    <col min="9473" max="9473" width="73.5703125" customWidth="1"/>
    <col min="9729" max="9729" width="73.5703125" customWidth="1"/>
    <col min="9985" max="9985" width="73.5703125" customWidth="1"/>
    <col min="10241" max="10241" width="73.5703125" customWidth="1"/>
    <col min="10497" max="10497" width="73.5703125" customWidth="1"/>
    <col min="10753" max="10753" width="73.5703125" customWidth="1"/>
    <col min="11009" max="11009" width="73.5703125" customWidth="1"/>
    <col min="11265" max="11265" width="73.5703125" customWidth="1"/>
    <col min="11521" max="11521" width="73.5703125" customWidth="1"/>
    <col min="11777" max="11777" width="73.5703125" customWidth="1"/>
    <col min="12033" max="12033" width="73.5703125" customWidth="1"/>
    <col min="12289" max="12289" width="73.5703125" customWidth="1"/>
    <col min="12545" max="12545" width="73.5703125" customWidth="1"/>
    <col min="12801" max="12801" width="73.5703125" customWidth="1"/>
    <col min="13057" max="13057" width="73.5703125" customWidth="1"/>
    <col min="13313" max="13313" width="73.5703125" customWidth="1"/>
    <col min="13569" max="13569" width="73.5703125" customWidth="1"/>
    <col min="13825" max="13825" width="73.5703125" customWidth="1"/>
    <col min="14081" max="14081" width="73.5703125" customWidth="1"/>
    <col min="14337" max="14337" width="73.5703125" customWidth="1"/>
    <col min="14593" max="14593" width="73.5703125" customWidth="1"/>
    <col min="14849" max="14849" width="73.5703125" customWidth="1"/>
    <col min="15105" max="15105" width="73.5703125" customWidth="1"/>
    <col min="15361" max="15361" width="73.5703125" customWidth="1"/>
    <col min="15617" max="15617" width="73.5703125" customWidth="1"/>
    <col min="15873" max="15873" width="73.5703125" customWidth="1"/>
    <col min="16129" max="16129" width="73.5703125" customWidth="1"/>
  </cols>
  <sheetData>
    <row r="1" spans="1:1" x14ac:dyDescent="0.25">
      <c r="A1" s="29" t="s">
        <v>134</v>
      </c>
    </row>
    <row r="2" spans="1:1" x14ac:dyDescent="0.25">
      <c r="A2" s="30" t="s">
        <v>158</v>
      </c>
    </row>
    <row r="3" spans="1:1" x14ac:dyDescent="0.25">
      <c r="A3" s="30" t="s">
        <v>159</v>
      </c>
    </row>
    <row r="4" spans="1:1" x14ac:dyDescent="0.25">
      <c r="A4" s="30" t="s">
        <v>161</v>
      </c>
    </row>
    <row r="5" spans="1:1" x14ac:dyDescent="0.25">
      <c r="A5" s="30" t="s">
        <v>135</v>
      </c>
    </row>
    <row r="6" spans="1:1" x14ac:dyDescent="0.25">
      <c r="A6" s="31" t="s">
        <v>163</v>
      </c>
    </row>
    <row r="7" spans="1:1" x14ac:dyDescent="0.25">
      <c r="A7" s="30" t="s">
        <v>162</v>
      </c>
    </row>
    <row r="8" spans="1:1" ht="28.5" x14ac:dyDescent="0.25">
      <c r="A8" s="30" t="s">
        <v>136</v>
      </c>
    </row>
    <row r="9" spans="1:1" x14ac:dyDescent="0.25">
      <c r="A9" s="32" t="s">
        <v>160</v>
      </c>
    </row>
    <row r="10" spans="1:1" x14ac:dyDescent="0.25">
      <c r="A10" s="29" t="s">
        <v>137</v>
      </c>
    </row>
    <row r="11" spans="1:1" x14ac:dyDescent="0.25">
      <c r="A11" s="33"/>
    </row>
    <row r="12" spans="1:1" x14ac:dyDescent="0.25">
      <c r="A12" s="30"/>
    </row>
    <row r="13" spans="1:1" x14ac:dyDescent="0.25">
      <c r="A13" s="30"/>
    </row>
    <row r="14" spans="1:1" x14ac:dyDescent="0.25">
      <c r="A14" s="30"/>
    </row>
    <row r="15" spans="1:1" x14ac:dyDescent="0.25">
      <c r="A15" s="100"/>
    </row>
    <row r="16" spans="1:1" x14ac:dyDescent="0.25">
      <c r="A16" s="100"/>
    </row>
    <row r="17" spans="1:1" x14ac:dyDescent="0.25">
      <c r="A17" s="29"/>
    </row>
    <row r="18" spans="1:1" x14ac:dyDescent="0.25">
      <c r="A18" s="33"/>
    </row>
  </sheetData>
  <mergeCells count="1">
    <mergeCell ref="A15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ADF3-4277-4A95-8E41-726661BBAF4B}">
  <dimension ref="A1:R36"/>
  <sheetViews>
    <sheetView tabSelected="1" workbookViewId="0">
      <selection activeCell="Y18" sqref="Y18"/>
    </sheetView>
  </sheetViews>
  <sheetFormatPr defaultRowHeight="15" x14ac:dyDescent="0.25"/>
  <cols>
    <col min="1" max="1" width="10" customWidth="1"/>
    <col min="2" max="2" width="7.28515625" customWidth="1"/>
    <col min="3" max="3" width="6" customWidth="1"/>
    <col min="6" max="6" width="10.7109375" customWidth="1"/>
    <col min="11" max="11" width="8.28515625" customWidth="1"/>
    <col min="12" max="12" width="7.85546875" customWidth="1"/>
  </cols>
  <sheetData>
    <row r="1" spans="1:18" x14ac:dyDescent="0.25">
      <c r="A1" s="4" t="s">
        <v>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x14ac:dyDescent="0.25">
      <c r="A2" s="4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8" x14ac:dyDescent="0.25">
      <c r="A3" s="4" t="s">
        <v>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 x14ac:dyDescent="0.25">
      <c r="A4" s="4" t="s">
        <v>75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8" ht="15.75" thickBot="1" x14ac:dyDescent="0.3">
      <c r="A5" s="4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8" ht="15.75" thickBot="1" x14ac:dyDescent="0.3">
      <c r="A6" s="6"/>
      <c r="B6" s="58"/>
      <c r="C6" s="58"/>
      <c r="D6" s="104" t="s">
        <v>164</v>
      </c>
      <c r="E6" s="105"/>
      <c r="F6" s="105"/>
      <c r="G6" s="105"/>
      <c r="H6" s="105"/>
      <c r="I6" s="105"/>
      <c r="J6" s="106"/>
      <c r="K6" s="104" t="s">
        <v>165</v>
      </c>
      <c r="L6" s="105"/>
      <c r="M6" s="105"/>
      <c r="N6" s="105"/>
      <c r="O6" s="105"/>
      <c r="P6" s="105"/>
      <c r="Q6" s="106"/>
      <c r="R6" s="23"/>
    </row>
    <row r="7" spans="1:18" ht="45.75" thickBot="1" x14ac:dyDescent="0.3">
      <c r="A7" s="6" t="s">
        <v>82</v>
      </c>
      <c r="B7" s="7" t="s">
        <v>83</v>
      </c>
      <c r="C7" s="63" t="s">
        <v>57</v>
      </c>
      <c r="D7" s="71" t="s">
        <v>84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9" t="s">
        <v>90</v>
      </c>
      <c r="K7" s="8" t="s">
        <v>91</v>
      </c>
      <c r="L7" s="8" t="s">
        <v>92</v>
      </c>
      <c r="M7" s="8" t="s">
        <v>93</v>
      </c>
      <c r="N7" s="8" t="s">
        <v>94</v>
      </c>
      <c r="O7" s="8" t="s">
        <v>95</v>
      </c>
      <c r="P7" s="8" t="s">
        <v>96</v>
      </c>
      <c r="Q7" s="13" t="s">
        <v>97</v>
      </c>
      <c r="R7" s="23"/>
    </row>
    <row r="8" spans="1:18" ht="15.75" thickBot="1" x14ac:dyDescent="0.3">
      <c r="A8" s="1"/>
      <c r="B8" s="10"/>
      <c r="C8" s="13"/>
      <c r="D8" s="72">
        <f>DSUM('2017 NEI RAILROAD CTY SCC'!$A$7:$P$64,'2017 NEI RAILROAD CTY SCC'!J7,'2017 NEI RAILROAD NAA CTY'!$C$35:$C$36)</f>
        <v>147.01182689999999</v>
      </c>
      <c r="E8" s="11">
        <f>DSUM('2017 NEI RAILROAD CTY SCC'!$A$7:$P$64,'2017 NEI RAILROAD CTY SCC'!K7,'2017 NEI RAILROAD NAA CTY'!$C$35:$C$36)</f>
        <v>0.4595028015</v>
      </c>
      <c r="F8" s="11">
        <f>DSUM('2017 NEI RAILROAD CTY SCC'!$A$7:$P$64,'2017 NEI RAILROAD CTY SCC'!L7,'2017 NEI RAILROAD NAA CTY'!$C$35:$C$36)</f>
        <v>1097.171572</v>
      </c>
      <c r="G8" s="11">
        <f>DSUM('2017 NEI RAILROAD CTY SCC'!$A$7:$P$64,'2017 NEI RAILROAD CTY SCC'!M7,'2017 NEI RAILROAD NAA CTY'!$C$35:$C$36)</f>
        <v>32.043288629999999</v>
      </c>
      <c r="H8" s="11">
        <f>DSUM('2017 NEI RAILROAD CTY SCC'!$A$7:$P$64,'2017 NEI RAILROAD CTY SCC'!N7,'2017 NEI RAILROAD NAA CTY'!$C$35:$C$36)</f>
        <v>31.081937489999998</v>
      </c>
      <c r="I8" s="11">
        <f>DSUM('2017 NEI RAILROAD CTY SCC'!$A$7:$P$64,'2017 NEI RAILROAD CTY SCC'!O7,'2017 NEI RAILROAD NAA CTY'!$C$35:$C$36)</f>
        <v>0.51790599820000005</v>
      </c>
      <c r="J8" s="11">
        <f>DSUM('2017 NEI RAILROAD CTY SCC'!$A$7:$P$64,'2017 NEI RAILROAD CTY SCC'!P7,'2017 NEI RAILROAD NAA CTY'!$C$35:$C$36)</f>
        <v>51.158356900000001</v>
      </c>
      <c r="K8" s="12"/>
      <c r="L8" s="13"/>
      <c r="M8" s="13"/>
      <c r="N8" s="13"/>
      <c r="O8" s="13"/>
      <c r="P8" s="13"/>
      <c r="Q8" s="13"/>
      <c r="R8" s="23"/>
    </row>
    <row r="9" spans="1:18" x14ac:dyDescent="0.25">
      <c r="A9" s="14" t="s">
        <v>98</v>
      </c>
      <c r="B9" s="2" t="s">
        <v>45</v>
      </c>
      <c r="C9" s="64" t="s">
        <v>99</v>
      </c>
      <c r="D9" s="73">
        <f t="dataTable" ref="D9:J20" dt2D="0" dtr="0" r1="C36" ca="1"/>
        <v>147.01182689999999</v>
      </c>
      <c r="E9" s="49">
        <v>0.4595028015</v>
      </c>
      <c r="F9" s="49">
        <v>1097.171572</v>
      </c>
      <c r="G9" s="49">
        <v>32.043288629999999</v>
      </c>
      <c r="H9" s="49">
        <v>31.081937489999998</v>
      </c>
      <c r="I9" s="49">
        <v>0.51790599820000005</v>
      </c>
      <c r="J9" s="50">
        <v>51.158356900000001</v>
      </c>
      <c r="K9" s="34">
        <f>D9/365</f>
        <v>0.40277212849315064</v>
      </c>
      <c r="L9" s="35">
        <f t="shared" ref="L9:Q20" si="0">E9/365</f>
        <v>1.2589117849315069E-3</v>
      </c>
      <c r="M9" s="35">
        <f t="shared" si="0"/>
        <v>3.0059495123287672</v>
      </c>
      <c r="N9" s="35">
        <f t="shared" si="0"/>
        <v>8.7789831863013701E-2</v>
      </c>
      <c r="O9" s="35">
        <f t="shared" si="0"/>
        <v>8.5155993123287671E-2</v>
      </c>
      <c r="P9" s="35">
        <f t="shared" si="0"/>
        <v>1.4189205430136988E-3</v>
      </c>
      <c r="Q9" s="36">
        <f t="shared" si="0"/>
        <v>0.14015988191780823</v>
      </c>
      <c r="R9" s="23"/>
    </row>
    <row r="10" spans="1:18" x14ac:dyDescent="0.25">
      <c r="A10" s="15" t="s">
        <v>98</v>
      </c>
      <c r="B10" s="16" t="s">
        <v>53</v>
      </c>
      <c r="C10" s="65" t="s">
        <v>100</v>
      </c>
      <c r="D10" s="74">
        <v>70.422813199999993</v>
      </c>
      <c r="E10" s="51">
        <v>0.21552916700000002</v>
      </c>
      <c r="F10" s="51">
        <v>475.97584299999994</v>
      </c>
      <c r="G10" s="51">
        <v>13.22806196</v>
      </c>
      <c r="H10" s="51">
        <v>12.83119836</v>
      </c>
      <c r="I10" s="51">
        <v>0.24291382600000003</v>
      </c>
      <c r="J10" s="50">
        <v>26.438147999999998</v>
      </c>
      <c r="K10" s="38">
        <f t="shared" ref="K10:K20" si="1">D10/365</f>
        <v>0.19293921424657531</v>
      </c>
      <c r="L10" s="37">
        <f t="shared" si="0"/>
        <v>5.9049086849315071E-4</v>
      </c>
      <c r="M10" s="37">
        <f t="shared" si="0"/>
        <v>1.3040434054794519</v>
      </c>
      <c r="N10" s="37">
        <f t="shared" si="0"/>
        <v>3.6241265643835618E-2</v>
      </c>
      <c r="O10" s="37">
        <f t="shared" si="0"/>
        <v>3.515396810958904E-2</v>
      </c>
      <c r="P10" s="37">
        <f t="shared" si="0"/>
        <v>6.6551733150684944E-4</v>
      </c>
      <c r="Q10" s="39">
        <f t="shared" si="0"/>
        <v>7.2433282191780815E-2</v>
      </c>
      <c r="R10" s="23"/>
    </row>
    <row r="11" spans="1:18" x14ac:dyDescent="0.25">
      <c r="A11" s="15" t="s">
        <v>98</v>
      </c>
      <c r="B11" s="16" t="s">
        <v>54</v>
      </c>
      <c r="C11" s="65" t="s">
        <v>101</v>
      </c>
      <c r="D11" s="74">
        <v>100.35929130000001</v>
      </c>
      <c r="E11" s="51">
        <v>0.3105973903</v>
      </c>
      <c r="F11" s="51">
        <v>693.29162700000006</v>
      </c>
      <c r="G11" s="51">
        <v>19.792904979999999</v>
      </c>
      <c r="H11" s="51">
        <v>19.19906027</v>
      </c>
      <c r="I11" s="51">
        <v>0.35006851370000003</v>
      </c>
      <c r="J11" s="50">
        <v>35.186217720000002</v>
      </c>
      <c r="K11" s="38">
        <f t="shared" si="1"/>
        <v>0.27495696246575346</v>
      </c>
      <c r="L11" s="37">
        <f t="shared" si="0"/>
        <v>8.5095175424657532E-4</v>
      </c>
      <c r="M11" s="37">
        <f t="shared" si="0"/>
        <v>1.8994291150684932</v>
      </c>
      <c r="N11" s="37">
        <f t="shared" si="0"/>
        <v>5.4227136931506846E-2</v>
      </c>
      <c r="O11" s="37">
        <f t="shared" si="0"/>
        <v>5.2600165123287669E-2</v>
      </c>
      <c r="P11" s="37">
        <f t="shared" si="0"/>
        <v>9.5909181835616443E-4</v>
      </c>
      <c r="Q11" s="39">
        <f t="shared" si="0"/>
        <v>9.6400596493150692E-2</v>
      </c>
      <c r="R11" s="23"/>
    </row>
    <row r="12" spans="1:18" x14ac:dyDescent="0.25">
      <c r="A12" s="18" t="s">
        <v>98</v>
      </c>
      <c r="B12" s="17" t="s">
        <v>47</v>
      </c>
      <c r="C12" s="65" t="s">
        <v>102</v>
      </c>
      <c r="D12" s="74">
        <v>52.993839999999999</v>
      </c>
      <c r="E12" s="51">
        <v>0.1658048074</v>
      </c>
      <c r="F12" s="51">
        <v>351.97093900000004</v>
      </c>
      <c r="G12" s="51">
        <v>10.30122291</v>
      </c>
      <c r="H12" s="51">
        <v>9.9921352700000003</v>
      </c>
      <c r="I12" s="51">
        <v>0.18687919040000001</v>
      </c>
      <c r="J12" s="50">
        <v>16.262797880000001</v>
      </c>
      <c r="K12" s="38">
        <f t="shared" si="1"/>
        <v>0.14518860273972603</v>
      </c>
      <c r="L12" s="37">
        <f t="shared" si="0"/>
        <v>4.5425974630136987E-4</v>
      </c>
      <c r="M12" s="37">
        <f t="shared" si="0"/>
        <v>0.96430394246575357</v>
      </c>
      <c r="N12" s="37">
        <f t="shared" si="0"/>
        <v>2.8222528520547945E-2</v>
      </c>
      <c r="O12" s="37">
        <f t="shared" si="0"/>
        <v>2.7375713068493152E-2</v>
      </c>
      <c r="P12" s="37">
        <f t="shared" si="0"/>
        <v>5.1199778191780821E-4</v>
      </c>
      <c r="Q12" s="39">
        <f t="shared" si="0"/>
        <v>4.4555610630136987E-2</v>
      </c>
      <c r="R12" s="23"/>
    </row>
    <row r="13" spans="1:18" x14ac:dyDescent="0.25">
      <c r="A13" s="19" t="s">
        <v>98</v>
      </c>
      <c r="B13" s="16" t="s">
        <v>103</v>
      </c>
      <c r="C13" s="65" t="s">
        <v>104</v>
      </c>
      <c r="D13" s="74">
        <v>65.624248600000001</v>
      </c>
      <c r="E13" s="51">
        <v>0.203981099</v>
      </c>
      <c r="F13" s="51">
        <v>449.90660400000002</v>
      </c>
      <c r="G13" s="51">
        <v>12.9778833</v>
      </c>
      <c r="H13" s="51">
        <v>12.588506500000001</v>
      </c>
      <c r="I13" s="51">
        <v>0.229905319</v>
      </c>
      <c r="J13" s="50">
        <v>22.042259100000003</v>
      </c>
      <c r="K13" s="38">
        <f t="shared" si="1"/>
        <v>0.17979246191780823</v>
      </c>
      <c r="L13" s="37">
        <f t="shared" si="0"/>
        <v>5.5885232602739723E-4</v>
      </c>
      <c r="M13" s="37">
        <f t="shared" si="0"/>
        <v>1.2326208328767123</v>
      </c>
      <c r="N13" s="37">
        <f t="shared" si="0"/>
        <v>3.5555844657534245E-2</v>
      </c>
      <c r="O13" s="37">
        <f t="shared" si="0"/>
        <v>3.4489058904109589E-2</v>
      </c>
      <c r="P13" s="37">
        <f t="shared" si="0"/>
        <v>6.2987758630136991E-4</v>
      </c>
      <c r="Q13" s="39">
        <f t="shared" si="0"/>
        <v>6.0389750958904115E-2</v>
      </c>
      <c r="R13" s="23"/>
    </row>
    <row r="14" spans="1:18" x14ac:dyDescent="0.25">
      <c r="A14" s="19" t="s">
        <v>98</v>
      </c>
      <c r="B14" s="16" t="s">
        <v>52</v>
      </c>
      <c r="C14" s="65" t="s">
        <v>105</v>
      </c>
      <c r="D14" s="74">
        <v>70.786017600000008</v>
      </c>
      <c r="E14" s="51">
        <v>0.22147213899999998</v>
      </c>
      <c r="F14" s="51">
        <v>570.20725199999993</v>
      </c>
      <c r="G14" s="51">
        <v>16.688470900000002</v>
      </c>
      <c r="H14" s="51">
        <v>16.187814599999999</v>
      </c>
      <c r="I14" s="51">
        <v>0.249622119</v>
      </c>
      <c r="J14" s="50">
        <v>26.377854600000003</v>
      </c>
      <c r="K14" s="38">
        <f t="shared" si="1"/>
        <v>0.19393429479452057</v>
      </c>
      <c r="L14" s="37">
        <f t="shared" si="0"/>
        <v>6.067729835616438E-4</v>
      </c>
      <c r="M14" s="37">
        <f t="shared" si="0"/>
        <v>1.5622116493150684</v>
      </c>
      <c r="N14" s="37">
        <f t="shared" si="0"/>
        <v>4.5721838082191789E-2</v>
      </c>
      <c r="O14" s="37">
        <f t="shared" si="0"/>
        <v>4.4350176986301365E-2</v>
      </c>
      <c r="P14" s="37">
        <f t="shared" si="0"/>
        <v>6.838962164383562E-4</v>
      </c>
      <c r="Q14" s="39">
        <f t="shared" si="0"/>
        <v>7.2268094794520552E-2</v>
      </c>
      <c r="R14" s="23"/>
    </row>
    <row r="15" spans="1:18" x14ac:dyDescent="0.25">
      <c r="A15" s="19" t="s">
        <v>98</v>
      </c>
      <c r="B15" s="16" t="s">
        <v>24</v>
      </c>
      <c r="C15" s="65" t="s">
        <v>106</v>
      </c>
      <c r="D15" s="74">
        <v>39.501740500000004</v>
      </c>
      <c r="E15" s="51">
        <v>0.123488685</v>
      </c>
      <c r="F15" s="51">
        <v>317.05685900000003</v>
      </c>
      <c r="G15" s="51">
        <v>9.2642137800000004</v>
      </c>
      <c r="H15" s="51">
        <v>8.9862871299999991</v>
      </c>
      <c r="I15" s="51">
        <v>0.13918430300000001</v>
      </c>
      <c r="J15" s="50">
        <v>14.7613088</v>
      </c>
      <c r="K15" s="38">
        <f t="shared" si="1"/>
        <v>0.10822394657534248</v>
      </c>
      <c r="L15" s="37">
        <f t="shared" si="0"/>
        <v>3.3832516438356166E-4</v>
      </c>
      <c r="M15" s="37">
        <f t="shared" si="0"/>
        <v>0.86864892876712341</v>
      </c>
      <c r="N15" s="37">
        <f t="shared" si="0"/>
        <v>2.5381407616438357E-2</v>
      </c>
      <c r="O15" s="37">
        <f t="shared" si="0"/>
        <v>2.4619964739726025E-2</v>
      </c>
      <c r="P15" s="37">
        <f t="shared" si="0"/>
        <v>3.813268575342466E-4</v>
      </c>
      <c r="Q15" s="39">
        <f t="shared" si="0"/>
        <v>4.044194191780822E-2</v>
      </c>
      <c r="R15" s="23"/>
    </row>
    <row r="16" spans="1:18" x14ac:dyDescent="0.25">
      <c r="A16" s="15" t="s">
        <v>98</v>
      </c>
      <c r="B16" s="16" t="s">
        <v>49</v>
      </c>
      <c r="C16" s="65" t="s">
        <v>107</v>
      </c>
      <c r="D16" s="74">
        <v>38.788426999999999</v>
      </c>
      <c r="E16" s="51">
        <v>0.121359459</v>
      </c>
      <c r="F16" s="51">
        <v>312.57754999999997</v>
      </c>
      <c r="G16" s="51">
        <v>9.1481482000000014</v>
      </c>
      <c r="H16" s="51">
        <v>8.8737037999999995</v>
      </c>
      <c r="I16" s="51">
        <v>0.13678482</v>
      </c>
      <c r="J16" s="50">
        <v>14.459629400000001</v>
      </c>
      <c r="K16" s="38">
        <f t="shared" si="1"/>
        <v>0.10626966301369863</v>
      </c>
      <c r="L16" s="37">
        <f t="shared" si="0"/>
        <v>3.3249166849315067E-4</v>
      </c>
      <c r="M16" s="37">
        <f t="shared" si="0"/>
        <v>0.85637684931506841</v>
      </c>
      <c r="N16" s="37">
        <f t="shared" si="0"/>
        <v>2.5063419726027401E-2</v>
      </c>
      <c r="O16" s="37">
        <f t="shared" si="0"/>
        <v>2.431151726027397E-2</v>
      </c>
      <c r="P16" s="37">
        <f t="shared" si="0"/>
        <v>3.7475293150684931E-4</v>
      </c>
      <c r="Q16" s="39">
        <f t="shared" si="0"/>
        <v>3.9615423013698629E-2</v>
      </c>
      <c r="R16" s="23"/>
    </row>
    <row r="17" spans="1:18" x14ac:dyDescent="0.25">
      <c r="A17" s="15" t="s">
        <v>98</v>
      </c>
      <c r="B17" s="16" t="s">
        <v>51</v>
      </c>
      <c r="C17" s="65" t="s">
        <v>108</v>
      </c>
      <c r="D17" s="74">
        <v>62.700286860000006</v>
      </c>
      <c r="E17" s="51">
        <v>0.19515655770000001</v>
      </c>
      <c r="F17" s="51">
        <v>413.00539049999998</v>
      </c>
      <c r="G17" s="51">
        <v>11.938747328999998</v>
      </c>
      <c r="H17" s="51">
        <v>11.580530263</v>
      </c>
      <c r="I17" s="51">
        <v>0.2199595748</v>
      </c>
      <c r="J17" s="50">
        <v>20.0214082</v>
      </c>
      <c r="K17" s="38">
        <f t="shared" si="1"/>
        <v>0.17178160783561644</v>
      </c>
      <c r="L17" s="37">
        <f t="shared" si="0"/>
        <v>5.3467550054794519E-4</v>
      </c>
      <c r="M17" s="37">
        <f t="shared" si="0"/>
        <v>1.131521617808219</v>
      </c>
      <c r="N17" s="37">
        <f t="shared" si="0"/>
        <v>3.2708896791780816E-2</v>
      </c>
      <c r="O17" s="37">
        <f t="shared" si="0"/>
        <v>3.172748017260274E-2</v>
      </c>
      <c r="P17" s="37">
        <f t="shared" si="0"/>
        <v>6.0262897205479453E-4</v>
      </c>
      <c r="Q17" s="39">
        <f t="shared" si="0"/>
        <v>5.4853173150684928E-2</v>
      </c>
      <c r="R17" s="23"/>
    </row>
    <row r="18" spans="1:18" x14ac:dyDescent="0.25">
      <c r="A18" s="15" t="s">
        <v>98</v>
      </c>
      <c r="B18" s="16" t="s">
        <v>41</v>
      </c>
      <c r="C18" s="65" t="s">
        <v>109</v>
      </c>
      <c r="D18" s="74">
        <v>3.2311200000000002</v>
      </c>
      <c r="E18" s="51">
        <v>1.0109379999999999E-2</v>
      </c>
      <c r="F18" s="51">
        <v>26.038060000000002</v>
      </c>
      <c r="G18" s="51">
        <v>0.76205089999999998</v>
      </c>
      <c r="H18" s="51">
        <v>0.7391894</v>
      </c>
      <c r="I18" s="51">
        <v>1.1394319999999999E-2</v>
      </c>
      <c r="J18" s="50">
        <v>1.2045030000000001</v>
      </c>
      <c r="K18" s="38">
        <f t="shared" si="1"/>
        <v>8.8523835616438357E-3</v>
      </c>
      <c r="L18" s="37">
        <f t="shared" si="0"/>
        <v>2.7696931506849314E-5</v>
      </c>
      <c r="M18" s="37">
        <f t="shared" si="0"/>
        <v>7.1337150684931516E-2</v>
      </c>
      <c r="N18" s="37">
        <f t="shared" si="0"/>
        <v>2.0878106849315068E-3</v>
      </c>
      <c r="O18" s="37">
        <f t="shared" si="0"/>
        <v>2.0251764383561644E-3</v>
      </c>
      <c r="P18" s="37">
        <f t="shared" si="0"/>
        <v>3.1217315068493149E-5</v>
      </c>
      <c r="Q18" s="39">
        <f t="shared" si="0"/>
        <v>3.3000082191780825E-3</v>
      </c>
      <c r="R18" s="23"/>
    </row>
    <row r="19" spans="1:18" x14ac:dyDescent="0.25">
      <c r="A19" s="15" t="s">
        <v>98</v>
      </c>
      <c r="B19" s="16" t="s">
        <v>42</v>
      </c>
      <c r="C19" s="65" t="s">
        <v>110</v>
      </c>
      <c r="D19" s="74">
        <v>79.187004999999999</v>
      </c>
      <c r="E19" s="51">
        <v>0.24594820099999998</v>
      </c>
      <c r="F19" s="51">
        <v>557.81299200000001</v>
      </c>
      <c r="G19" s="51">
        <v>16.064739199999998</v>
      </c>
      <c r="H19" s="51">
        <v>15.5827568</v>
      </c>
      <c r="I19" s="51">
        <v>0.27720552799999998</v>
      </c>
      <c r="J19" s="50">
        <v>27.461175400000002</v>
      </c>
      <c r="K19" s="38">
        <f t="shared" si="1"/>
        <v>0.216950698630137</v>
      </c>
      <c r="L19" s="37">
        <f t="shared" si="0"/>
        <v>6.7383068767123283E-4</v>
      </c>
      <c r="M19" s="37">
        <f t="shared" si="0"/>
        <v>1.5282547726027398</v>
      </c>
      <c r="N19" s="37">
        <f t="shared" si="0"/>
        <v>4.4012984109589037E-2</v>
      </c>
      <c r="O19" s="37">
        <f t="shared" si="0"/>
        <v>4.2692484383561644E-2</v>
      </c>
      <c r="P19" s="37">
        <f t="shared" si="0"/>
        <v>7.5946719999999996E-4</v>
      </c>
      <c r="Q19" s="39">
        <f t="shared" si="0"/>
        <v>7.5236096986301376E-2</v>
      </c>
      <c r="R19" s="23"/>
    </row>
    <row r="20" spans="1:18" ht="15.75" thickBot="1" x14ac:dyDescent="0.3">
      <c r="A20" s="20" t="s">
        <v>98</v>
      </c>
      <c r="B20" s="21" t="s">
        <v>43</v>
      </c>
      <c r="C20" s="66" t="s">
        <v>111</v>
      </c>
      <c r="D20" s="75">
        <v>9.7886770999999992</v>
      </c>
      <c r="E20" s="52">
        <v>3.0625921800000001E-2</v>
      </c>
      <c r="F20" s="52">
        <v>55.704219999999999</v>
      </c>
      <c r="G20" s="52">
        <v>1.6303326899999999</v>
      </c>
      <c r="H20" s="52">
        <v>1.5814069900000001</v>
      </c>
      <c r="I20" s="52">
        <v>3.4518681900000001E-2</v>
      </c>
      <c r="J20" s="53">
        <v>2.57092886</v>
      </c>
      <c r="K20" s="40">
        <f t="shared" si="1"/>
        <v>2.6818293424657531E-2</v>
      </c>
      <c r="L20" s="41">
        <f t="shared" si="0"/>
        <v>8.3906635068493147E-5</v>
      </c>
      <c r="M20" s="41">
        <f t="shared" si="0"/>
        <v>0.15261430136986301</v>
      </c>
      <c r="N20" s="41">
        <f t="shared" si="0"/>
        <v>4.4666649041095888E-3</v>
      </c>
      <c r="O20" s="41">
        <f t="shared" si="0"/>
        <v>4.3326218904109594E-3</v>
      </c>
      <c r="P20" s="41">
        <f t="shared" si="0"/>
        <v>9.4571731232876712E-5</v>
      </c>
      <c r="Q20" s="42">
        <f t="shared" si="0"/>
        <v>7.0436407123287675E-3</v>
      </c>
      <c r="R20" s="23"/>
    </row>
    <row r="21" spans="1:18" ht="15.75" thickBot="1" x14ac:dyDescent="0.3">
      <c r="A21" s="12" t="s">
        <v>112</v>
      </c>
      <c r="B21" s="22"/>
      <c r="C21" s="67" t="s">
        <v>112</v>
      </c>
      <c r="D21" s="76">
        <f>SUM(D9:D20)</f>
        <v>740.39529405999986</v>
      </c>
      <c r="E21" s="54">
        <f t="shared" ref="E21:Q21" si="2">SUM(E9:E20)</f>
        <v>2.3035756087000001</v>
      </c>
      <c r="F21" s="54">
        <f t="shared" si="2"/>
        <v>5320.7189084999991</v>
      </c>
      <c r="G21" s="54">
        <f t="shared" si="2"/>
        <v>153.84006477899999</v>
      </c>
      <c r="H21" s="54">
        <f t="shared" si="2"/>
        <v>149.22452687299997</v>
      </c>
      <c r="I21" s="54">
        <f t="shared" si="2"/>
        <v>2.596342194</v>
      </c>
      <c r="J21" s="54">
        <f t="shared" si="2"/>
        <v>257.94458786000001</v>
      </c>
      <c r="K21" s="43">
        <f t="shared" si="2"/>
        <v>2.0284802576986301</v>
      </c>
      <c r="L21" s="43">
        <f t="shared" si="2"/>
        <v>6.3111660512328764E-3</v>
      </c>
      <c r="M21" s="43">
        <f t="shared" si="2"/>
        <v>14.577312078082192</v>
      </c>
      <c r="N21" s="43">
        <f t="shared" si="2"/>
        <v>0.42147962953150681</v>
      </c>
      <c r="O21" s="43">
        <f t="shared" si="2"/>
        <v>0.40883432019999999</v>
      </c>
      <c r="P21" s="43">
        <f t="shared" si="2"/>
        <v>7.1132662849315064E-3</v>
      </c>
      <c r="Q21" s="61">
        <f t="shared" si="2"/>
        <v>0.70669750098630146</v>
      </c>
      <c r="R21" s="23"/>
    </row>
    <row r="22" spans="1:18" ht="30.75" thickBot="1" x14ac:dyDescent="0.3">
      <c r="A22" s="23" t="s">
        <v>82</v>
      </c>
      <c r="B22" s="10" t="s">
        <v>83</v>
      </c>
      <c r="C22" s="13" t="s">
        <v>57</v>
      </c>
      <c r="D22" s="71" t="s">
        <v>84</v>
      </c>
      <c r="E22" s="8" t="s">
        <v>85</v>
      </c>
      <c r="F22" s="8" t="s">
        <v>86</v>
      </c>
      <c r="G22" s="8" t="s">
        <v>87</v>
      </c>
      <c r="H22" s="8" t="s">
        <v>88</v>
      </c>
      <c r="I22" s="8" t="s">
        <v>89</v>
      </c>
      <c r="J22" s="9" t="s">
        <v>90</v>
      </c>
      <c r="K22" s="8" t="s">
        <v>91</v>
      </c>
      <c r="L22" s="8" t="s">
        <v>92</v>
      </c>
      <c r="M22" s="8" t="s">
        <v>93</v>
      </c>
      <c r="N22" s="8" t="s">
        <v>94</v>
      </c>
      <c r="O22" s="8" t="s">
        <v>95</v>
      </c>
      <c r="P22" s="8" t="s">
        <v>96</v>
      </c>
      <c r="Q22" s="13" t="s">
        <v>97</v>
      </c>
      <c r="R22" s="23"/>
    </row>
    <row r="23" spans="1:18" x14ac:dyDescent="0.25">
      <c r="A23" s="19"/>
      <c r="B23" s="24"/>
      <c r="C23" s="68"/>
      <c r="D23" s="73">
        <f>DSUM('2017 NEI RAILROAD CTY SCC'!$A$7:$P$64,'2017 NEI RAILROAD CTY SCC'!J7,'2017 NEI RAILROAD NAA CTY'!$C$35:$C$36)</f>
        <v>147.01182689999999</v>
      </c>
      <c r="E23" s="48">
        <f>DSUM('2017 NEI RAILROAD CTY SCC'!$A$7:$P$64,'2017 NEI RAILROAD CTY SCC'!K7,'2017 NEI RAILROAD NAA CTY'!$C$35:$C$36)</f>
        <v>0.4595028015</v>
      </c>
      <c r="F23" s="48">
        <f>DSUM('2017 NEI RAILROAD CTY SCC'!$A$7:$P$64,'2017 NEI RAILROAD CTY SCC'!L7,'2017 NEI RAILROAD NAA CTY'!$C$35:$C$36)</f>
        <v>1097.171572</v>
      </c>
      <c r="G23" s="48">
        <f>DSUM('2017 NEI RAILROAD CTY SCC'!$A$7:$P$64,'2017 NEI RAILROAD CTY SCC'!M7,'2017 NEI RAILROAD NAA CTY'!$C$35:$C$36)</f>
        <v>32.043288629999999</v>
      </c>
      <c r="H23" s="48">
        <f>DSUM('2017 NEI RAILROAD CTY SCC'!$A$7:$P$64,'2017 NEI RAILROAD CTY SCC'!N7,'2017 NEI RAILROAD NAA CTY'!$C$35:$C$36)</f>
        <v>31.081937489999998</v>
      </c>
      <c r="I23" s="48">
        <f>DSUM('2017 NEI RAILROAD CTY SCC'!$A$7:$P$64,'2017 NEI RAILROAD CTY SCC'!O7,'2017 NEI RAILROAD NAA CTY'!$C$35:$C$36)</f>
        <v>0.51790599820000005</v>
      </c>
      <c r="J23" s="48">
        <f>DSUM('2017 NEI RAILROAD CTY SCC'!$A$7:$P$64,'2017 NEI RAILROAD CTY SCC'!P7,'2017 NEI RAILROAD NAA CTY'!$C$35:$C$36)</f>
        <v>51.158356900000001</v>
      </c>
      <c r="K23" s="38"/>
      <c r="L23" s="37"/>
      <c r="M23" s="37"/>
      <c r="N23" s="37"/>
      <c r="O23" s="37"/>
      <c r="P23" s="37"/>
      <c r="Q23" s="39"/>
      <c r="R23" s="23"/>
    </row>
    <row r="24" spans="1:18" x14ac:dyDescent="0.25">
      <c r="A24" s="23" t="s">
        <v>113</v>
      </c>
      <c r="B24" s="25" t="s">
        <v>114</v>
      </c>
      <c r="C24" s="69" t="s">
        <v>115</v>
      </c>
      <c r="D24" s="74">
        <f t="dataTable" ref="D24:J32" dt2D="0" dtr="0" r1="C36"/>
        <v>16.59305286</v>
      </c>
      <c r="E24" s="51">
        <v>5.1883016099999998E-2</v>
      </c>
      <c r="F24" s="51">
        <v>132.8912861</v>
      </c>
      <c r="G24" s="51">
        <v>3.8851331</v>
      </c>
      <c r="H24" s="51">
        <v>3.7685791000000002</v>
      </c>
      <c r="I24" s="51">
        <v>5.8477489300000005E-2</v>
      </c>
      <c r="J24" s="55">
        <v>6.17829198</v>
      </c>
      <c r="K24" s="38">
        <f>D24/365</f>
        <v>4.5460418794520549E-2</v>
      </c>
      <c r="L24" s="37">
        <f t="shared" ref="L24:Q32" si="3">E24/365</f>
        <v>1.421452495890411E-4</v>
      </c>
      <c r="M24" s="37">
        <f t="shared" si="3"/>
        <v>0.36408571534246575</v>
      </c>
      <c r="N24" s="37">
        <f t="shared" si="3"/>
        <v>1.0644200273972603E-2</v>
      </c>
      <c r="O24" s="37">
        <f t="shared" si="3"/>
        <v>1.0324874246575343E-2</v>
      </c>
      <c r="P24" s="37">
        <f t="shared" si="3"/>
        <v>1.602122994520548E-4</v>
      </c>
      <c r="Q24" s="39">
        <f t="shared" si="3"/>
        <v>1.6926827342465752E-2</v>
      </c>
      <c r="R24" s="23"/>
    </row>
    <row r="25" spans="1:18" x14ac:dyDescent="0.25">
      <c r="A25" s="23" t="s">
        <v>113</v>
      </c>
      <c r="B25" s="16" t="s">
        <v>116</v>
      </c>
      <c r="C25" s="65" t="s">
        <v>117</v>
      </c>
      <c r="D25" s="74">
        <v>1.9858987000000001</v>
      </c>
      <c r="E25" s="51">
        <v>6.123936E-3</v>
      </c>
      <c r="F25" s="51">
        <v>14.282707</v>
      </c>
      <c r="G25" s="51">
        <v>0.40578000000000003</v>
      </c>
      <c r="H25" s="51">
        <v>0.39360660000000003</v>
      </c>
      <c r="I25" s="51">
        <v>6.9021259999999997E-3</v>
      </c>
      <c r="J25" s="55">
        <v>0.7442955</v>
      </c>
      <c r="K25" s="38">
        <f t="shared" ref="K25:K32" si="4">D25/365</f>
        <v>5.4408183561643836E-3</v>
      </c>
      <c r="L25" s="37">
        <f t="shared" si="3"/>
        <v>1.6777906849315068E-5</v>
      </c>
      <c r="M25" s="37">
        <f t="shared" si="3"/>
        <v>3.9130704109589041E-2</v>
      </c>
      <c r="N25" s="37">
        <f t="shared" si="3"/>
        <v>1.1117260273972604E-3</v>
      </c>
      <c r="O25" s="37">
        <f t="shared" si="3"/>
        <v>1.0783742465753426E-3</v>
      </c>
      <c r="P25" s="37">
        <f t="shared" si="3"/>
        <v>1.8909934246575343E-5</v>
      </c>
      <c r="Q25" s="39">
        <f t="shared" si="3"/>
        <v>2.0391657534246576E-3</v>
      </c>
      <c r="R25" s="23"/>
    </row>
    <row r="26" spans="1:18" x14ac:dyDescent="0.25">
      <c r="A26" s="23" t="s">
        <v>113</v>
      </c>
      <c r="B26" s="16" t="s">
        <v>118</v>
      </c>
      <c r="C26" s="65" t="s">
        <v>119</v>
      </c>
      <c r="D26" s="74">
        <v>30.794347000000002</v>
      </c>
      <c r="E26" s="51">
        <v>9.4831269999999995E-2</v>
      </c>
      <c r="F26" s="51">
        <v>226.91207</v>
      </c>
      <c r="G26" s="51">
        <v>6.4223426000000003</v>
      </c>
      <c r="H26" s="51">
        <v>6.2296718000000002</v>
      </c>
      <c r="I26" s="51">
        <v>0.10688152000000001</v>
      </c>
      <c r="J26" s="50">
        <v>11.898173</v>
      </c>
      <c r="K26" s="38">
        <f t="shared" si="4"/>
        <v>8.436807397260275E-2</v>
      </c>
      <c r="L26" s="37">
        <f t="shared" si="3"/>
        <v>2.5981169863013696E-4</v>
      </c>
      <c r="M26" s="37">
        <f t="shared" si="3"/>
        <v>0.62167690410958909</v>
      </c>
      <c r="N26" s="37">
        <f t="shared" si="3"/>
        <v>1.7595459178082192E-2</v>
      </c>
      <c r="O26" s="37">
        <f t="shared" si="3"/>
        <v>1.706759397260274E-2</v>
      </c>
      <c r="P26" s="37">
        <f t="shared" si="3"/>
        <v>2.9282608219178082E-4</v>
      </c>
      <c r="Q26" s="39">
        <f t="shared" si="3"/>
        <v>3.259773424657534E-2</v>
      </c>
      <c r="R26" s="23"/>
    </row>
    <row r="27" spans="1:18" x14ac:dyDescent="0.25">
      <c r="A27" s="23" t="s">
        <v>113</v>
      </c>
      <c r="B27" s="16" t="s">
        <v>120</v>
      </c>
      <c r="C27" s="65" t="s">
        <v>121</v>
      </c>
      <c r="D27" s="74">
        <v>0.4820951</v>
      </c>
      <c r="E27" s="51">
        <v>1.5083570000000001E-3</v>
      </c>
      <c r="F27" s="51">
        <v>3.7260810000000002</v>
      </c>
      <c r="G27" s="51">
        <v>0.109277</v>
      </c>
      <c r="H27" s="51">
        <v>0.1059987</v>
      </c>
      <c r="I27" s="51">
        <v>1.700076E-3</v>
      </c>
      <c r="J27" s="50">
        <v>0.17268330000000001</v>
      </c>
      <c r="K27" s="38">
        <f t="shared" si="4"/>
        <v>1.3208084931506849E-3</v>
      </c>
      <c r="L27" s="37">
        <f t="shared" si="3"/>
        <v>4.1324849315068496E-6</v>
      </c>
      <c r="M27" s="37">
        <f t="shared" si="3"/>
        <v>1.0208441095890412E-2</v>
      </c>
      <c r="N27" s="37">
        <f t="shared" si="3"/>
        <v>2.9938904109589042E-4</v>
      </c>
      <c r="O27" s="37">
        <f t="shared" si="3"/>
        <v>2.9040739726027395E-4</v>
      </c>
      <c r="P27" s="37">
        <f t="shared" si="3"/>
        <v>4.6577424657534245E-6</v>
      </c>
      <c r="Q27" s="39">
        <f t="shared" si="3"/>
        <v>4.7310493150684937E-4</v>
      </c>
      <c r="R27" s="23"/>
    </row>
    <row r="28" spans="1:18" x14ac:dyDescent="0.25">
      <c r="A28" s="23" t="s">
        <v>113</v>
      </c>
      <c r="B28" s="16" t="s">
        <v>122</v>
      </c>
      <c r="C28" s="65" t="s">
        <v>123</v>
      </c>
      <c r="D28" s="74">
        <v>6.7339229999999999</v>
      </c>
      <c r="E28" s="51">
        <v>2.0933347000000001E-2</v>
      </c>
      <c r="F28" s="51">
        <v>52.012642</v>
      </c>
      <c r="G28" s="51">
        <v>1.5032232999999999</v>
      </c>
      <c r="H28" s="51">
        <v>1.4581272999999999</v>
      </c>
      <c r="I28" s="51">
        <v>2.3593770999999999E-2</v>
      </c>
      <c r="J28" s="50">
        <v>2.531933</v>
      </c>
      <c r="K28" s="38">
        <f t="shared" si="4"/>
        <v>1.844910410958904E-2</v>
      </c>
      <c r="L28" s="37">
        <f t="shared" si="3"/>
        <v>5.7351635616438362E-5</v>
      </c>
      <c r="M28" s="37">
        <f t="shared" si="3"/>
        <v>0.14250038904109588</v>
      </c>
      <c r="N28" s="37">
        <f t="shared" si="3"/>
        <v>4.1184199999999994E-3</v>
      </c>
      <c r="O28" s="37">
        <f t="shared" si="3"/>
        <v>3.9948693150684928E-3</v>
      </c>
      <c r="P28" s="37">
        <f t="shared" si="3"/>
        <v>6.4640468493150677E-5</v>
      </c>
      <c r="Q28" s="39">
        <f t="shared" si="3"/>
        <v>6.9368027397260276E-3</v>
      </c>
      <c r="R28" s="23"/>
    </row>
    <row r="29" spans="1:18" x14ac:dyDescent="0.25">
      <c r="A29" s="23" t="s">
        <v>113</v>
      </c>
      <c r="B29" s="16" t="s">
        <v>124</v>
      </c>
      <c r="C29" s="65" t="s">
        <v>125</v>
      </c>
      <c r="D29" s="74">
        <v>9.4024220000000014</v>
      </c>
      <c r="E29" s="51">
        <v>2.9279990000000002E-2</v>
      </c>
      <c r="F29" s="51">
        <v>70.644689999999997</v>
      </c>
      <c r="G29" s="51">
        <v>2.0522187000000001</v>
      </c>
      <c r="H29" s="51">
        <v>1.9906520000000001</v>
      </c>
      <c r="I29" s="51">
        <v>3.3001300999999997E-2</v>
      </c>
      <c r="J29" s="50">
        <v>3.4017572</v>
      </c>
      <c r="K29" s="38">
        <f t="shared" si="4"/>
        <v>2.5760060273972606E-2</v>
      </c>
      <c r="L29" s="37">
        <f t="shared" si="3"/>
        <v>8.0219150684931518E-5</v>
      </c>
      <c r="M29" s="37">
        <f t="shared" si="3"/>
        <v>0.19354709589041094</v>
      </c>
      <c r="N29" s="37">
        <f t="shared" si="3"/>
        <v>5.6225169863013697E-3</v>
      </c>
      <c r="O29" s="37">
        <f t="shared" si="3"/>
        <v>5.4538410958904111E-3</v>
      </c>
      <c r="P29" s="37">
        <f t="shared" si="3"/>
        <v>9.041452328767123E-5</v>
      </c>
      <c r="Q29" s="39">
        <f t="shared" si="3"/>
        <v>9.3198827397260268E-3</v>
      </c>
      <c r="R29" s="23"/>
    </row>
    <row r="30" spans="1:18" x14ac:dyDescent="0.25">
      <c r="A30" s="23" t="s">
        <v>113</v>
      </c>
      <c r="B30" s="16" t="s">
        <v>126</v>
      </c>
      <c r="C30" s="65" t="s">
        <v>127</v>
      </c>
      <c r="D30" s="74">
        <v>17.933858829999998</v>
      </c>
      <c r="E30" s="51">
        <v>5.6110271299999993E-2</v>
      </c>
      <c r="F30" s="51">
        <v>112.76199969999999</v>
      </c>
      <c r="G30" s="51">
        <v>3.3002912900000001</v>
      </c>
      <c r="H30" s="51">
        <v>3.2012616</v>
      </c>
      <c r="I30" s="51">
        <v>6.3242400300000001E-2</v>
      </c>
      <c r="J30" s="50">
        <v>5.2082617400000002</v>
      </c>
      <c r="K30" s="38">
        <f t="shared" si="4"/>
        <v>4.9133859808219174E-2</v>
      </c>
      <c r="L30" s="37">
        <f t="shared" si="3"/>
        <v>1.5372677068493148E-4</v>
      </c>
      <c r="M30" s="37">
        <f t="shared" si="3"/>
        <v>0.30893698547945203</v>
      </c>
      <c r="N30" s="37">
        <f t="shared" si="3"/>
        <v>9.0418939452054804E-3</v>
      </c>
      <c r="O30" s="37">
        <f t="shared" si="3"/>
        <v>8.7705797260273968E-3</v>
      </c>
      <c r="P30" s="37">
        <f t="shared" si="3"/>
        <v>1.732668501369863E-4</v>
      </c>
      <c r="Q30" s="39">
        <f t="shared" si="3"/>
        <v>1.4269210246575343E-2</v>
      </c>
      <c r="R30" s="23"/>
    </row>
    <row r="31" spans="1:18" x14ac:dyDescent="0.25">
      <c r="A31" s="23" t="s">
        <v>113</v>
      </c>
      <c r="B31" s="16" t="s">
        <v>128</v>
      </c>
      <c r="C31" s="65" t="s">
        <v>129</v>
      </c>
      <c r="D31" s="74">
        <v>2.89948921</v>
      </c>
      <c r="E31" s="51">
        <v>9.0717904199999998E-3</v>
      </c>
      <c r="F31" s="51">
        <v>23.359226700000001</v>
      </c>
      <c r="G31" s="51">
        <v>0.68365926900000007</v>
      </c>
      <c r="H31" s="51">
        <v>0.66314947700000004</v>
      </c>
      <c r="I31" s="51">
        <v>1.0224850359999999E-2</v>
      </c>
      <c r="J31" s="50">
        <v>1.0805951930000002</v>
      </c>
      <c r="K31" s="38">
        <f t="shared" si="4"/>
        <v>7.9438060547945208E-3</v>
      </c>
      <c r="L31" s="37">
        <f t="shared" si="3"/>
        <v>2.4854220328767122E-5</v>
      </c>
      <c r="M31" s="37">
        <f t="shared" si="3"/>
        <v>6.3997881369863022E-2</v>
      </c>
      <c r="N31" s="37">
        <f t="shared" si="3"/>
        <v>1.873039093150685E-3</v>
      </c>
      <c r="O31" s="37">
        <f t="shared" si="3"/>
        <v>1.8168478821917809E-3</v>
      </c>
      <c r="P31" s="37">
        <f t="shared" si="3"/>
        <v>2.8013288657534244E-5</v>
      </c>
      <c r="Q31" s="39">
        <f t="shared" si="3"/>
        <v>2.9605347753424664E-3</v>
      </c>
      <c r="R31" s="23"/>
    </row>
    <row r="32" spans="1:18" ht="15.75" thickBot="1" x14ac:dyDescent="0.3">
      <c r="A32" s="23" t="s">
        <v>113</v>
      </c>
      <c r="B32" s="26" t="s">
        <v>130</v>
      </c>
      <c r="C32" s="70" t="s">
        <v>131</v>
      </c>
      <c r="D32" s="75">
        <v>5.3755620000000004</v>
      </c>
      <c r="E32" s="52">
        <v>1.6818820000000002E-2</v>
      </c>
      <c r="F32" s="52">
        <v>43.027560000000001</v>
      </c>
      <c r="G32" s="52">
        <v>1.259695</v>
      </c>
      <c r="H32" s="52">
        <v>1.2219040000000001</v>
      </c>
      <c r="I32" s="52">
        <v>1.8956549999999999E-2</v>
      </c>
      <c r="J32" s="53">
        <v>1.9910080000000001</v>
      </c>
      <c r="K32" s="38">
        <f t="shared" si="4"/>
        <v>1.4727567123287672E-2</v>
      </c>
      <c r="L32" s="37">
        <f t="shared" si="3"/>
        <v>4.6078958904109594E-5</v>
      </c>
      <c r="M32" s="37">
        <f t="shared" si="3"/>
        <v>0.11788372602739726</v>
      </c>
      <c r="N32" s="37">
        <f t="shared" si="3"/>
        <v>3.4512191780821919E-3</v>
      </c>
      <c r="O32" s="37">
        <f t="shared" si="3"/>
        <v>3.3476821917808224E-3</v>
      </c>
      <c r="P32" s="37">
        <f t="shared" si="3"/>
        <v>5.1935753424657532E-5</v>
      </c>
      <c r="Q32" s="39">
        <f t="shared" si="3"/>
        <v>5.4548164383561651E-3</v>
      </c>
      <c r="R32" s="23"/>
    </row>
    <row r="33" spans="1:18" ht="15.75" thickBot="1" x14ac:dyDescent="0.3">
      <c r="A33" s="12" t="s">
        <v>132</v>
      </c>
      <c r="B33" s="22"/>
      <c r="C33" s="67"/>
      <c r="D33" s="76">
        <f>SUM(D24:D32)</f>
        <v>92.200648700000002</v>
      </c>
      <c r="E33" s="56">
        <f t="shared" ref="E33:Q33" si="5">SUM(E24:E32)</f>
        <v>0.28656079781999999</v>
      </c>
      <c r="F33" s="56">
        <f t="shared" si="5"/>
        <v>679.61826250000001</v>
      </c>
      <c r="G33" s="56">
        <f t="shared" si="5"/>
        <v>19.621620259000004</v>
      </c>
      <c r="H33" s="56">
        <f t="shared" si="5"/>
        <v>19.032950577000001</v>
      </c>
      <c r="I33" s="56">
        <f t="shared" si="5"/>
        <v>0.32298008396</v>
      </c>
      <c r="J33" s="56">
        <f t="shared" si="5"/>
        <v>33.206998913</v>
      </c>
      <c r="K33" s="44">
        <f t="shared" si="5"/>
        <v>0.25260451698630138</v>
      </c>
      <c r="L33" s="44">
        <f t="shared" si="5"/>
        <v>7.8509807621917813E-4</v>
      </c>
      <c r="M33" s="44">
        <f t="shared" si="5"/>
        <v>1.8619678424657531</v>
      </c>
      <c r="N33" s="44">
        <f t="shared" si="5"/>
        <v>5.3757863723287669E-2</v>
      </c>
      <c r="O33" s="44">
        <f t="shared" si="5"/>
        <v>5.2145070073972601E-2</v>
      </c>
      <c r="P33" s="44">
        <f t="shared" si="5"/>
        <v>8.8487694235616428E-4</v>
      </c>
      <c r="Q33" s="62">
        <f t="shared" si="5"/>
        <v>9.0978079213698659E-2</v>
      </c>
      <c r="R33" s="23"/>
    </row>
    <row r="34" spans="1:18" ht="15.75" thickBot="1" x14ac:dyDescent="0.3">
      <c r="A34" s="101" t="s">
        <v>133</v>
      </c>
      <c r="B34" s="102"/>
      <c r="C34" s="103"/>
      <c r="D34" s="77">
        <f>D33+D21</f>
        <v>832.59594275999984</v>
      </c>
      <c r="E34" s="54">
        <f t="shared" ref="E34:Q34" si="6">E33+E21</f>
        <v>2.5901364065200001</v>
      </c>
      <c r="F34" s="54">
        <f t="shared" si="6"/>
        <v>6000.3371709999992</v>
      </c>
      <c r="G34" s="54">
        <f t="shared" si="6"/>
        <v>173.46168503799998</v>
      </c>
      <c r="H34" s="54">
        <f t="shared" si="6"/>
        <v>168.25747744999998</v>
      </c>
      <c r="I34" s="54">
        <f t="shared" si="6"/>
        <v>2.9193222779600001</v>
      </c>
      <c r="J34" s="57">
        <f t="shared" si="6"/>
        <v>291.15158677300002</v>
      </c>
      <c r="K34" s="45">
        <f t="shared" si="6"/>
        <v>2.2810847746849312</v>
      </c>
      <c r="L34" s="46">
        <f t="shared" si="6"/>
        <v>7.0962641274520547E-3</v>
      </c>
      <c r="M34" s="46">
        <f t="shared" si="6"/>
        <v>16.439279920547946</v>
      </c>
      <c r="N34" s="46">
        <f t="shared" si="6"/>
        <v>0.47523749325479447</v>
      </c>
      <c r="O34" s="46">
        <f t="shared" si="6"/>
        <v>0.46097939027397261</v>
      </c>
      <c r="P34" s="46">
        <f t="shared" si="6"/>
        <v>7.9981432272876705E-3</v>
      </c>
      <c r="Q34" s="47">
        <f t="shared" si="6"/>
        <v>0.79767558020000018</v>
      </c>
      <c r="R34" s="23"/>
    </row>
    <row r="35" spans="1:18" ht="45.75" thickBot="1" x14ac:dyDescent="0.3">
      <c r="C35" s="1" t="s">
        <v>57</v>
      </c>
      <c r="D35" s="27">
        <f>'2017 NEI RAILROAD CTY SCC'!J65</f>
        <v>832.59594276000018</v>
      </c>
      <c r="E35" s="27">
        <f>'2017 NEI RAILROAD CTY SCC'!K65</f>
        <v>2.5901364065199997</v>
      </c>
      <c r="F35" s="27">
        <f>'2017 NEI RAILROAD CTY SCC'!L65</f>
        <v>6000.3371709999992</v>
      </c>
      <c r="G35" s="27">
        <f>'2017 NEI RAILROAD CTY SCC'!M65</f>
        <v>173.46168503799998</v>
      </c>
      <c r="H35" s="27">
        <f>'2017 NEI RAILROAD CTY SCC'!N65</f>
        <v>168.25747744999998</v>
      </c>
      <c r="I35" s="27">
        <f>'2017 NEI RAILROAD CTY SCC'!O65</f>
        <v>2.9193222779599988</v>
      </c>
      <c r="J35" s="27">
        <f>'2017 NEI RAILROAD CTY SCC'!P65</f>
        <v>291.15158677299996</v>
      </c>
      <c r="K35" s="28"/>
      <c r="L35" s="28"/>
    </row>
    <row r="36" spans="1:18" x14ac:dyDescent="0.25">
      <c r="C36" s="14" t="s">
        <v>99</v>
      </c>
    </row>
  </sheetData>
  <mergeCells count="3">
    <mergeCell ref="A34:C34"/>
    <mergeCell ref="D6:J6"/>
    <mergeCell ref="K6:Q6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859D-7E7C-45E7-9B9D-1052F4A8C753}">
  <dimension ref="A1:P29"/>
  <sheetViews>
    <sheetView workbookViewId="0">
      <selection activeCell="J6" sqref="J6:P6"/>
    </sheetView>
  </sheetViews>
  <sheetFormatPr defaultRowHeight="15" x14ac:dyDescent="0.25"/>
  <cols>
    <col min="2" max="2" width="13.140625" bestFit="1" customWidth="1"/>
    <col min="3" max="5" width="12" bestFit="1" customWidth="1"/>
    <col min="6" max="7" width="16.28515625" bestFit="1" customWidth="1"/>
    <col min="8" max="10" width="12" bestFit="1" customWidth="1"/>
    <col min="11" max="11" width="12.28515625" bestFit="1" customWidth="1"/>
    <col min="12" max="12" width="12.5703125" bestFit="1" customWidth="1"/>
    <col min="13" max="14" width="17.42578125" bestFit="1" customWidth="1"/>
    <col min="15" max="15" width="12" bestFit="1" customWidth="1"/>
    <col min="16" max="16" width="12.42578125" bestFit="1" customWidth="1"/>
  </cols>
  <sheetData>
    <row r="1" spans="1:16" x14ac:dyDescent="0.25">
      <c r="A1" s="4" t="s">
        <v>78</v>
      </c>
    </row>
    <row r="2" spans="1:16" x14ac:dyDescent="0.25">
      <c r="A2" s="4" t="s">
        <v>77</v>
      </c>
    </row>
    <row r="3" spans="1:16" x14ac:dyDescent="0.25">
      <c r="A3" s="4" t="s">
        <v>74</v>
      </c>
    </row>
    <row r="4" spans="1:16" x14ac:dyDescent="0.25">
      <c r="A4" s="4" t="s">
        <v>75</v>
      </c>
    </row>
    <row r="5" spans="1:16" ht="15.75" thickBot="1" x14ac:dyDescent="0.3">
      <c r="A5" s="4" t="s">
        <v>157</v>
      </c>
    </row>
    <row r="6" spans="1:16" x14ac:dyDescent="0.25">
      <c r="A6" s="82"/>
      <c r="B6" s="85"/>
      <c r="C6" s="107" t="s">
        <v>164</v>
      </c>
      <c r="D6" s="108"/>
      <c r="E6" s="108"/>
      <c r="F6" s="108"/>
      <c r="G6" s="108"/>
      <c r="H6" s="108"/>
      <c r="I6" s="109"/>
      <c r="J6" s="107" t="s">
        <v>165</v>
      </c>
      <c r="K6" s="108"/>
      <c r="L6" s="108"/>
      <c r="M6" s="108"/>
      <c r="N6" s="108"/>
      <c r="O6" s="108"/>
      <c r="P6" s="109"/>
    </row>
    <row r="7" spans="1:16" x14ac:dyDescent="0.25">
      <c r="A7" s="83" t="s">
        <v>147</v>
      </c>
      <c r="B7" s="86" t="s">
        <v>138</v>
      </c>
      <c r="C7" s="19" t="s">
        <v>140</v>
      </c>
      <c r="D7" s="16" t="s">
        <v>141</v>
      </c>
      <c r="E7" s="16" t="s">
        <v>142</v>
      </c>
      <c r="F7" s="16" t="s">
        <v>143</v>
      </c>
      <c r="G7" s="16" t="s">
        <v>144</v>
      </c>
      <c r="H7" s="16" t="s">
        <v>145</v>
      </c>
      <c r="I7" s="80" t="s">
        <v>146</v>
      </c>
      <c r="J7" s="19" t="s">
        <v>150</v>
      </c>
      <c r="K7" s="16" t="s">
        <v>151</v>
      </c>
      <c r="L7" s="16" t="s">
        <v>152</v>
      </c>
      <c r="M7" s="16" t="s">
        <v>153</v>
      </c>
      <c r="N7" s="16" t="s">
        <v>154</v>
      </c>
      <c r="O7" s="16" t="s">
        <v>155</v>
      </c>
      <c r="P7" s="80" t="s">
        <v>156</v>
      </c>
    </row>
    <row r="8" spans="1:16" x14ac:dyDescent="0.25">
      <c r="A8" s="83" t="s">
        <v>114</v>
      </c>
      <c r="B8" s="87">
        <v>34001</v>
      </c>
      <c r="C8" s="19">
        <v>16.59305286</v>
      </c>
      <c r="D8" s="16">
        <v>5.1883016099999998E-2</v>
      </c>
      <c r="E8" s="16">
        <v>132.8912861</v>
      </c>
      <c r="F8" s="16">
        <v>3.8851331</v>
      </c>
      <c r="G8" s="16">
        <v>3.7685791000000002</v>
      </c>
      <c r="H8" s="16">
        <v>5.8477489300000005E-2</v>
      </c>
      <c r="I8" s="80">
        <v>6.17829198</v>
      </c>
      <c r="J8" s="19">
        <v>4.5460418794520556E-2</v>
      </c>
      <c r="K8" s="16">
        <v>1.421452495890411E-4</v>
      </c>
      <c r="L8" s="16">
        <v>0.36408571534246575</v>
      </c>
      <c r="M8" s="16">
        <v>1.0644200273972601E-2</v>
      </c>
      <c r="N8" s="16">
        <v>1.0324874246575341E-2</v>
      </c>
      <c r="O8" s="16">
        <v>1.602122994520548E-4</v>
      </c>
      <c r="P8" s="80">
        <v>1.6926827342465756E-2</v>
      </c>
    </row>
    <row r="9" spans="1:16" x14ac:dyDescent="0.25">
      <c r="A9" s="83" t="s">
        <v>45</v>
      </c>
      <c r="B9" s="87">
        <v>34003</v>
      </c>
      <c r="C9" s="19">
        <v>147.01182689999999</v>
      </c>
      <c r="D9" s="16">
        <v>0.4595028015</v>
      </c>
      <c r="E9" s="16">
        <v>1097.171572</v>
      </c>
      <c r="F9" s="16">
        <v>32.043288629999999</v>
      </c>
      <c r="G9" s="16">
        <v>31.081937489999998</v>
      </c>
      <c r="H9" s="16">
        <v>0.51790599820000005</v>
      </c>
      <c r="I9" s="80">
        <v>51.158356900000001</v>
      </c>
      <c r="J9" s="19">
        <v>0.40277212849315069</v>
      </c>
      <c r="K9" s="16">
        <v>1.2589117849315069E-3</v>
      </c>
      <c r="L9" s="16">
        <v>3.0059495123287672</v>
      </c>
      <c r="M9" s="16">
        <v>8.7789831863013687E-2</v>
      </c>
      <c r="N9" s="16">
        <v>8.5155993123287671E-2</v>
      </c>
      <c r="O9" s="16">
        <v>1.4189205430136988E-3</v>
      </c>
      <c r="P9" s="80">
        <v>0.14015988191780823</v>
      </c>
    </row>
    <row r="10" spans="1:16" x14ac:dyDescent="0.25">
      <c r="A10" s="83" t="s">
        <v>116</v>
      </c>
      <c r="B10" s="87">
        <v>34005</v>
      </c>
      <c r="C10" s="19">
        <v>1.9858987000000001</v>
      </c>
      <c r="D10" s="16">
        <v>6.123936E-3</v>
      </c>
      <c r="E10" s="16">
        <v>14.282707</v>
      </c>
      <c r="F10" s="16">
        <v>0.40578000000000003</v>
      </c>
      <c r="G10" s="16">
        <v>0.39360660000000003</v>
      </c>
      <c r="H10" s="16">
        <v>6.9021259999999997E-3</v>
      </c>
      <c r="I10" s="80">
        <v>0.7442955</v>
      </c>
      <c r="J10" s="19">
        <v>5.4408183561643845E-3</v>
      </c>
      <c r="K10" s="16">
        <v>1.6777906849315068E-5</v>
      </c>
      <c r="L10" s="16">
        <v>3.9130704109589041E-2</v>
      </c>
      <c r="M10" s="16">
        <v>1.1117260273972604E-3</v>
      </c>
      <c r="N10" s="16">
        <v>1.0783742465753424E-3</v>
      </c>
      <c r="O10" s="16">
        <v>1.8909934246575343E-5</v>
      </c>
      <c r="P10" s="80">
        <v>2.0391657534246576E-3</v>
      </c>
    </row>
    <row r="11" spans="1:16" x14ac:dyDescent="0.25">
      <c r="A11" s="83" t="s">
        <v>118</v>
      </c>
      <c r="B11" s="87">
        <v>34007</v>
      </c>
      <c r="C11" s="19">
        <v>30.794347000000002</v>
      </c>
      <c r="D11" s="16">
        <v>9.4831269999999995E-2</v>
      </c>
      <c r="E11" s="16">
        <v>226.91207</v>
      </c>
      <c r="F11" s="16">
        <v>6.4223426000000003</v>
      </c>
      <c r="G11" s="16">
        <v>6.2296718000000002</v>
      </c>
      <c r="H11" s="16">
        <v>0.10688152000000001</v>
      </c>
      <c r="I11" s="80">
        <v>11.898173</v>
      </c>
      <c r="J11" s="19">
        <v>8.4368073972602736E-2</v>
      </c>
      <c r="K11" s="16">
        <v>2.5981169863013701E-4</v>
      </c>
      <c r="L11" s="16">
        <v>0.62167690410958909</v>
      </c>
      <c r="M11" s="16">
        <v>1.7595459178082189E-2</v>
      </c>
      <c r="N11" s="16">
        <v>1.706759397260274E-2</v>
      </c>
      <c r="O11" s="16">
        <v>2.9282608219178088E-4</v>
      </c>
      <c r="P11" s="80">
        <v>3.2597734246575347E-2</v>
      </c>
    </row>
    <row r="12" spans="1:16" x14ac:dyDescent="0.25">
      <c r="A12" s="83" t="s">
        <v>120</v>
      </c>
      <c r="B12" s="87">
        <v>34009</v>
      </c>
      <c r="C12" s="19">
        <v>0.4820951</v>
      </c>
      <c r="D12" s="16">
        <v>1.5083570000000001E-3</v>
      </c>
      <c r="E12" s="16">
        <v>3.7260810000000002</v>
      </c>
      <c r="F12" s="16">
        <v>0.109277</v>
      </c>
      <c r="G12" s="16">
        <v>0.1059987</v>
      </c>
      <c r="H12" s="16">
        <v>1.700076E-3</v>
      </c>
      <c r="I12" s="80">
        <v>0.17268330000000001</v>
      </c>
      <c r="J12" s="19">
        <v>1.3208084931506849E-3</v>
      </c>
      <c r="K12" s="16">
        <v>4.1324849315068496E-6</v>
      </c>
      <c r="L12" s="16">
        <v>1.0208441095890412E-2</v>
      </c>
      <c r="M12" s="16">
        <v>2.9938904109589042E-4</v>
      </c>
      <c r="N12" s="16">
        <v>2.9040739726027395E-4</v>
      </c>
      <c r="O12" s="16">
        <v>4.6577424657534245E-6</v>
      </c>
      <c r="P12" s="80">
        <v>4.7310493150684937E-4</v>
      </c>
    </row>
    <row r="13" spans="1:16" x14ac:dyDescent="0.25">
      <c r="A13" s="83" t="s">
        <v>122</v>
      </c>
      <c r="B13" s="87">
        <v>34011</v>
      </c>
      <c r="C13" s="19">
        <v>6.7339229999999999</v>
      </c>
      <c r="D13" s="16">
        <v>2.0933347000000001E-2</v>
      </c>
      <c r="E13" s="16">
        <v>52.012642</v>
      </c>
      <c r="F13" s="16">
        <v>1.5032232999999999</v>
      </c>
      <c r="G13" s="16">
        <v>1.4581272999999999</v>
      </c>
      <c r="H13" s="16">
        <v>2.3593770999999999E-2</v>
      </c>
      <c r="I13" s="80">
        <v>2.531933</v>
      </c>
      <c r="J13" s="19">
        <v>1.844910410958904E-2</v>
      </c>
      <c r="K13" s="16">
        <v>5.7351635616438362E-5</v>
      </c>
      <c r="L13" s="16">
        <v>0.14250038904109588</v>
      </c>
      <c r="M13" s="16">
        <v>4.1184199999999994E-3</v>
      </c>
      <c r="N13" s="16">
        <v>3.9948693150684928E-3</v>
      </c>
      <c r="O13" s="16">
        <v>6.4640468493150691E-5</v>
      </c>
      <c r="P13" s="80">
        <v>6.9368027397260267E-3</v>
      </c>
    </row>
    <row r="14" spans="1:16" x14ac:dyDescent="0.25">
      <c r="A14" s="83" t="s">
        <v>53</v>
      </c>
      <c r="B14" s="87">
        <v>34013</v>
      </c>
      <c r="C14" s="19">
        <v>70.422813199999993</v>
      </c>
      <c r="D14" s="16">
        <v>0.21552916700000002</v>
      </c>
      <c r="E14" s="16">
        <v>475.97584299999994</v>
      </c>
      <c r="F14" s="16">
        <v>13.22806196</v>
      </c>
      <c r="G14" s="16">
        <v>12.83119836</v>
      </c>
      <c r="H14" s="16">
        <v>0.24291382600000003</v>
      </c>
      <c r="I14" s="80">
        <v>26.438147999999998</v>
      </c>
      <c r="J14" s="19">
        <v>0.19293921424657531</v>
      </c>
      <c r="K14" s="16">
        <v>5.9049086849315071E-4</v>
      </c>
      <c r="L14" s="16">
        <v>1.3040434054794521</v>
      </c>
      <c r="M14" s="16">
        <v>3.6241265643835618E-2</v>
      </c>
      <c r="N14" s="16">
        <v>3.515396810958904E-2</v>
      </c>
      <c r="O14" s="16">
        <v>6.6551733150684933E-4</v>
      </c>
      <c r="P14" s="80">
        <v>7.2433282191780829E-2</v>
      </c>
    </row>
    <row r="15" spans="1:16" x14ac:dyDescent="0.25">
      <c r="A15" s="83" t="s">
        <v>124</v>
      </c>
      <c r="B15" s="87">
        <v>34015</v>
      </c>
      <c r="C15" s="19">
        <v>9.4024220000000014</v>
      </c>
      <c r="D15" s="16">
        <v>2.9279990000000002E-2</v>
      </c>
      <c r="E15" s="16">
        <v>70.644689999999997</v>
      </c>
      <c r="F15" s="16">
        <v>2.0522187000000001</v>
      </c>
      <c r="G15" s="16">
        <v>1.9906520000000001</v>
      </c>
      <c r="H15" s="16">
        <v>3.3001300999999997E-2</v>
      </c>
      <c r="I15" s="80">
        <v>3.4017572</v>
      </c>
      <c r="J15" s="19">
        <v>2.5760060273972606E-2</v>
      </c>
      <c r="K15" s="16">
        <v>8.0219150684931518E-5</v>
      </c>
      <c r="L15" s="16">
        <v>0.19354709589041097</v>
      </c>
      <c r="M15" s="16">
        <v>5.6225169863013697E-3</v>
      </c>
      <c r="N15" s="16">
        <v>5.4538410958904111E-3</v>
      </c>
      <c r="O15" s="16">
        <v>9.041452328767123E-5</v>
      </c>
      <c r="P15" s="80">
        <v>9.3198827397260285E-3</v>
      </c>
    </row>
    <row r="16" spans="1:16" x14ac:dyDescent="0.25">
      <c r="A16" s="83" t="s">
        <v>54</v>
      </c>
      <c r="B16" s="87">
        <v>34017</v>
      </c>
      <c r="C16" s="19">
        <v>100.35929130000001</v>
      </c>
      <c r="D16" s="16">
        <v>0.3105973903</v>
      </c>
      <c r="E16" s="16">
        <v>693.29162700000006</v>
      </c>
      <c r="F16" s="16">
        <v>19.792904979999999</v>
      </c>
      <c r="G16" s="16">
        <v>19.19906027</v>
      </c>
      <c r="H16" s="16">
        <v>0.35006851370000003</v>
      </c>
      <c r="I16" s="80">
        <v>35.186217720000002</v>
      </c>
      <c r="J16" s="19">
        <v>0.27495696246575341</v>
      </c>
      <c r="K16" s="16">
        <v>8.5095175424657532E-4</v>
      </c>
      <c r="L16" s="16">
        <v>1.8994291150684932</v>
      </c>
      <c r="M16" s="16">
        <v>5.4227136931506839E-2</v>
      </c>
      <c r="N16" s="16">
        <v>5.2600165123287676E-2</v>
      </c>
      <c r="O16" s="16">
        <v>9.5909181835616432E-4</v>
      </c>
      <c r="P16" s="80">
        <v>9.6400596493150692E-2</v>
      </c>
    </row>
    <row r="17" spans="1:16" x14ac:dyDescent="0.25">
      <c r="A17" s="83" t="s">
        <v>47</v>
      </c>
      <c r="B17" s="87">
        <v>34019</v>
      </c>
      <c r="C17" s="19">
        <v>52.993839999999999</v>
      </c>
      <c r="D17" s="16">
        <v>0.1658048074</v>
      </c>
      <c r="E17" s="16">
        <v>351.97093900000004</v>
      </c>
      <c r="F17" s="16">
        <v>10.30122291</v>
      </c>
      <c r="G17" s="16">
        <v>9.9921352700000003</v>
      </c>
      <c r="H17" s="16">
        <v>0.18687919040000001</v>
      </c>
      <c r="I17" s="80">
        <v>16.262797880000001</v>
      </c>
      <c r="J17" s="19">
        <v>0.14518860273972603</v>
      </c>
      <c r="K17" s="16">
        <v>4.5425974630136987E-4</v>
      </c>
      <c r="L17" s="16">
        <v>0.96430394246575346</v>
      </c>
      <c r="M17" s="16">
        <v>2.8222528520547945E-2</v>
      </c>
      <c r="N17" s="16">
        <v>2.7375713068493152E-2</v>
      </c>
      <c r="O17" s="16">
        <v>5.1199778191780821E-4</v>
      </c>
      <c r="P17" s="80">
        <v>4.455561063013698E-2</v>
      </c>
    </row>
    <row r="18" spans="1:16" x14ac:dyDescent="0.25">
      <c r="A18" s="83" t="s">
        <v>126</v>
      </c>
      <c r="B18" s="87">
        <v>34021</v>
      </c>
      <c r="C18" s="19">
        <v>17.933858829999998</v>
      </c>
      <c r="D18" s="16">
        <v>5.6110271299999993E-2</v>
      </c>
      <c r="E18" s="16">
        <v>112.76199969999999</v>
      </c>
      <c r="F18" s="16">
        <v>3.3002912900000001</v>
      </c>
      <c r="G18" s="16">
        <v>3.2012616</v>
      </c>
      <c r="H18" s="16">
        <v>6.3242400300000001E-2</v>
      </c>
      <c r="I18" s="80">
        <v>5.2082617400000002</v>
      </c>
      <c r="J18" s="19">
        <v>4.9133859808219181E-2</v>
      </c>
      <c r="K18" s="16">
        <v>1.5372677068493148E-4</v>
      </c>
      <c r="L18" s="16">
        <v>0.30893698547945203</v>
      </c>
      <c r="M18" s="16">
        <v>9.0418939452054786E-3</v>
      </c>
      <c r="N18" s="16">
        <v>8.7705797260273985E-3</v>
      </c>
      <c r="O18" s="16">
        <v>1.732668501369863E-4</v>
      </c>
      <c r="P18" s="80">
        <v>1.4269210246575344E-2</v>
      </c>
    </row>
    <row r="19" spans="1:16" x14ac:dyDescent="0.25">
      <c r="A19" s="83" t="s">
        <v>103</v>
      </c>
      <c r="B19" s="87">
        <v>34023</v>
      </c>
      <c r="C19" s="19">
        <v>65.624248600000001</v>
      </c>
      <c r="D19" s="16">
        <v>0.203981099</v>
      </c>
      <c r="E19" s="16">
        <v>449.90660400000002</v>
      </c>
      <c r="F19" s="16">
        <v>12.9778833</v>
      </c>
      <c r="G19" s="16">
        <v>12.588506500000001</v>
      </c>
      <c r="H19" s="16">
        <v>0.229905319</v>
      </c>
      <c r="I19" s="80">
        <v>22.042259100000003</v>
      </c>
      <c r="J19" s="19">
        <v>0.17979246191780823</v>
      </c>
      <c r="K19" s="16">
        <v>5.5885232602739723E-4</v>
      </c>
      <c r="L19" s="16">
        <v>1.2326208328767123</v>
      </c>
      <c r="M19" s="16">
        <v>3.5555844657534245E-2</v>
      </c>
      <c r="N19" s="16">
        <v>3.4489058904109589E-2</v>
      </c>
      <c r="O19" s="16">
        <v>6.2987758630136991E-4</v>
      </c>
      <c r="P19" s="80">
        <v>6.0389750958904108E-2</v>
      </c>
    </row>
    <row r="20" spans="1:16" x14ac:dyDescent="0.25">
      <c r="A20" s="83" t="s">
        <v>52</v>
      </c>
      <c r="B20" s="87">
        <v>34025</v>
      </c>
      <c r="C20" s="19">
        <v>70.786017600000008</v>
      </c>
      <c r="D20" s="16">
        <v>0.22147213899999998</v>
      </c>
      <c r="E20" s="16">
        <v>570.20725199999993</v>
      </c>
      <c r="F20" s="16">
        <v>16.688470900000002</v>
      </c>
      <c r="G20" s="16">
        <v>16.187814599999999</v>
      </c>
      <c r="H20" s="16">
        <v>0.249622119</v>
      </c>
      <c r="I20" s="80">
        <v>26.377854600000003</v>
      </c>
      <c r="J20" s="19">
        <v>0.19393429479452057</v>
      </c>
      <c r="K20" s="16">
        <v>6.067729835616438E-4</v>
      </c>
      <c r="L20" s="16">
        <v>1.5622116493150684</v>
      </c>
      <c r="M20" s="16">
        <v>4.5721838082191782E-2</v>
      </c>
      <c r="N20" s="16">
        <v>4.4350176986301372E-2</v>
      </c>
      <c r="O20" s="16">
        <v>6.838962164383562E-4</v>
      </c>
      <c r="P20" s="80">
        <v>7.2268094794520552E-2</v>
      </c>
    </row>
    <row r="21" spans="1:16" x14ac:dyDescent="0.25">
      <c r="A21" s="83" t="s">
        <v>24</v>
      </c>
      <c r="B21" s="87">
        <v>34027</v>
      </c>
      <c r="C21" s="19">
        <v>39.501740500000004</v>
      </c>
      <c r="D21" s="16">
        <v>0.123488685</v>
      </c>
      <c r="E21" s="16">
        <v>317.05685900000003</v>
      </c>
      <c r="F21" s="16">
        <v>9.2642137800000004</v>
      </c>
      <c r="G21" s="16">
        <v>8.9862871299999991</v>
      </c>
      <c r="H21" s="16">
        <v>0.13918430300000001</v>
      </c>
      <c r="I21" s="80">
        <v>14.7613088</v>
      </c>
      <c r="J21" s="19">
        <v>0.10822394657534247</v>
      </c>
      <c r="K21" s="16">
        <v>3.3832516438356166E-4</v>
      </c>
      <c r="L21" s="16">
        <v>0.8686489287671233</v>
      </c>
      <c r="M21" s="16">
        <v>2.5381407616438357E-2</v>
      </c>
      <c r="N21" s="16">
        <v>2.4619964739726025E-2</v>
      </c>
      <c r="O21" s="16">
        <v>3.8132685753424655E-4</v>
      </c>
      <c r="P21" s="80">
        <v>4.044194191780822E-2</v>
      </c>
    </row>
    <row r="22" spans="1:16" x14ac:dyDescent="0.25">
      <c r="A22" s="83" t="s">
        <v>128</v>
      </c>
      <c r="B22" s="87">
        <v>34029</v>
      </c>
      <c r="C22" s="19">
        <v>2.89948921</v>
      </c>
      <c r="D22" s="16">
        <v>9.0717904199999998E-3</v>
      </c>
      <c r="E22" s="16">
        <v>23.359226700000001</v>
      </c>
      <c r="F22" s="16">
        <v>0.68365926900000007</v>
      </c>
      <c r="G22" s="16">
        <v>0.66314947700000004</v>
      </c>
      <c r="H22" s="16">
        <v>1.0224850359999999E-2</v>
      </c>
      <c r="I22" s="80">
        <v>1.0805951930000002</v>
      </c>
      <c r="J22" s="19">
        <v>7.9438060547945191E-3</v>
      </c>
      <c r="K22" s="16">
        <v>2.4854220328767122E-5</v>
      </c>
      <c r="L22" s="16">
        <v>6.3997881369863008E-2</v>
      </c>
      <c r="M22" s="16">
        <v>1.873039093150685E-3</v>
      </c>
      <c r="N22" s="16">
        <v>1.8168478821917809E-3</v>
      </c>
      <c r="O22" s="16">
        <v>2.8013288657534247E-5</v>
      </c>
      <c r="P22" s="80">
        <v>2.9605347753424659E-3</v>
      </c>
    </row>
    <row r="23" spans="1:16" x14ac:dyDescent="0.25">
      <c r="A23" s="83" t="s">
        <v>49</v>
      </c>
      <c r="B23" s="87">
        <v>34031</v>
      </c>
      <c r="C23" s="19">
        <v>38.788426999999999</v>
      </c>
      <c r="D23" s="16">
        <v>0.121359459</v>
      </c>
      <c r="E23" s="16">
        <v>312.57754999999997</v>
      </c>
      <c r="F23" s="16">
        <v>9.1481482000000014</v>
      </c>
      <c r="G23" s="16">
        <v>8.8737037999999995</v>
      </c>
      <c r="H23" s="16">
        <v>0.13678482</v>
      </c>
      <c r="I23" s="80">
        <v>14.459629400000001</v>
      </c>
      <c r="J23" s="19">
        <v>0.10626966301369864</v>
      </c>
      <c r="K23" s="16">
        <v>3.3249166849315067E-4</v>
      </c>
      <c r="L23" s="16">
        <v>0.85637684931506841</v>
      </c>
      <c r="M23" s="16">
        <v>2.5063419726027398E-2</v>
      </c>
      <c r="N23" s="16">
        <v>2.431151726027397E-2</v>
      </c>
      <c r="O23" s="16">
        <v>3.7475293150684931E-4</v>
      </c>
      <c r="P23" s="80">
        <v>3.9615423013698629E-2</v>
      </c>
    </row>
    <row r="24" spans="1:16" x14ac:dyDescent="0.25">
      <c r="A24" s="83" t="s">
        <v>130</v>
      </c>
      <c r="B24" s="87">
        <v>34033</v>
      </c>
      <c r="C24" s="19">
        <v>5.3755620000000004</v>
      </c>
      <c r="D24" s="16">
        <v>1.6818820000000002E-2</v>
      </c>
      <c r="E24" s="16">
        <v>43.027560000000001</v>
      </c>
      <c r="F24" s="16">
        <v>1.259695</v>
      </c>
      <c r="G24" s="16">
        <v>1.2219040000000001</v>
      </c>
      <c r="H24" s="16">
        <v>1.8956549999999999E-2</v>
      </c>
      <c r="I24" s="80">
        <v>1.9910080000000001</v>
      </c>
      <c r="J24" s="19">
        <v>1.4727567123287672E-2</v>
      </c>
      <c r="K24" s="16">
        <v>4.6078958904109594E-5</v>
      </c>
      <c r="L24" s="16">
        <v>0.11788372602739726</v>
      </c>
      <c r="M24" s="16">
        <v>3.4512191780821919E-3</v>
      </c>
      <c r="N24" s="16">
        <v>3.3476821917808224E-3</v>
      </c>
      <c r="O24" s="16">
        <v>5.1935753424657532E-5</v>
      </c>
      <c r="P24" s="80">
        <v>5.4548164383561651E-3</v>
      </c>
    </row>
    <row r="25" spans="1:16" x14ac:dyDescent="0.25">
      <c r="A25" s="83" t="s">
        <v>51</v>
      </c>
      <c r="B25" s="87">
        <v>34035</v>
      </c>
      <c r="C25" s="19">
        <v>62.700286860000006</v>
      </c>
      <c r="D25" s="16">
        <v>0.19515655770000001</v>
      </c>
      <c r="E25" s="16">
        <v>413.00539049999998</v>
      </c>
      <c r="F25" s="16">
        <v>11.938747328999998</v>
      </c>
      <c r="G25" s="16">
        <v>11.580530263</v>
      </c>
      <c r="H25" s="16">
        <v>0.2199595748</v>
      </c>
      <c r="I25" s="80">
        <v>20.0214082</v>
      </c>
      <c r="J25" s="19">
        <v>0.17178160783561641</v>
      </c>
      <c r="K25" s="16">
        <v>5.3467550054794519E-4</v>
      </c>
      <c r="L25" s="16">
        <v>1.1315216178082192</v>
      </c>
      <c r="M25" s="16">
        <v>3.2708896791780823E-2</v>
      </c>
      <c r="N25" s="16">
        <v>3.172748017260274E-2</v>
      </c>
      <c r="O25" s="16">
        <v>6.0262897205479453E-4</v>
      </c>
      <c r="P25" s="80">
        <v>5.4853173150684935E-2</v>
      </c>
    </row>
    <row r="26" spans="1:16" x14ac:dyDescent="0.25">
      <c r="A26" s="83" t="s">
        <v>41</v>
      </c>
      <c r="B26" s="87">
        <v>34037</v>
      </c>
      <c r="C26" s="19">
        <v>3.2311200000000002</v>
      </c>
      <c r="D26" s="16">
        <v>1.0109379999999999E-2</v>
      </c>
      <c r="E26" s="16">
        <v>26.038060000000002</v>
      </c>
      <c r="F26" s="16">
        <v>0.76205089999999998</v>
      </c>
      <c r="G26" s="16">
        <v>0.7391894</v>
      </c>
      <c r="H26" s="16">
        <v>1.1394319999999999E-2</v>
      </c>
      <c r="I26" s="80">
        <v>1.2045030000000001</v>
      </c>
      <c r="J26" s="19">
        <v>8.8523835616438357E-3</v>
      </c>
      <c r="K26" s="16">
        <v>2.7696931506849314E-5</v>
      </c>
      <c r="L26" s="16">
        <v>7.1337150684931516E-2</v>
      </c>
      <c r="M26" s="16">
        <v>2.0878106849315068E-3</v>
      </c>
      <c r="N26" s="16">
        <v>2.0251764383561644E-3</v>
      </c>
      <c r="O26" s="16">
        <v>3.1217315068493149E-5</v>
      </c>
      <c r="P26" s="80">
        <v>3.3000082191780825E-3</v>
      </c>
    </row>
    <row r="27" spans="1:16" x14ac:dyDescent="0.25">
      <c r="A27" s="83" t="s">
        <v>42</v>
      </c>
      <c r="B27" s="87">
        <v>34039</v>
      </c>
      <c r="C27" s="19">
        <v>79.187004999999999</v>
      </c>
      <c r="D27" s="16">
        <v>0.24594820099999998</v>
      </c>
      <c r="E27" s="16">
        <v>557.81299200000001</v>
      </c>
      <c r="F27" s="16">
        <v>16.064739199999998</v>
      </c>
      <c r="G27" s="16">
        <v>15.5827568</v>
      </c>
      <c r="H27" s="16">
        <v>0.27720552799999998</v>
      </c>
      <c r="I27" s="80">
        <v>27.461175400000002</v>
      </c>
      <c r="J27" s="19">
        <v>0.216950698630137</v>
      </c>
      <c r="K27" s="16">
        <v>6.7383068767123294E-4</v>
      </c>
      <c r="L27" s="16">
        <v>1.5282547726027398</v>
      </c>
      <c r="M27" s="16">
        <v>4.4012984109589044E-2</v>
      </c>
      <c r="N27" s="16">
        <v>4.2692484383561644E-2</v>
      </c>
      <c r="O27" s="16">
        <v>7.5946720000000007E-4</v>
      </c>
      <c r="P27" s="80">
        <v>7.5236096986301376E-2</v>
      </c>
    </row>
    <row r="28" spans="1:16" x14ac:dyDescent="0.25">
      <c r="A28" s="83" t="s">
        <v>43</v>
      </c>
      <c r="B28" s="87">
        <v>34041</v>
      </c>
      <c r="C28" s="19">
        <v>9.7886770999999992</v>
      </c>
      <c r="D28" s="16">
        <v>3.0625921800000001E-2</v>
      </c>
      <c r="E28" s="16">
        <v>55.704219999999999</v>
      </c>
      <c r="F28" s="16">
        <v>1.6303326899999999</v>
      </c>
      <c r="G28" s="16">
        <v>1.5814069900000001</v>
      </c>
      <c r="H28" s="16">
        <v>3.4518681900000001E-2</v>
      </c>
      <c r="I28" s="80">
        <v>2.57092886</v>
      </c>
      <c r="J28" s="19">
        <v>2.6818293424657531E-2</v>
      </c>
      <c r="K28" s="16">
        <v>8.3906635068493147E-5</v>
      </c>
      <c r="L28" s="16">
        <v>0.15261430136986301</v>
      </c>
      <c r="M28" s="16">
        <v>4.4666649041095888E-3</v>
      </c>
      <c r="N28" s="16">
        <v>4.3326218904109585E-3</v>
      </c>
      <c r="O28" s="16">
        <v>9.4571731232876712E-5</v>
      </c>
      <c r="P28" s="80">
        <v>7.0436407123287675E-3</v>
      </c>
    </row>
    <row r="29" spans="1:16" ht="15.75" thickBot="1" x14ac:dyDescent="0.3">
      <c r="A29" s="84"/>
      <c r="B29" s="88" t="s">
        <v>139</v>
      </c>
      <c r="C29" s="20">
        <v>832.59594275999984</v>
      </c>
      <c r="D29" s="21">
        <v>2.5901364065200001</v>
      </c>
      <c r="E29" s="21">
        <v>6000.337171000001</v>
      </c>
      <c r="F29" s="21">
        <v>173.46168503799996</v>
      </c>
      <c r="G29" s="21">
        <v>168.25747744999993</v>
      </c>
      <c r="H29" s="21">
        <v>2.9193222779599997</v>
      </c>
      <c r="I29" s="81">
        <v>291.15158677299996</v>
      </c>
      <c r="J29" s="20">
        <v>2.2810847746849312</v>
      </c>
      <c r="K29" s="21">
        <v>7.0962641274520538E-3</v>
      </c>
      <c r="L29" s="21">
        <v>16.439279920547946</v>
      </c>
      <c r="M29" s="21">
        <v>0.47523749325479442</v>
      </c>
      <c r="N29" s="21">
        <v>0.46097939027397267</v>
      </c>
      <c r="O29" s="21">
        <v>7.9981432272876705E-3</v>
      </c>
      <c r="P29" s="81">
        <v>0.79767558019999996</v>
      </c>
    </row>
  </sheetData>
  <sortState xmlns:xlrd2="http://schemas.microsoft.com/office/spreadsheetml/2017/richdata2" ref="C32:D55">
    <sortCondition ref="C32:C55"/>
  </sortState>
  <mergeCells count="2">
    <mergeCell ref="J6:P6"/>
    <mergeCell ref="C6:I6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CDED-B497-461C-AA33-456B4B6074C8}">
  <dimension ref="A1:V12"/>
  <sheetViews>
    <sheetView workbookViewId="0">
      <selection activeCell="I6" sqref="I6:V6"/>
    </sheetView>
  </sheetViews>
  <sheetFormatPr defaultRowHeight="15" x14ac:dyDescent="0.25"/>
  <cols>
    <col min="1" max="2" width="12.5703125" customWidth="1"/>
    <col min="7" max="7" width="20.7109375" customWidth="1"/>
    <col min="8" max="8" width="13.140625" bestFit="1" customWidth="1"/>
    <col min="9" max="11" width="12" bestFit="1" customWidth="1"/>
    <col min="12" max="13" width="16.28515625" bestFit="1" customWidth="1"/>
    <col min="14" max="15" width="12" bestFit="1" customWidth="1"/>
  </cols>
  <sheetData>
    <row r="1" spans="1:22" x14ac:dyDescent="0.25">
      <c r="A1" s="4" t="s">
        <v>73</v>
      </c>
      <c r="B1" s="4"/>
    </row>
    <row r="2" spans="1:22" x14ac:dyDescent="0.25">
      <c r="A2" s="4" t="s">
        <v>77</v>
      </c>
      <c r="B2" s="4"/>
    </row>
    <row r="3" spans="1:22" x14ac:dyDescent="0.25">
      <c r="A3" s="4" t="s">
        <v>74</v>
      </c>
      <c r="B3" s="4"/>
    </row>
    <row r="4" spans="1:22" x14ac:dyDescent="0.25">
      <c r="A4" s="4" t="s">
        <v>75</v>
      </c>
      <c r="B4" s="4"/>
    </row>
    <row r="5" spans="1:22" ht="15.75" thickBot="1" x14ac:dyDescent="0.3">
      <c r="A5" s="4" t="s">
        <v>79</v>
      </c>
      <c r="B5" s="4"/>
    </row>
    <row r="6" spans="1:22" x14ac:dyDescent="0.25">
      <c r="A6" s="78"/>
      <c r="B6" s="2"/>
      <c r="C6" s="2"/>
      <c r="D6" s="2"/>
      <c r="E6" s="2"/>
      <c r="F6" s="2"/>
      <c r="G6" s="2"/>
      <c r="H6" s="3"/>
      <c r="I6" s="107" t="s">
        <v>164</v>
      </c>
      <c r="J6" s="108"/>
      <c r="K6" s="108"/>
      <c r="L6" s="108"/>
      <c r="M6" s="108"/>
      <c r="N6" s="108"/>
      <c r="O6" s="109"/>
      <c r="P6" s="107" t="s">
        <v>165</v>
      </c>
      <c r="Q6" s="108"/>
      <c r="R6" s="108"/>
      <c r="S6" s="108"/>
      <c r="T6" s="108"/>
      <c r="U6" s="108"/>
      <c r="V6" s="109"/>
    </row>
    <row r="7" spans="1:22" x14ac:dyDescent="0.25">
      <c r="A7" s="19" t="s">
        <v>58</v>
      </c>
      <c r="B7" s="16" t="s">
        <v>5</v>
      </c>
      <c r="C7" s="16" t="s">
        <v>59</v>
      </c>
      <c r="D7" s="16" t="s">
        <v>60</v>
      </c>
      <c r="E7" s="16" t="s">
        <v>61</v>
      </c>
      <c r="F7" s="16" t="s">
        <v>62</v>
      </c>
      <c r="G7" s="16" t="s">
        <v>63</v>
      </c>
      <c r="H7" s="89" t="s">
        <v>138</v>
      </c>
      <c r="I7" s="19" t="s">
        <v>140</v>
      </c>
      <c r="J7" s="16" t="s">
        <v>141</v>
      </c>
      <c r="K7" s="16" t="s">
        <v>142</v>
      </c>
      <c r="L7" s="16" t="s">
        <v>143</v>
      </c>
      <c r="M7" s="16" t="s">
        <v>144</v>
      </c>
      <c r="N7" s="16" t="s">
        <v>145</v>
      </c>
      <c r="O7" s="80" t="s">
        <v>146</v>
      </c>
      <c r="P7" s="91" t="s">
        <v>20</v>
      </c>
      <c r="Q7" s="16" t="s">
        <v>36</v>
      </c>
      <c r="R7" s="16" t="s">
        <v>26</v>
      </c>
      <c r="S7" s="16" t="s">
        <v>28</v>
      </c>
      <c r="T7" s="16" t="s">
        <v>30</v>
      </c>
      <c r="U7" s="16" t="s">
        <v>39</v>
      </c>
      <c r="V7" s="80" t="s">
        <v>32</v>
      </c>
    </row>
    <row r="8" spans="1:22" x14ac:dyDescent="0.25">
      <c r="A8" s="19">
        <v>28500201</v>
      </c>
      <c r="B8" s="16" t="s">
        <v>25</v>
      </c>
      <c r="C8" s="16" t="s">
        <v>64</v>
      </c>
      <c r="D8" s="16" t="s">
        <v>65</v>
      </c>
      <c r="E8" s="16" t="s">
        <v>66</v>
      </c>
      <c r="F8" s="16" t="s">
        <v>67</v>
      </c>
      <c r="G8" s="16" t="s">
        <v>68</v>
      </c>
      <c r="H8" s="90">
        <v>28500201</v>
      </c>
      <c r="I8" s="19">
        <v>111.01689322</v>
      </c>
      <c r="J8" s="16">
        <v>0.33249323199999997</v>
      </c>
      <c r="K8" s="16">
        <v>710.96680260000005</v>
      </c>
      <c r="L8" s="16">
        <v>18.631983788999996</v>
      </c>
      <c r="M8" s="16">
        <v>18.073023693</v>
      </c>
      <c r="N8" s="16">
        <v>0.37472343969999994</v>
      </c>
      <c r="O8" s="80">
        <v>46.562339899999998</v>
      </c>
      <c r="P8" s="91">
        <f>GETPIVOTDATA("Sum of CO",$H$7,"SCC",28500201)/365</f>
        <v>0.30415587183561643</v>
      </c>
      <c r="Q8" s="16">
        <f>GETPIVOTDATA("Sum of NH3",$H$7,"SCC",28500201)/365</f>
        <v>9.1094036164383549E-4</v>
      </c>
      <c r="R8" s="16">
        <f>GETPIVOTDATA("Sum of NOX",$H$7,"SCC",28500201)/365</f>
        <v>1.9478542536986303</v>
      </c>
      <c r="S8" s="16">
        <f>GETPIVOTDATA("Sum of PM10-PRI",$H$7,"SCC",28500201)/365</f>
        <v>5.1046530928767112E-2</v>
      </c>
      <c r="T8" s="16">
        <f>GETPIVOTDATA("Sum of PM25-PRI",$H$7,"SCC",28500201)/365</f>
        <v>4.9515133405479451E-2</v>
      </c>
      <c r="U8" s="16">
        <f>GETPIVOTDATA("Sum of SO2",$H$7,"SCC",28500201)/365</f>
        <v>1.0266395608219175E-3</v>
      </c>
      <c r="V8" s="80">
        <f>GETPIVOTDATA("Sum of VOC",$H$7,"SCC",28500201)/365</f>
        <v>0.12756805452054795</v>
      </c>
    </row>
    <row r="9" spans="1:22" x14ac:dyDescent="0.25">
      <c r="A9" s="19">
        <v>2285002006</v>
      </c>
      <c r="B9" s="16" t="s">
        <v>17</v>
      </c>
      <c r="C9" s="16" t="s">
        <v>64</v>
      </c>
      <c r="D9" s="16" t="s">
        <v>65</v>
      </c>
      <c r="E9" s="16" t="s">
        <v>66</v>
      </c>
      <c r="F9" s="16" t="s">
        <v>71</v>
      </c>
      <c r="G9" s="16" t="s">
        <v>68</v>
      </c>
      <c r="H9" s="90">
        <v>2285002006</v>
      </c>
      <c r="I9" s="19">
        <v>169.36312999999998</v>
      </c>
      <c r="J9" s="16">
        <v>0.529895</v>
      </c>
      <c r="K9" s="16">
        <v>857.30693999999994</v>
      </c>
      <c r="L9" s="16">
        <v>25.091688000000001</v>
      </c>
      <c r="M9" s="16">
        <v>24.338591999999998</v>
      </c>
      <c r="N9" s="16">
        <v>0.59724700000000008</v>
      </c>
      <c r="O9" s="80">
        <v>39.529017000000003</v>
      </c>
      <c r="P9" s="91">
        <f>GETPIVOTDATA("Sum of CO",$H$7,"SCC",2285002006)/365</f>
        <v>0.4640085753424657</v>
      </c>
      <c r="Q9" s="16">
        <f>GETPIVOTDATA("Sum of NH3",$H$7,"SCC",2285002006)/365</f>
        <v>1.4517671232876712E-3</v>
      </c>
      <c r="R9" s="16">
        <f>GETPIVOTDATA("Sum of NOX",$H$7,"SCC",2285002006)/365</f>
        <v>2.348786136986301</v>
      </c>
      <c r="S9" s="16">
        <f>GETPIVOTDATA("Sum of PM10-PRI",$H$7,"SCC",2285002006)/365</f>
        <v>6.874435068493151E-2</v>
      </c>
      <c r="T9" s="16">
        <f>GETPIVOTDATA("Sum of PM25-PRI",$H$7,"SCC",2285002006)/365</f>
        <v>6.6681073972602742E-2</v>
      </c>
      <c r="U9" s="16">
        <f>GETPIVOTDATA("Sum of SO2",$H$7,"SCC",2285002006)/365</f>
        <v>1.6362931506849318E-3</v>
      </c>
      <c r="V9" s="80">
        <f>GETPIVOTDATA("Sum of VOC",$H$7,"SCC",2285002006)/365</f>
        <v>0.10829867671232878</v>
      </c>
    </row>
    <row r="10" spans="1:22" x14ac:dyDescent="0.25">
      <c r="A10" s="19">
        <v>2285002007</v>
      </c>
      <c r="B10" s="16" t="s">
        <v>17</v>
      </c>
      <c r="C10" s="16" t="s">
        <v>64</v>
      </c>
      <c r="D10" s="16" t="s">
        <v>65</v>
      </c>
      <c r="E10" s="16" t="s">
        <v>66</v>
      </c>
      <c r="F10" s="16" t="s">
        <v>69</v>
      </c>
      <c r="G10" s="16" t="s">
        <v>68</v>
      </c>
      <c r="H10" s="90">
        <v>2285002007</v>
      </c>
      <c r="I10" s="19">
        <v>55.974724539999997</v>
      </c>
      <c r="J10" s="16">
        <v>0.17513121651999997</v>
      </c>
      <c r="K10" s="16">
        <v>433.09179840000002</v>
      </c>
      <c r="L10" s="16">
        <v>12.700849949</v>
      </c>
      <c r="M10" s="16">
        <v>12.319824057000002</v>
      </c>
      <c r="N10" s="16">
        <v>0.19739105626000003</v>
      </c>
      <c r="O10" s="80">
        <v>20.070438772999999</v>
      </c>
      <c r="P10" s="91">
        <f>GETPIVOTDATA("Sum of CO",$H$7,"SCC",2285002007)/365</f>
        <v>0.15335540969863012</v>
      </c>
      <c r="Q10" s="16">
        <f>GETPIVOTDATA("Sum of NH3",$H$7,"SCC",2285002007)/365</f>
        <v>4.7981155210958897E-4</v>
      </c>
      <c r="R10" s="16">
        <f>GETPIVOTDATA("Sum of NOX",$H$7,"SCC",2285002007)/365</f>
        <v>1.1865528723287673</v>
      </c>
      <c r="S10" s="16">
        <f>GETPIVOTDATA("Sum of PM10-PRI",$H$7,"SCC",2285002007)/365</f>
        <v>3.4796849175342467E-2</v>
      </c>
      <c r="T10" s="16">
        <f>GETPIVOTDATA("Sum of PM25-PRI",$H$7,"SCC",2285002007)/365</f>
        <v>3.375294262191781E-2</v>
      </c>
      <c r="U10" s="16">
        <f>GETPIVOTDATA("Sum of SO2",$H$7,"SCC",2285002007)/365</f>
        <v>5.4079741441095898E-4</v>
      </c>
      <c r="V10" s="80">
        <f>GETPIVOTDATA("Sum of VOC",$H$7,"SCC",2285002007)/365</f>
        <v>5.498750348767123E-2</v>
      </c>
    </row>
    <row r="11" spans="1:22" ht="15.75" thickBot="1" x14ac:dyDescent="0.3">
      <c r="A11" s="92">
        <v>2285002009</v>
      </c>
      <c r="B11" s="26" t="s">
        <v>17</v>
      </c>
      <c r="C11" s="26" t="s">
        <v>64</v>
      </c>
      <c r="D11" s="26" t="s">
        <v>65</v>
      </c>
      <c r="E11" s="26" t="s">
        <v>66</v>
      </c>
      <c r="F11" s="26" t="s">
        <v>70</v>
      </c>
      <c r="G11" s="26" t="s">
        <v>68</v>
      </c>
      <c r="H11" s="93">
        <v>2285002009</v>
      </c>
      <c r="I11" s="92">
        <v>496.24119499999995</v>
      </c>
      <c r="J11" s="26">
        <v>1.5526169580000002</v>
      </c>
      <c r="K11" s="26">
        <v>3998.9716299999995</v>
      </c>
      <c r="L11" s="26">
        <v>117.0371633</v>
      </c>
      <c r="M11" s="26">
        <v>113.52603770000002</v>
      </c>
      <c r="N11" s="26">
        <v>1.749960782</v>
      </c>
      <c r="O11" s="94">
        <v>184.98979109999999</v>
      </c>
      <c r="P11" s="95">
        <f>GETPIVOTDATA("Sum of CO",$H$7,"SCC",2285002009)/365</f>
        <v>1.359564917808219</v>
      </c>
      <c r="Q11" s="26">
        <f>GETPIVOTDATA("Sum of NH3",$H$7,"SCC",2285002009)/365</f>
        <v>4.2537450904109597E-3</v>
      </c>
      <c r="R11" s="26">
        <f>GETPIVOTDATA("Sum of NOX",$H$7,"SCC",2285002009)/365</f>
        <v>10.956086657534245</v>
      </c>
      <c r="S11" s="26">
        <f>GETPIVOTDATA("Sum of PM10-PRI",$H$7,"SCC",2285002009)/365</f>
        <v>0.32064976246575344</v>
      </c>
      <c r="T11" s="26">
        <f>GETPIVOTDATA("Sum of PM25-PRI",$H$7,"SCC",2285002009)/365</f>
        <v>0.31103024027397264</v>
      </c>
      <c r="U11" s="26">
        <f>GETPIVOTDATA("Sum of SO2",$H$7,"SCC",2285002009)/365</f>
        <v>4.794413101369863E-3</v>
      </c>
      <c r="V11" s="94">
        <f>GETPIVOTDATA("Sum of VOC",$H$7,"SCC",2285002009)/365</f>
        <v>0.50682134547945201</v>
      </c>
    </row>
    <row r="12" spans="1:22" ht="15.75" thickBot="1" x14ac:dyDescent="0.3">
      <c r="A12" s="12"/>
      <c r="B12" s="22"/>
      <c r="C12" s="22"/>
      <c r="D12" s="22"/>
      <c r="E12" s="22"/>
      <c r="F12" s="22"/>
      <c r="G12" s="22"/>
      <c r="H12" s="96" t="s">
        <v>139</v>
      </c>
      <c r="I12" s="12">
        <v>832.59594275999996</v>
      </c>
      <c r="J12" s="22">
        <v>2.5901364065200001</v>
      </c>
      <c r="K12" s="22">
        <v>6000.3371709999992</v>
      </c>
      <c r="L12" s="22">
        <v>173.46168503799998</v>
      </c>
      <c r="M12" s="22">
        <v>168.25747745000001</v>
      </c>
      <c r="N12" s="22">
        <v>2.9193222779600001</v>
      </c>
      <c r="O12" s="97">
        <v>291.15158677299996</v>
      </c>
      <c r="P12" s="98">
        <f>SUM(P8:P11)</f>
        <v>2.2810847746849312</v>
      </c>
      <c r="Q12" s="22">
        <f t="shared" ref="Q12:V12" si="0">SUM(Q8:Q11)</f>
        <v>7.0962641274520556E-3</v>
      </c>
      <c r="R12" s="22">
        <f t="shared" si="0"/>
        <v>16.439279920547943</v>
      </c>
      <c r="S12" s="22">
        <f t="shared" si="0"/>
        <v>0.47523749325479453</v>
      </c>
      <c r="T12" s="22">
        <f t="shared" si="0"/>
        <v>0.46097939027397261</v>
      </c>
      <c r="U12" s="22">
        <f t="shared" si="0"/>
        <v>7.9981432272876705E-3</v>
      </c>
      <c r="V12" s="97">
        <f t="shared" si="0"/>
        <v>0.79767558019999996</v>
      </c>
    </row>
  </sheetData>
  <mergeCells count="2">
    <mergeCell ref="I6:O6"/>
    <mergeCell ref="P6:V6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22CA-3034-483B-8334-71CB723F53D9}">
  <dimension ref="A1:W65"/>
  <sheetViews>
    <sheetView workbookViewId="0">
      <selection activeCell="Q6" sqref="Q6:W6"/>
    </sheetView>
  </sheetViews>
  <sheetFormatPr defaultRowHeight="15" x14ac:dyDescent="0.25"/>
  <cols>
    <col min="4" max="4" width="12.42578125" customWidth="1"/>
    <col min="5" max="5" width="18.7109375" customWidth="1"/>
    <col min="6" max="6" width="23" customWidth="1"/>
    <col min="8" max="8" width="22.85546875" customWidth="1"/>
    <col min="9" max="9" width="29" customWidth="1"/>
  </cols>
  <sheetData>
    <row r="1" spans="1:23" x14ac:dyDescent="0.25">
      <c r="A1" s="4" t="s">
        <v>148</v>
      </c>
    </row>
    <row r="2" spans="1:23" x14ac:dyDescent="0.25">
      <c r="A2" s="4" t="s">
        <v>77</v>
      </c>
    </row>
    <row r="3" spans="1:23" x14ac:dyDescent="0.25">
      <c r="A3" s="4" t="s">
        <v>74</v>
      </c>
    </row>
    <row r="4" spans="1:23" x14ac:dyDescent="0.25">
      <c r="A4" s="4" t="s">
        <v>75</v>
      </c>
    </row>
    <row r="5" spans="1:23" ht="15.75" thickBot="1" x14ac:dyDescent="0.3">
      <c r="A5" s="4" t="s">
        <v>76</v>
      </c>
    </row>
    <row r="6" spans="1:23" ht="15.75" thickBot="1" x14ac:dyDescent="0.3">
      <c r="A6" s="99"/>
      <c r="B6" s="59"/>
      <c r="C6" s="59"/>
      <c r="D6" s="59"/>
      <c r="E6" s="59"/>
      <c r="F6" s="59"/>
      <c r="G6" s="59"/>
      <c r="H6" s="59"/>
      <c r="I6" s="60"/>
      <c r="J6" s="107" t="s">
        <v>164</v>
      </c>
      <c r="K6" s="108"/>
      <c r="L6" s="108"/>
      <c r="M6" s="108"/>
      <c r="N6" s="108"/>
      <c r="O6" s="108"/>
      <c r="P6" s="109"/>
      <c r="Q6" s="107" t="s">
        <v>165</v>
      </c>
      <c r="R6" s="108"/>
      <c r="S6" s="108"/>
      <c r="T6" s="108"/>
      <c r="U6" s="108"/>
      <c r="V6" s="108"/>
      <c r="W6" s="109"/>
    </row>
    <row r="7" spans="1:23" ht="30" x14ac:dyDescent="0.25">
      <c r="A7" s="1" t="s">
        <v>57</v>
      </c>
      <c r="B7" s="2" t="s">
        <v>4</v>
      </c>
      <c r="C7" s="2" t="s">
        <v>5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3" t="s">
        <v>63</v>
      </c>
      <c r="J7" s="78" t="s">
        <v>20</v>
      </c>
      <c r="K7" s="2" t="s">
        <v>36</v>
      </c>
      <c r="L7" s="2" t="s">
        <v>26</v>
      </c>
      <c r="M7" s="2" t="s">
        <v>28</v>
      </c>
      <c r="N7" s="2" t="s">
        <v>30</v>
      </c>
      <c r="O7" s="2" t="s">
        <v>39</v>
      </c>
      <c r="P7" s="79" t="s">
        <v>32</v>
      </c>
      <c r="Q7" s="78" t="s">
        <v>20</v>
      </c>
      <c r="R7" s="2" t="s">
        <v>36</v>
      </c>
      <c r="S7" s="2" t="s">
        <v>26</v>
      </c>
      <c r="T7" s="2" t="s">
        <v>28</v>
      </c>
      <c r="U7" s="2" t="s">
        <v>30</v>
      </c>
      <c r="V7" s="2" t="s">
        <v>39</v>
      </c>
      <c r="W7" s="79" t="s">
        <v>32</v>
      </c>
    </row>
    <row r="8" spans="1:23" x14ac:dyDescent="0.25">
      <c r="A8">
        <v>34001</v>
      </c>
      <c r="B8" t="s">
        <v>44</v>
      </c>
      <c r="C8" t="s">
        <v>25</v>
      </c>
      <c r="D8">
        <v>28500201</v>
      </c>
      <c r="E8" t="s">
        <v>64</v>
      </c>
      <c r="F8" t="s">
        <v>65</v>
      </c>
      <c r="G8" t="s">
        <v>66</v>
      </c>
      <c r="H8" t="s">
        <v>67</v>
      </c>
      <c r="I8" t="s">
        <v>68</v>
      </c>
      <c r="J8" s="19">
        <v>0.24348185999999999</v>
      </c>
      <c r="K8" s="16">
        <v>7.2922310000000001E-4</v>
      </c>
      <c r="L8" s="16">
        <v>1.5592900999999999</v>
      </c>
      <c r="M8" s="16">
        <v>4.08636E-2</v>
      </c>
      <c r="N8" s="16">
        <v>3.9637699999999998E-2</v>
      </c>
      <c r="O8" s="16">
        <v>8.2184230000000003E-4</v>
      </c>
      <c r="P8" s="80">
        <v>0.10212038</v>
      </c>
      <c r="Q8" s="19">
        <f>J8/365</f>
        <v>6.6707358904109586E-4</v>
      </c>
      <c r="R8" s="16">
        <f t="shared" ref="R8:W8" si="0">K8/365</f>
        <v>1.997871506849315E-6</v>
      </c>
      <c r="S8" s="16">
        <f t="shared" si="0"/>
        <v>4.2720276712328769E-3</v>
      </c>
      <c r="T8" s="16">
        <f t="shared" si="0"/>
        <v>1.1195506849315068E-4</v>
      </c>
      <c r="U8" s="16">
        <f t="shared" si="0"/>
        <v>1.0859643835616438E-4</v>
      </c>
      <c r="V8" s="16">
        <f t="shared" si="0"/>
        <v>2.2516227397260273E-6</v>
      </c>
      <c r="W8" s="80">
        <f t="shared" si="0"/>
        <v>2.7978186301369864E-4</v>
      </c>
    </row>
    <row r="9" spans="1:23" x14ac:dyDescent="0.25">
      <c r="A9">
        <v>34001</v>
      </c>
      <c r="B9" t="s">
        <v>44</v>
      </c>
      <c r="C9" t="s">
        <v>17</v>
      </c>
      <c r="D9">
        <v>2285002007</v>
      </c>
      <c r="E9" t="s">
        <v>64</v>
      </c>
      <c r="F9" t="s">
        <v>65</v>
      </c>
      <c r="G9" t="s">
        <v>66</v>
      </c>
      <c r="H9" t="s">
        <v>69</v>
      </c>
      <c r="I9" t="s">
        <v>68</v>
      </c>
      <c r="J9" s="19">
        <v>0.74979099999999999</v>
      </c>
      <c r="K9" s="16">
        <v>2.3459129999999998E-3</v>
      </c>
      <c r="L9" s="16">
        <v>5.6207960000000003</v>
      </c>
      <c r="M9" s="16">
        <v>0.16510349999999999</v>
      </c>
      <c r="N9" s="16">
        <v>0.1601504</v>
      </c>
      <c r="O9" s="16">
        <v>2.6440869999999998E-3</v>
      </c>
      <c r="P9" s="80">
        <v>0.26085560000000002</v>
      </c>
      <c r="Q9" s="19">
        <f t="shared" ref="Q9:Q64" si="1">J9/365</f>
        <v>2.0542219178082194E-3</v>
      </c>
      <c r="R9" s="16">
        <f t="shared" ref="R9:R64" si="2">K9/365</f>
        <v>6.4271589041095883E-6</v>
      </c>
      <c r="S9" s="16">
        <f t="shared" ref="S9:S64" si="3">L9/365</f>
        <v>1.5399441095890412E-2</v>
      </c>
      <c r="T9" s="16">
        <f t="shared" ref="T9:T64" si="4">M9/365</f>
        <v>4.5233835616438351E-4</v>
      </c>
      <c r="U9" s="16">
        <f t="shared" ref="U9:U64" si="5">N9/365</f>
        <v>4.3876821917808218E-4</v>
      </c>
      <c r="V9" s="16">
        <f t="shared" ref="V9:V64" si="6">O9/365</f>
        <v>7.2440739726027392E-6</v>
      </c>
      <c r="W9" s="80">
        <f t="shared" ref="W9:W64" si="7">P9/365</f>
        <v>7.1467287671232878E-4</v>
      </c>
    </row>
    <row r="10" spans="1:23" x14ac:dyDescent="0.25">
      <c r="A10">
        <v>34001</v>
      </c>
      <c r="B10" t="s">
        <v>44</v>
      </c>
      <c r="C10" t="s">
        <v>17</v>
      </c>
      <c r="D10">
        <v>2285002009</v>
      </c>
      <c r="E10" t="s">
        <v>64</v>
      </c>
      <c r="F10" t="s">
        <v>65</v>
      </c>
      <c r="G10" t="s">
        <v>66</v>
      </c>
      <c r="H10" t="s">
        <v>70</v>
      </c>
      <c r="I10" t="s">
        <v>68</v>
      </c>
      <c r="J10" s="19">
        <v>15.599780000000001</v>
      </c>
      <c r="K10" s="16">
        <v>4.8807879999999998E-2</v>
      </c>
      <c r="L10" s="16">
        <v>125.71120000000001</v>
      </c>
      <c r="M10" s="16">
        <v>3.6791659999999999</v>
      </c>
      <c r="N10" s="16">
        <v>3.568791</v>
      </c>
      <c r="O10" s="16">
        <v>5.5011560000000001E-2</v>
      </c>
      <c r="P10" s="80">
        <v>5.8153160000000002</v>
      </c>
      <c r="Q10" s="19">
        <f t="shared" si="1"/>
        <v>4.2739123287671238E-2</v>
      </c>
      <c r="R10" s="16">
        <f t="shared" si="2"/>
        <v>1.3372021917808219E-4</v>
      </c>
      <c r="S10" s="16">
        <f t="shared" si="3"/>
        <v>0.34441424657534248</v>
      </c>
      <c r="T10" s="16">
        <f t="shared" si="4"/>
        <v>1.0079906849315068E-2</v>
      </c>
      <c r="U10" s="16">
        <f t="shared" si="5"/>
        <v>9.7775095890410956E-3</v>
      </c>
      <c r="V10" s="16">
        <f t="shared" si="6"/>
        <v>1.5071660273972603E-4</v>
      </c>
      <c r="W10" s="80">
        <f t="shared" si="7"/>
        <v>1.5932372602739726E-2</v>
      </c>
    </row>
    <row r="11" spans="1:23" x14ac:dyDescent="0.25">
      <c r="A11">
        <v>34003</v>
      </c>
      <c r="B11" t="s">
        <v>45</v>
      </c>
      <c r="C11" t="s">
        <v>25</v>
      </c>
      <c r="D11">
        <v>28500201</v>
      </c>
      <c r="E11" t="s">
        <v>64</v>
      </c>
      <c r="F11" t="s">
        <v>65</v>
      </c>
      <c r="G11" t="s">
        <v>66</v>
      </c>
      <c r="H11" t="s">
        <v>67</v>
      </c>
      <c r="I11" t="s">
        <v>68</v>
      </c>
      <c r="J11" s="19">
        <v>3.4489809</v>
      </c>
      <c r="K11" s="16">
        <v>1.0329624500000001E-2</v>
      </c>
      <c r="L11" s="16">
        <v>22.087731999999999</v>
      </c>
      <c r="M11" s="16">
        <v>0.57884303000000004</v>
      </c>
      <c r="N11" s="16">
        <v>0.56147778999999998</v>
      </c>
      <c r="O11" s="16">
        <v>1.16415982E-2</v>
      </c>
      <c r="P11" s="80">
        <v>1.4465598</v>
      </c>
      <c r="Q11" s="19">
        <f t="shared" si="1"/>
        <v>9.4492627397260269E-3</v>
      </c>
      <c r="R11" s="16">
        <f t="shared" si="2"/>
        <v>2.8300341095890411E-5</v>
      </c>
      <c r="S11" s="16">
        <f t="shared" si="3"/>
        <v>6.0514334246575339E-2</v>
      </c>
      <c r="T11" s="16">
        <f t="shared" si="4"/>
        <v>1.5858713150684932E-3</v>
      </c>
      <c r="U11" s="16">
        <f t="shared" si="5"/>
        <v>1.5382953150684931E-3</v>
      </c>
      <c r="V11" s="16">
        <f t="shared" si="6"/>
        <v>3.1894789589041099E-5</v>
      </c>
      <c r="W11" s="80">
        <f t="shared" si="7"/>
        <v>3.9631775342465749E-3</v>
      </c>
    </row>
    <row r="12" spans="1:23" x14ac:dyDescent="0.25">
      <c r="A12">
        <v>34003</v>
      </c>
      <c r="B12" t="s">
        <v>45</v>
      </c>
      <c r="C12" t="s">
        <v>17</v>
      </c>
      <c r="D12">
        <v>2285002006</v>
      </c>
      <c r="E12" t="s">
        <v>64</v>
      </c>
      <c r="F12" t="s">
        <v>65</v>
      </c>
      <c r="G12" t="s">
        <v>66</v>
      </c>
      <c r="H12" t="s">
        <v>71</v>
      </c>
      <c r="I12" t="s">
        <v>68</v>
      </c>
      <c r="J12" s="19">
        <v>27.304690000000001</v>
      </c>
      <c r="K12" s="16">
        <v>8.5430000000000006E-2</v>
      </c>
      <c r="L12" s="16">
        <v>138.2149</v>
      </c>
      <c r="M12" s="16">
        <v>4.0452779999999997</v>
      </c>
      <c r="N12" s="16">
        <v>3.9238629999999999</v>
      </c>
      <c r="O12" s="16">
        <v>9.6287999999999999E-2</v>
      </c>
      <c r="P12" s="80">
        <v>6.3728610000000003</v>
      </c>
      <c r="Q12" s="19">
        <f t="shared" si="1"/>
        <v>7.4807369863013701E-2</v>
      </c>
      <c r="R12" s="16">
        <f t="shared" si="2"/>
        <v>2.3405479452054796E-4</v>
      </c>
      <c r="S12" s="16">
        <f t="shared" si="3"/>
        <v>0.37867095890410957</v>
      </c>
      <c r="T12" s="16">
        <f t="shared" si="4"/>
        <v>1.1082953424657533E-2</v>
      </c>
      <c r="U12" s="16">
        <f t="shared" si="5"/>
        <v>1.0750309589041095E-2</v>
      </c>
      <c r="V12" s="16">
        <f t="shared" si="6"/>
        <v>2.6380273972602739E-4</v>
      </c>
      <c r="W12" s="80">
        <f t="shared" si="7"/>
        <v>1.7459893150684934E-2</v>
      </c>
    </row>
    <row r="13" spans="1:23" x14ac:dyDescent="0.25">
      <c r="A13">
        <v>34003</v>
      </c>
      <c r="B13" t="s">
        <v>45</v>
      </c>
      <c r="C13" t="s">
        <v>17</v>
      </c>
      <c r="D13">
        <v>2285002007</v>
      </c>
      <c r="E13" t="s">
        <v>64</v>
      </c>
      <c r="F13" t="s">
        <v>65</v>
      </c>
      <c r="G13" t="s">
        <v>66</v>
      </c>
      <c r="H13" t="s">
        <v>69</v>
      </c>
      <c r="I13" t="s">
        <v>68</v>
      </c>
      <c r="J13" s="19">
        <v>2.470656</v>
      </c>
      <c r="K13" s="16">
        <v>7.7300770000000001E-3</v>
      </c>
      <c r="L13" s="16">
        <v>19.909839999999999</v>
      </c>
      <c r="M13" s="16">
        <v>0.58269760000000004</v>
      </c>
      <c r="N13" s="16">
        <v>0.56521670000000002</v>
      </c>
      <c r="O13" s="16">
        <v>8.7125999999999992E-3</v>
      </c>
      <c r="P13" s="80">
        <v>0.9210161</v>
      </c>
      <c r="Q13" s="19">
        <f t="shared" si="1"/>
        <v>6.7689205479452052E-3</v>
      </c>
      <c r="R13" s="16">
        <f t="shared" si="2"/>
        <v>2.1178293150684933E-5</v>
      </c>
      <c r="S13" s="16">
        <f t="shared" si="3"/>
        <v>5.4547506849315065E-2</v>
      </c>
      <c r="T13" s="16">
        <f t="shared" si="4"/>
        <v>1.5964317808219179E-3</v>
      </c>
      <c r="U13" s="16">
        <f t="shared" si="5"/>
        <v>1.5485389041095892E-3</v>
      </c>
      <c r="V13" s="16">
        <f t="shared" si="6"/>
        <v>2.3870136986301368E-5</v>
      </c>
      <c r="W13" s="80">
        <f t="shared" si="7"/>
        <v>2.5233317808219177E-3</v>
      </c>
    </row>
    <row r="14" spans="1:23" x14ac:dyDescent="0.25">
      <c r="A14">
        <v>34003</v>
      </c>
      <c r="B14" t="s">
        <v>45</v>
      </c>
      <c r="C14" t="s">
        <v>17</v>
      </c>
      <c r="D14">
        <v>2285002009</v>
      </c>
      <c r="E14" t="s">
        <v>64</v>
      </c>
      <c r="F14" t="s">
        <v>65</v>
      </c>
      <c r="G14" t="s">
        <v>66</v>
      </c>
      <c r="H14" t="s">
        <v>70</v>
      </c>
      <c r="I14" t="s">
        <v>68</v>
      </c>
      <c r="J14" s="19">
        <v>113.78749999999999</v>
      </c>
      <c r="K14" s="16">
        <v>0.35601310000000003</v>
      </c>
      <c r="L14" s="16">
        <v>916.95910000000003</v>
      </c>
      <c r="M14" s="16">
        <v>26.836469999999998</v>
      </c>
      <c r="N14" s="16">
        <v>26.031379999999999</v>
      </c>
      <c r="O14" s="16">
        <v>0.4012638</v>
      </c>
      <c r="P14" s="80">
        <v>42.417920000000002</v>
      </c>
      <c r="Q14" s="19">
        <f t="shared" si="1"/>
        <v>0.31174657534246575</v>
      </c>
      <c r="R14" s="16">
        <f t="shared" si="2"/>
        <v>9.7537835616438363E-4</v>
      </c>
      <c r="S14" s="16">
        <f t="shared" si="3"/>
        <v>2.5122167123287671</v>
      </c>
      <c r="T14" s="16">
        <f t="shared" si="4"/>
        <v>7.3524575342465745E-2</v>
      </c>
      <c r="U14" s="16">
        <f t="shared" si="5"/>
        <v>7.1318849315068489E-2</v>
      </c>
      <c r="V14" s="16">
        <f t="shared" si="6"/>
        <v>1.0993528767123289E-3</v>
      </c>
      <c r="W14" s="80">
        <f t="shared" si="7"/>
        <v>0.1162134794520548</v>
      </c>
    </row>
    <row r="15" spans="1:23" x14ac:dyDescent="0.25">
      <c r="A15">
        <v>34005</v>
      </c>
      <c r="B15" t="s">
        <v>46</v>
      </c>
      <c r="C15" t="s">
        <v>25</v>
      </c>
      <c r="D15">
        <v>28500201</v>
      </c>
      <c r="E15" t="s">
        <v>64</v>
      </c>
      <c r="F15" t="s">
        <v>65</v>
      </c>
      <c r="G15" t="s">
        <v>66</v>
      </c>
      <c r="H15" t="s">
        <v>67</v>
      </c>
      <c r="I15" t="s">
        <v>68</v>
      </c>
      <c r="J15" s="19">
        <v>0.66869270000000003</v>
      </c>
      <c r="K15" s="16">
        <v>2.0027209999999998E-3</v>
      </c>
      <c r="L15" s="16">
        <v>4.2823969999999996</v>
      </c>
      <c r="M15" s="16">
        <v>0.1122268</v>
      </c>
      <c r="N15" s="16">
        <v>0.10886</v>
      </c>
      <c r="O15" s="16">
        <v>2.257088E-3</v>
      </c>
      <c r="P15" s="80">
        <v>0.28046090000000001</v>
      </c>
      <c r="Q15" s="19">
        <f t="shared" si="1"/>
        <v>1.8320347945205481E-3</v>
      </c>
      <c r="R15" s="16">
        <f t="shared" si="2"/>
        <v>5.486906849315068E-6</v>
      </c>
      <c r="S15" s="16">
        <f t="shared" si="3"/>
        <v>1.1732594520547944E-2</v>
      </c>
      <c r="T15" s="16">
        <f t="shared" si="4"/>
        <v>3.0747068493150687E-4</v>
      </c>
      <c r="U15" s="16">
        <f t="shared" si="5"/>
        <v>2.9824657534246573E-4</v>
      </c>
      <c r="V15" s="16">
        <f t="shared" si="6"/>
        <v>6.1838027397260274E-6</v>
      </c>
      <c r="W15" s="80">
        <f t="shared" si="7"/>
        <v>7.6838602739726027E-4</v>
      </c>
    </row>
    <row r="16" spans="1:23" x14ac:dyDescent="0.25">
      <c r="A16">
        <v>34005</v>
      </c>
      <c r="B16" t="s">
        <v>46</v>
      </c>
      <c r="C16" t="s">
        <v>17</v>
      </c>
      <c r="D16">
        <v>2285002007</v>
      </c>
      <c r="E16" t="s">
        <v>64</v>
      </c>
      <c r="F16" t="s">
        <v>65</v>
      </c>
      <c r="G16" t="s">
        <v>66</v>
      </c>
      <c r="H16" t="s">
        <v>69</v>
      </c>
      <c r="I16" t="s">
        <v>68</v>
      </c>
      <c r="J16" s="19">
        <v>1.3172060000000001</v>
      </c>
      <c r="K16" s="16">
        <v>4.1212150000000001E-3</v>
      </c>
      <c r="L16" s="16">
        <v>10.000310000000001</v>
      </c>
      <c r="M16" s="16">
        <v>0.29355320000000001</v>
      </c>
      <c r="N16" s="16">
        <v>0.28474660000000002</v>
      </c>
      <c r="O16" s="16">
        <v>4.6450379999999998E-3</v>
      </c>
      <c r="P16" s="80">
        <v>0.46383459999999999</v>
      </c>
      <c r="Q16" s="19">
        <f t="shared" si="1"/>
        <v>3.608783561643836E-3</v>
      </c>
      <c r="R16" s="16">
        <f t="shared" si="2"/>
        <v>1.1291000000000001E-5</v>
      </c>
      <c r="S16" s="16">
        <f t="shared" si="3"/>
        <v>2.7398109589041098E-2</v>
      </c>
      <c r="T16" s="16">
        <f t="shared" si="4"/>
        <v>8.0425534246575349E-4</v>
      </c>
      <c r="U16" s="16">
        <f t="shared" si="5"/>
        <v>7.8012767123287672E-4</v>
      </c>
      <c r="V16" s="16">
        <f t="shared" si="6"/>
        <v>1.2726131506849315E-5</v>
      </c>
      <c r="W16" s="80">
        <f t="shared" si="7"/>
        <v>1.2707797260273971E-3</v>
      </c>
    </row>
    <row r="17" spans="1:23" x14ac:dyDescent="0.25">
      <c r="A17">
        <v>34007</v>
      </c>
      <c r="B17" t="s">
        <v>35</v>
      </c>
      <c r="C17" t="s">
        <v>25</v>
      </c>
      <c r="D17">
        <v>28500201</v>
      </c>
      <c r="E17" t="s">
        <v>64</v>
      </c>
      <c r="F17" t="s">
        <v>65</v>
      </c>
      <c r="G17" t="s">
        <v>66</v>
      </c>
      <c r="H17" t="s">
        <v>67</v>
      </c>
      <c r="I17" t="s">
        <v>68</v>
      </c>
      <c r="J17" s="19">
        <v>11.337580000000001</v>
      </c>
      <c r="K17" s="16">
        <v>3.3955810000000003E-2</v>
      </c>
      <c r="L17" s="16">
        <v>72.607349999999997</v>
      </c>
      <c r="M17" s="16">
        <v>1.9027879999999999</v>
      </c>
      <c r="N17" s="16">
        <v>1.845704</v>
      </c>
      <c r="O17" s="16">
        <v>3.826856E-2</v>
      </c>
      <c r="P17" s="80">
        <v>4.7551699999999997</v>
      </c>
      <c r="Q17" s="19">
        <f t="shared" si="1"/>
        <v>3.1061863013698631E-2</v>
      </c>
      <c r="R17" s="16">
        <f t="shared" si="2"/>
        <v>9.3029616438356177E-5</v>
      </c>
      <c r="S17" s="16">
        <f t="shared" si="3"/>
        <v>0.19892424657534247</v>
      </c>
      <c r="T17" s="16">
        <f t="shared" si="4"/>
        <v>5.213117808219178E-3</v>
      </c>
      <c r="U17" s="16">
        <f t="shared" si="5"/>
        <v>5.0567232876712331E-3</v>
      </c>
      <c r="V17" s="16">
        <f t="shared" si="6"/>
        <v>1.048453698630137E-4</v>
      </c>
      <c r="W17" s="80">
        <f t="shared" si="7"/>
        <v>1.302786301369863E-2</v>
      </c>
    </row>
    <row r="18" spans="1:23" x14ac:dyDescent="0.25">
      <c r="A18">
        <v>34007</v>
      </c>
      <c r="B18" t="s">
        <v>35</v>
      </c>
      <c r="C18" t="s">
        <v>17</v>
      </c>
      <c r="D18">
        <v>2285002007</v>
      </c>
      <c r="E18" t="s">
        <v>64</v>
      </c>
      <c r="F18" t="s">
        <v>65</v>
      </c>
      <c r="G18" t="s">
        <v>66</v>
      </c>
      <c r="H18" t="s">
        <v>69</v>
      </c>
      <c r="I18" t="s">
        <v>68</v>
      </c>
      <c r="J18" s="19">
        <v>4.0762169999999998</v>
      </c>
      <c r="K18" s="16">
        <v>1.2753489999999999E-2</v>
      </c>
      <c r="L18" s="16">
        <v>30.360220000000002</v>
      </c>
      <c r="M18" s="16">
        <v>0.89209360000000004</v>
      </c>
      <c r="N18" s="16">
        <v>0.86533079999999996</v>
      </c>
      <c r="O18" s="16">
        <v>1.43745E-2</v>
      </c>
      <c r="P18" s="80">
        <v>1.409411</v>
      </c>
      <c r="Q18" s="19">
        <f t="shared" si="1"/>
        <v>1.1167717808219178E-2</v>
      </c>
      <c r="R18" s="16">
        <f t="shared" si="2"/>
        <v>3.4941068493150682E-5</v>
      </c>
      <c r="S18" s="16">
        <f t="shared" si="3"/>
        <v>8.317868493150686E-2</v>
      </c>
      <c r="T18" s="16">
        <f t="shared" si="4"/>
        <v>2.4440920547945206E-3</v>
      </c>
      <c r="U18" s="16">
        <f t="shared" si="5"/>
        <v>2.370769315068493E-3</v>
      </c>
      <c r="V18" s="16">
        <f t="shared" si="6"/>
        <v>3.9382191780821919E-5</v>
      </c>
      <c r="W18" s="80">
        <f t="shared" si="7"/>
        <v>3.8614000000000001E-3</v>
      </c>
    </row>
    <row r="19" spans="1:23" x14ac:dyDescent="0.25">
      <c r="A19">
        <v>34007</v>
      </c>
      <c r="B19" t="s">
        <v>35</v>
      </c>
      <c r="C19" t="s">
        <v>17</v>
      </c>
      <c r="D19">
        <v>2285002009</v>
      </c>
      <c r="E19" t="s">
        <v>64</v>
      </c>
      <c r="F19" t="s">
        <v>65</v>
      </c>
      <c r="G19" t="s">
        <v>66</v>
      </c>
      <c r="H19" t="s">
        <v>70</v>
      </c>
      <c r="I19" t="s">
        <v>68</v>
      </c>
      <c r="J19" s="19">
        <v>15.380549999999999</v>
      </c>
      <c r="K19" s="16">
        <v>4.812197E-2</v>
      </c>
      <c r="L19" s="16">
        <v>123.94450000000001</v>
      </c>
      <c r="M19" s="16">
        <v>3.6274609999999998</v>
      </c>
      <c r="N19" s="16">
        <v>3.518637</v>
      </c>
      <c r="O19" s="16">
        <v>5.4238460000000002E-2</v>
      </c>
      <c r="P19" s="80">
        <v>5.7335919999999998</v>
      </c>
      <c r="Q19" s="19">
        <f t="shared" si="1"/>
        <v>4.2138493150684929E-2</v>
      </c>
      <c r="R19" s="16">
        <f t="shared" si="2"/>
        <v>1.3184101369863015E-4</v>
      </c>
      <c r="S19" s="16">
        <f t="shared" si="3"/>
        <v>0.33957397260273975</v>
      </c>
      <c r="T19" s="16">
        <f t="shared" si="4"/>
        <v>9.9382493150684918E-3</v>
      </c>
      <c r="U19" s="16">
        <f t="shared" si="5"/>
        <v>9.6401013698630134E-3</v>
      </c>
      <c r="V19" s="16">
        <f t="shared" si="6"/>
        <v>1.4859852054794522E-4</v>
      </c>
      <c r="W19" s="80">
        <f t="shared" si="7"/>
        <v>1.5708471232876713E-2</v>
      </c>
    </row>
    <row r="20" spans="1:23" x14ac:dyDescent="0.25">
      <c r="A20">
        <v>34009</v>
      </c>
      <c r="B20" t="s">
        <v>38</v>
      </c>
      <c r="C20" t="s">
        <v>17</v>
      </c>
      <c r="D20">
        <v>2285002007</v>
      </c>
      <c r="E20" t="s">
        <v>64</v>
      </c>
      <c r="F20" t="s">
        <v>65</v>
      </c>
      <c r="G20" t="s">
        <v>66</v>
      </c>
      <c r="H20" t="s">
        <v>69</v>
      </c>
      <c r="I20" t="s">
        <v>68</v>
      </c>
      <c r="J20" s="19">
        <v>0.4820951</v>
      </c>
      <c r="K20" s="16">
        <v>1.5083570000000001E-3</v>
      </c>
      <c r="L20" s="16">
        <v>3.7260810000000002</v>
      </c>
      <c r="M20" s="16">
        <v>0.109277</v>
      </c>
      <c r="N20" s="16">
        <v>0.1059987</v>
      </c>
      <c r="O20" s="16">
        <v>1.700076E-3</v>
      </c>
      <c r="P20" s="80">
        <v>0.17268330000000001</v>
      </c>
      <c r="Q20" s="19">
        <f t="shared" si="1"/>
        <v>1.3208084931506849E-3</v>
      </c>
      <c r="R20" s="16">
        <f t="shared" si="2"/>
        <v>4.1324849315068496E-6</v>
      </c>
      <c r="S20" s="16">
        <f t="shared" si="3"/>
        <v>1.0208441095890412E-2</v>
      </c>
      <c r="T20" s="16">
        <f t="shared" si="4"/>
        <v>2.9938904109589042E-4</v>
      </c>
      <c r="U20" s="16">
        <f t="shared" si="5"/>
        <v>2.9040739726027395E-4</v>
      </c>
      <c r="V20" s="16">
        <f t="shared" si="6"/>
        <v>4.6577424657534245E-6</v>
      </c>
      <c r="W20" s="80">
        <f t="shared" si="7"/>
        <v>4.7310493150684937E-4</v>
      </c>
    </row>
    <row r="21" spans="1:23" x14ac:dyDescent="0.25">
      <c r="A21">
        <v>34011</v>
      </c>
      <c r="B21" t="s">
        <v>16</v>
      </c>
      <c r="C21" t="s">
        <v>25</v>
      </c>
      <c r="D21">
        <v>28500201</v>
      </c>
      <c r="E21" t="s">
        <v>64</v>
      </c>
      <c r="F21" t="s">
        <v>65</v>
      </c>
      <c r="G21" t="s">
        <v>66</v>
      </c>
      <c r="H21" t="s">
        <v>67</v>
      </c>
      <c r="I21" t="s">
        <v>68</v>
      </c>
      <c r="J21" s="19">
        <v>1.012537</v>
      </c>
      <c r="K21" s="16">
        <v>3.0325270000000001E-3</v>
      </c>
      <c r="L21" s="16">
        <v>6.4844220000000004</v>
      </c>
      <c r="M21" s="16">
        <v>0.16993430000000001</v>
      </c>
      <c r="N21" s="16">
        <v>0.16483629999999999</v>
      </c>
      <c r="O21" s="16">
        <v>3.417691E-3</v>
      </c>
      <c r="P21" s="80">
        <v>0.42467500000000002</v>
      </c>
      <c r="Q21" s="19">
        <f t="shared" si="1"/>
        <v>2.7740739726027398E-3</v>
      </c>
      <c r="R21" s="16">
        <f t="shared" si="2"/>
        <v>8.3082931506849325E-6</v>
      </c>
      <c r="S21" s="16">
        <f t="shared" si="3"/>
        <v>1.7765539726027398E-2</v>
      </c>
      <c r="T21" s="16">
        <f t="shared" si="4"/>
        <v>4.6557342465753428E-4</v>
      </c>
      <c r="U21" s="16">
        <f t="shared" si="5"/>
        <v>4.51606301369863E-4</v>
      </c>
      <c r="V21" s="16">
        <f t="shared" si="6"/>
        <v>9.3635369863013704E-6</v>
      </c>
      <c r="W21" s="80">
        <f t="shared" si="7"/>
        <v>1.1634931506849316E-3</v>
      </c>
    </row>
    <row r="22" spans="1:23" x14ac:dyDescent="0.25">
      <c r="A22">
        <v>34011</v>
      </c>
      <c r="B22" t="s">
        <v>16</v>
      </c>
      <c r="C22" t="s">
        <v>17</v>
      </c>
      <c r="D22">
        <v>2285002007</v>
      </c>
      <c r="E22" t="s">
        <v>64</v>
      </c>
      <c r="F22" t="s">
        <v>65</v>
      </c>
      <c r="G22" t="s">
        <v>66</v>
      </c>
      <c r="H22" t="s">
        <v>69</v>
      </c>
      <c r="I22" t="s">
        <v>68</v>
      </c>
      <c r="J22" s="19">
        <v>5.7213859999999999</v>
      </c>
      <c r="K22" s="16">
        <v>1.7900820000000001E-2</v>
      </c>
      <c r="L22" s="16">
        <v>45.528219999999997</v>
      </c>
      <c r="M22" s="16">
        <v>1.3332889999999999</v>
      </c>
      <c r="N22" s="16">
        <v>1.293291</v>
      </c>
      <c r="O22" s="16">
        <v>2.0176079999999999E-2</v>
      </c>
      <c r="P22" s="80">
        <v>2.1072579999999999</v>
      </c>
      <c r="Q22" s="19">
        <f t="shared" si="1"/>
        <v>1.56750301369863E-2</v>
      </c>
      <c r="R22" s="16">
        <f t="shared" si="2"/>
        <v>4.9043342465753426E-5</v>
      </c>
      <c r="S22" s="16">
        <f t="shared" si="3"/>
        <v>0.12473484931506848</v>
      </c>
      <c r="T22" s="16">
        <f t="shared" si="4"/>
        <v>3.6528465753424655E-3</v>
      </c>
      <c r="U22" s="16">
        <f t="shared" si="5"/>
        <v>3.54326301369863E-3</v>
      </c>
      <c r="V22" s="16">
        <f t="shared" si="6"/>
        <v>5.5276931506849314E-5</v>
      </c>
      <c r="W22" s="80">
        <f t="shared" si="7"/>
        <v>5.7733095890410953E-3</v>
      </c>
    </row>
    <row r="23" spans="1:23" x14ac:dyDescent="0.25">
      <c r="A23">
        <v>34013</v>
      </c>
      <c r="B23" t="s">
        <v>53</v>
      </c>
      <c r="C23" t="s">
        <v>25</v>
      </c>
      <c r="D23">
        <v>28500201</v>
      </c>
      <c r="E23" t="s">
        <v>64</v>
      </c>
      <c r="F23" t="s">
        <v>65</v>
      </c>
      <c r="G23" t="s">
        <v>66</v>
      </c>
      <c r="H23" t="s">
        <v>67</v>
      </c>
      <c r="I23" t="s">
        <v>68</v>
      </c>
      <c r="J23" s="19">
        <v>35.928060199999997</v>
      </c>
      <c r="K23" s="16">
        <v>0.107603769</v>
      </c>
      <c r="L23" s="16">
        <v>230.08800299999999</v>
      </c>
      <c r="M23" s="16">
        <v>6.0298118599999997</v>
      </c>
      <c r="N23" s="16">
        <v>5.8489176599999997</v>
      </c>
      <c r="O23" s="16">
        <v>0.121270605</v>
      </c>
      <c r="P23" s="80">
        <v>15.068827499999999</v>
      </c>
      <c r="Q23" s="19">
        <f t="shared" si="1"/>
        <v>9.8433041643835609E-2</v>
      </c>
      <c r="R23" s="16">
        <f t="shared" si="2"/>
        <v>2.9480484657534245E-4</v>
      </c>
      <c r="S23" s="16">
        <f t="shared" si="3"/>
        <v>0.63037809041095882</v>
      </c>
      <c r="T23" s="16">
        <f t="shared" si="4"/>
        <v>1.6520032493150684E-2</v>
      </c>
      <c r="U23" s="16">
        <f t="shared" si="5"/>
        <v>1.6024431945205479E-2</v>
      </c>
      <c r="V23" s="16">
        <f t="shared" si="6"/>
        <v>3.3224823287671232E-4</v>
      </c>
      <c r="W23" s="80">
        <f t="shared" si="7"/>
        <v>4.1284458904109589E-2</v>
      </c>
    </row>
    <row r="24" spans="1:23" x14ac:dyDescent="0.25">
      <c r="A24">
        <v>34013</v>
      </c>
      <c r="B24" t="s">
        <v>53</v>
      </c>
      <c r="C24" t="s">
        <v>17</v>
      </c>
      <c r="D24">
        <v>2285002006</v>
      </c>
      <c r="E24" t="s">
        <v>64</v>
      </c>
      <c r="F24" t="s">
        <v>65</v>
      </c>
      <c r="G24" t="s">
        <v>66</v>
      </c>
      <c r="H24" t="s">
        <v>71</v>
      </c>
      <c r="I24" t="s">
        <v>68</v>
      </c>
      <c r="J24" s="19">
        <v>10.27956</v>
      </c>
      <c r="K24" s="16">
        <v>3.2162000000000003E-2</v>
      </c>
      <c r="L24" s="16">
        <v>52.034550000000003</v>
      </c>
      <c r="M24" s="16">
        <v>1.5229490000000001</v>
      </c>
      <c r="N24" s="16">
        <v>1.477239</v>
      </c>
      <c r="O24" s="16">
        <v>3.6249999999999998E-2</v>
      </c>
      <c r="P24" s="80">
        <v>2.3992279999999999</v>
      </c>
      <c r="Q24" s="19">
        <f t="shared" si="1"/>
        <v>2.8163178082191782E-2</v>
      </c>
      <c r="R24" s="16">
        <f t="shared" si="2"/>
        <v>8.8115068493150692E-5</v>
      </c>
      <c r="S24" s="16">
        <f t="shared" si="3"/>
        <v>0.14256041095890412</v>
      </c>
      <c r="T24" s="16">
        <f t="shared" si="4"/>
        <v>4.1724630136986303E-3</v>
      </c>
      <c r="U24" s="16">
        <f t="shared" si="5"/>
        <v>4.0472301369863014E-3</v>
      </c>
      <c r="V24" s="16">
        <f t="shared" si="6"/>
        <v>9.9315068493150679E-5</v>
      </c>
      <c r="W24" s="80">
        <f t="shared" si="7"/>
        <v>6.5732273972602734E-3</v>
      </c>
    </row>
    <row r="25" spans="1:23" x14ac:dyDescent="0.25">
      <c r="A25">
        <v>34013</v>
      </c>
      <c r="B25" t="s">
        <v>53</v>
      </c>
      <c r="C25" t="s">
        <v>17</v>
      </c>
      <c r="D25">
        <v>2285002007</v>
      </c>
      <c r="E25" t="s">
        <v>64</v>
      </c>
      <c r="F25" t="s">
        <v>65</v>
      </c>
      <c r="G25" t="s">
        <v>66</v>
      </c>
      <c r="H25" t="s">
        <v>69</v>
      </c>
      <c r="I25" t="s">
        <v>68</v>
      </c>
      <c r="J25" s="19">
        <v>2.1023429999999999</v>
      </c>
      <c r="K25" s="16">
        <v>6.5777179999999998E-3</v>
      </c>
      <c r="L25" s="16">
        <v>15.65639</v>
      </c>
      <c r="M25" s="16">
        <v>0.46004509999999998</v>
      </c>
      <c r="N25" s="16">
        <v>0.44624370000000002</v>
      </c>
      <c r="O25" s="16">
        <v>7.4137710000000004E-3</v>
      </c>
      <c r="P25" s="80">
        <v>0.72682049999999998</v>
      </c>
      <c r="Q25" s="19">
        <f t="shared" si="1"/>
        <v>5.7598438356164378E-3</v>
      </c>
      <c r="R25" s="16">
        <f t="shared" si="2"/>
        <v>1.8021145205479452E-5</v>
      </c>
      <c r="S25" s="16">
        <f t="shared" si="3"/>
        <v>4.2894219178082192E-2</v>
      </c>
      <c r="T25" s="16">
        <f t="shared" si="4"/>
        <v>1.2603975342465753E-3</v>
      </c>
      <c r="U25" s="16">
        <f t="shared" si="5"/>
        <v>1.2225854794520549E-3</v>
      </c>
      <c r="V25" s="16">
        <f t="shared" si="6"/>
        <v>2.0311701369863015E-5</v>
      </c>
      <c r="W25" s="80">
        <f t="shared" si="7"/>
        <v>1.9912890410958904E-3</v>
      </c>
    </row>
    <row r="26" spans="1:23" x14ac:dyDescent="0.25">
      <c r="A26">
        <v>34013</v>
      </c>
      <c r="B26" t="s">
        <v>53</v>
      </c>
      <c r="C26" t="s">
        <v>17</v>
      </c>
      <c r="D26">
        <v>2285002009</v>
      </c>
      <c r="E26" t="s">
        <v>64</v>
      </c>
      <c r="F26" t="s">
        <v>65</v>
      </c>
      <c r="G26" t="s">
        <v>66</v>
      </c>
      <c r="H26" t="s">
        <v>70</v>
      </c>
      <c r="I26" t="s">
        <v>68</v>
      </c>
      <c r="J26" s="19">
        <v>22.112850000000002</v>
      </c>
      <c r="K26" s="16">
        <v>6.9185679999999999E-2</v>
      </c>
      <c r="L26" s="16">
        <v>178.1969</v>
      </c>
      <c r="M26" s="16">
        <v>5.2152560000000001</v>
      </c>
      <c r="N26" s="16">
        <v>5.0587980000000003</v>
      </c>
      <c r="O26" s="16">
        <v>7.7979450000000006E-2</v>
      </c>
      <c r="P26" s="80">
        <v>8.2432719999999993</v>
      </c>
      <c r="Q26" s="19">
        <f t="shared" si="1"/>
        <v>6.058315068493151E-2</v>
      </c>
      <c r="R26" s="16">
        <f t="shared" si="2"/>
        <v>1.8954980821917809E-4</v>
      </c>
      <c r="S26" s="16">
        <f t="shared" si="3"/>
        <v>0.48821068493150682</v>
      </c>
      <c r="T26" s="16">
        <f t="shared" si="4"/>
        <v>1.4288372602739727E-2</v>
      </c>
      <c r="U26" s="16">
        <f t="shared" si="5"/>
        <v>1.3859720547945207E-2</v>
      </c>
      <c r="V26" s="16">
        <f t="shared" si="6"/>
        <v>2.1364232876712331E-4</v>
      </c>
      <c r="W26" s="80">
        <f t="shared" si="7"/>
        <v>2.2584306849315068E-2</v>
      </c>
    </row>
    <row r="27" spans="1:23" x14ac:dyDescent="0.25">
      <c r="A27">
        <v>34015</v>
      </c>
      <c r="B27" t="s">
        <v>56</v>
      </c>
      <c r="C27" t="s">
        <v>25</v>
      </c>
      <c r="D27">
        <v>28500201</v>
      </c>
      <c r="E27" t="s">
        <v>64</v>
      </c>
      <c r="F27" t="s">
        <v>65</v>
      </c>
      <c r="G27" t="s">
        <v>66</v>
      </c>
      <c r="H27" t="s">
        <v>67</v>
      </c>
      <c r="I27" t="s">
        <v>68</v>
      </c>
      <c r="J27" s="19">
        <v>1.030748</v>
      </c>
      <c r="K27" s="16">
        <v>3.0870699999999999E-3</v>
      </c>
      <c r="L27" s="16">
        <v>6.6010499999999999</v>
      </c>
      <c r="M27" s="16">
        <v>0.1729907</v>
      </c>
      <c r="N27" s="16">
        <v>0.16780100000000001</v>
      </c>
      <c r="O27" s="16">
        <v>3.4791610000000001E-3</v>
      </c>
      <c r="P27" s="80">
        <v>0.43231320000000001</v>
      </c>
      <c r="Q27" s="19">
        <f t="shared" si="1"/>
        <v>2.823967123287671E-3</v>
      </c>
      <c r="R27" s="16">
        <f t="shared" si="2"/>
        <v>8.4577260273972602E-6</v>
      </c>
      <c r="S27" s="16">
        <f t="shared" si="3"/>
        <v>1.8085068493150686E-2</v>
      </c>
      <c r="T27" s="16">
        <f t="shared" si="4"/>
        <v>4.739471232876712E-4</v>
      </c>
      <c r="U27" s="16">
        <f t="shared" si="5"/>
        <v>4.597287671232877E-4</v>
      </c>
      <c r="V27" s="16">
        <f t="shared" si="6"/>
        <v>9.5319479452054799E-6</v>
      </c>
      <c r="W27" s="80">
        <f t="shared" si="7"/>
        <v>1.1844197260273972E-3</v>
      </c>
    </row>
    <row r="28" spans="1:23" x14ac:dyDescent="0.25">
      <c r="A28">
        <v>34015</v>
      </c>
      <c r="B28" t="s">
        <v>56</v>
      </c>
      <c r="C28" t="s">
        <v>17</v>
      </c>
      <c r="D28">
        <v>2285002007</v>
      </c>
      <c r="E28" t="s">
        <v>64</v>
      </c>
      <c r="F28" t="s">
        <v>65</v>
      </c>
      <c r="G28" t="s">
        <v>66</v>
      </c>
      <c r="H28" t="s">
        <v>69</v>
      </c>
      <c r="I28" t="s">
        <v>68</v>
      </c>
      <c r="J28" s="19">
        <v>8.3716740000000005</v>
      </c>
      <c r="K28" s="16">
        <v>2.6192920000000001E-2</v>
      </c>
      <c r="L28" s="16">
        <v>64.043639999999996</v>
      </c>
      <c r="M28" s="16">
        <v>1.8792279999999999</v>
      </c>
      <c r="N28" s="16">
        <v>1.822851</v>
      </c>
      <c r="O28" s="16">
        <v>2.9522139999999999E-2</v>
      </c>
      <c r="P28" s="80">
        <v>2.9694440000000002</v>
      </c>
      <c r="Q28" s="19">
        <f t="shared" si="1"/>
        <v>2.2936093150684934E-2</v>
      </c>
      <c r="R28" s="16">
        <f t="shared" si="2"/>
        <v>7.1761424657534255E-5</v>
      </c>
      <c r="S28" s="16">
        <f t="shared" si="3"/>
        <v>0.17546202739726027</v>
      </c>
      <c r="T28" s="16">
        <f t="shared" si="4"/>
        <v>5.1485698630136982E-3</v>
      </c>
      <c r="U28" s="16">
        <f t="shared" si="5"/>
        <v>4.9941123287671231E-3</v>
      </c>
      <c r="V28" s="16">
        <f t="shared" si="6"/>
        <v>8.0882575342465756E-5</v>
      </c>
      <c r="W28" s="80">
        <f t="shared" si="7"/>
        <v>8.1354630136986315E-3</v>
      </c>
    </row>
    <row r="29" spans="1:23" x14ac:dyDescent="0.25">
      <c r="A29">
        <v>34017</v>
      </c>
      <c r="B29" t="s">
        <v>54</v>
      </c>
      <c r="C29" t="s">
        <v>25</v>
      </c>
      <c r="D29">
        <v>28500201</v>
      </c>
      <c r="E29" t="s">
        <v>64</v>
      </c>
      <c r="F29" t="s">
        <v>65</v>
      </c>
      <c r="G29" t="s">
        <v>66</v>
      </c>
      <c r="H29" t="s">
        <v>67</v>
      </c>
      <c r="I29" t="s">
        <v>68</v>
      </c>
      <c r="J29" s="19">
        <v>25.4332943</v>
      </c>
      <c r="K29" s="16">
        <v>7.6172180300000003E-2</v>
      </c>
      <c r="L29" s="16">
        <v>162.87817699999999</v>
      </c>
      <c r="M29" s="16">
        <v>4.2684739799999996</v>
      </c>
      <c r="N29" s="16">
        <v>4.1404197700000003</v>
      </c>
      <c r="O29" s="16">
        <v>8.5846863699999998E-2</v>
      </c>
      <c r="P29" s="80">
        <v>10.66714872</v>
      </c>
      <c r="Q29" s="19">
        <f t="shared" si="1"/>
        <v>6.9680258356164385E-2</v>
      </c>
      <c r="R29" s="16">
        <f t="shared" si="2"/>
        <v>2.0869090493150685E-4</v>
      </c>
      <c r="S29" s="16">
        <f t="shared" si="3"/>
        <v>0.44624158082191778</v>
      </c>
      <c r="T29" s="16">
        <f t="shared" si="4"/>
        <v>1.1694449260273972E-2</v>
      </c>
      <c r="U29" s="16">
        <f t="shared" si="5"/>
        <v>1.1343615808219179E-2</v>
      </c>
      <c r="V29" s="16">
        <f t="shared" si="6"/>
        <v>2.3519688684931506E-4</v>
      </c>
      <c r="W29" s="80">
        <f t="shared" si="7"/>
        <v>2.9225064986301369E-2</v>
      </c>
    </row>
    <row r="30" spans="1:23" x14ac:dyDescent="0.25">
      <c r="A30">
        <v>34017</v>
      </c>
      <c r="B30" t="s">
        <v>54</v>
      </c>
      <c r="C30" t="s">
        <v>17</v>
      </c>
      <c r="D30">
        <v>2285002006</v>
      </c>
      <c r="E30" t="s">
        <v>64</v>
      </c>
      <c r="F30" t="s">
        <v>65</v>
      </c>
      <c r="G30" t="s">
        <v>66</v>
      </c>
      <c r="H30" t="s">
        <v>71</v>
      </c>
      <c r="I30" t="s">
        <v>68</v>
      </c>
      <c r="J30" s="19">
        <v>24.308350000000001</v>
      </c>
      <c r="K30" s="16">
        <v>7.6054999999999998E-2</v>
      </c>
      <c r="L30" s="16">
        <v>123.0475</v>
      </c>
      <c r="M30" s="16">
        <v>3.601359</v>
      </c>
      <c r="N30" s="16">
        <v>3.4932690000000002</v>
      </c>
      <c r="O30" s="16">
        <v>8.5722000000000007E-2</v>
      </c>
      <c r="P30" s="80">
        <v>5.6735199999999999</v>
      </c>
      <c r="Q30" s="19">
        <f t="shared" si="1"/>
        <v>6.6598219178082188E-2</v>
      </c>
      <c r="R30" s="16">
        <f t="shared" si="2"/>
        <v>2.0836986301369861E-4</v>
      </c>
      <c r="S30" s="16">
        <f t="shared" si="3"/>
        <v>0.33711643835616439</v>
      </c>
      <c r="T30" s="16">
        <f t="shared" si="4"/>
        <v>9.8667369863013697E-3</v>
      </c>
      <c r="U30" s="16">
        <f t="shared" si="5"/>
        <v>9.5706000000000003E-3</v>
      </c>
      <c r="V30" s="16">
        <f t="shared" si="6"/>
        <v>2.3485479452054796E-4</v>
      </c>
      <c r="W30" s="80">
        <f t="shared" si="7"/>
        <v>1.5543890410958904E-2</v>
      </c>
    </row>
    <row r="31" spans="1:23" x14ac:dyDescent="0.25">
      <c r="A31">
        <v>34017</v>
      </c>
      <c r="B31" t="s">
        <v>54</v>
      </c>
      <c r="C31" t="s">
        <v>17</v>
      </c>
      <c r="D31">
        <v>2285002007</v>
      </c>
      <c r="E31" t="s">
        <v>64</v>
      </c>
      <c r="F31" t="s">
        <v>65</v>
      </c>
      <c r="G31" t="s">
        <v>66</v>
      </c>
      <c r="H31" t="s">
        <v>69</v>
      </c>
      <c r="I31" t="s">
        <v>68</v>
      </c>
      <c r="J31" s="19">
        <v>4.2470270000000001</v>
      </c>
      <c r="K31" s="16">
        <v>1.328791E-2</v>
      </c>
      <c r="L31" s="16">
        <v>33.687150000000003</v>
      </c>
      <c r="M31" s="16">
        <v>0.98668199999999995</v>
      </c>
      <c r="N31" s="16">
        <v>0.95708150000000003</v>
      </c>
      <c r="O31" s="16">
        <v>1.497685E-2</v>
      </c>
      <c r="P31" s="80">
        <v>1.5594190000000001</v>
      </c>
      <c r="Q31" s="19">
        <f t="shared" si="1"/>
        <v>1.1635690410958905E-2</v>
      </c>
      <c r="R31" s="16">
        <f t="shared" si="2"/>
        <v>3.6405232876712327E-5</v>
      </c>
      <c r="S31" s="16">
        <f t="shared" si="3"/>
        <v>9.229356164383562E-2</v>
      </c>
      <c r="T31" s="16">
        <f t="shared" si="4"/>
        <v>2.7032383561643833E-3</v>
      </c>
      <c r="U31" s="16">
        <f t="shared" si="5"/>
        <v>2.6221410958904112E-3</v>
      </c>
      <c r="V31" s="16">
        <f t="shared" si="6"/>
        <v>4.1032465753424654E-5</v>
      </c>
      <c r="W31" s="80">
        <f t="shared" si="7"/>
        <v>4.2723808219178082E-3</v>
      </c>
    </row>
    <row r="32" spans="1:23" x14ac:dyDescent="0.25">
      <c r="A32">
        <v>34017</v>
      </c>
      <c r="B32" t="s">
        <v>54</v>
      </c>
      <c r="C32" t="s">
        <v>17</v>
      </c>
      <c r="D32">
        <v>2285002009</v>
      </c>
      <c r="E32" t="s">
        <v>64</v>
      </c>
      <c r="F32" t="s">
        <v>65</v>
      </c>
      <c r="G32" t="s">
        <v>66</v>
      </c>
      <c r="H32" t="s">
        <v>70</v>
      </c>
      <c r="I32" t="s">
        <v>68</v>
      </c>
      <c r="J32" s="19">
        <v>46.370620000000002</v>
      </c>
      <c r="K32" s="16">
        <v>0.1450823</v>
      </c>
      <c r="L32" s="16">
        <v>373.67880000000002</v>
      </c>
      <c r="M32" s="16">
        <v>10.936389999999999</v>
      </c>
      <c r="N32" s="16">
        <v>10.60829</v>
      </c>
      <c r="O32" s="16">
        <v>0.1635228</v>
      </c>
      <c r="P32" s="80">
        <v>17.28613</v>
      </c>
      <c r="Q32" s="19">
        <f t="shared" si="1"/>
        <v>0.12704279452054795</v>
      </c>
      <c r="R32" s="16">
        <f t="shared" si="2"/>
        <v>3.9748575342465751E-4</v>
      </c>
      <c r="S32" s="16">
        <f t="shared" si="3"/>
        <v>1.0237775342465754</v>
      </c>
      <c r="T32" s="16">
        <f t="shared" si="4"/>
        <v>2.996271232876712E-2</v>
      </c>
      <c r="U32" s="16">
        <f t="shared" si="5"/>
        <v>2.9063808219178082E-2</v>
      </c>
      <c r="V32" s="16">
        <f t="shared" si="6"/>
        <v>4.4800767123287668E-4</v>
      </c>
      <c r="W32" s="80">
        <f t="shared" si="7"/>
        <v>4.7359260273972602E-2</v>
      </c>
    </row>
    <row r="33" spans="1:23" x14ac:dyDescent="0.25">
      <c r="A33">
        <v>34019</v>
      </c>
      <c r="B33" t="s">
        <v>47</v>
      </c>
      <c r="C33" t="s">
        <v>17</v>
      </c>
      <c r="D33">
        <v>2285002006</v>
      </c>
      <c r="E33" t="s">
        <v>64</v>
      </c>
      <c r="F33" t="s">
        <v>65</v>
      </c>
      <c r="G33" t="s">
        <v>66</v>
      </c>
      <c r="H33" t="s">
        <v>71</v>
      </c>
      <c r="I33" t="s">
        <v>68</v>
      </c>
      <c r="J33" s="19">
        <v>25.055630000000001</v>
      </c>
      <c r="K33" s="16">
        <v>7.8393000000000004E-2</v>
      </c>
      <c r="L33" s="16">
        <v>126.8302</v>
      </c>
      <c r="M33" s="16">
        <v>3.7120709999999999</v>
      </c>
      <c r="N33" s="16">
        <v>3.6006580000000001</v>
      </c>
      <c r="O33" s="16">
        <v>8.8357000000000005E-2</v>
      </c>
      <c r="P33" s="80">
        <v>5.8479330000000003</v>
      </c>
      <c r="Q33" s="19">
        <f t="shared" si="1"/>
        <v>6.8645561643835618E-2</v>
      </c>
      <c r="R33" s="16">
        <f t="shared" si="2"/>
        <v>2.1477534246575343E-4</v>
      </c>
      <c r="S33" s="16">
        <f t="shared" si="3"/>
        <v>0.34748000000000001</v>
      </c>
      <c r="T33" s="16">
        <f t="shared" si="4"/>
        <v>1.0170057534246576E-2</v>
      </c>
      <c r="U33" s="16">
        <f t="shared" si="5"/>
        <v>9.8648164383561641E-3</v>
      </c>
      <c r="V33" s="16">
        <f t="shared" si="6"/>
        <v>2.4207397260273973E-4</v>
      </c>
      <c r="W33" s="80">
        <f t="shared" si="7"/>
        <v>1.6021734246575343E-2</v>
      </c>
    </row>
    <row r="34" spans="1:23" x14ac:dyDescent="0.25">
      <c r="A34">
        <v>34019</v>
      </c>
      <c r="B34" t="s">
        <v>47</v>
      </c>
      <c r="C34" t="s">
        <v>17</v>
      </c>
      <c r="D34">
        <v>2285002007</v>
      </c>
      <c r="E34" t="s">
        <v>64</v>
      </c>
      <c r="F34" t="s">
        <v>65</v>
      </c>
      <c r="G34" t="s">
        <v>66</v>
      </c>
      <c r="H34" t="s">
        <v>69</v>
      </c>
      <c r="I34" t="s">
        <v>68</v>
      </c>
      <c r="J34" s="19">
        <v>0.16743</v>
      </c>
      <c r="K34" s="16">
        <v>5.2384739999999995E-4</v>
      </c>
      <c r="L34" s="16">
        <v>1.3492390000000001</v>
      </c>
      <c r="M34" s="16">
        <v>3.9487910000000001E-2</v>
      </c>
      <c r="N34" s="16">
        <v>3.830327E-2</v>
      </c>
      <c r="O34" s="16">
        <v>5.904304E-4</v>
      </c>
      <c r="P34" s="80">
        <v>6.2414879999999999E-2</v>
      </c>
      <c r="Q34" s="19">
        <f t="shared" si="1"/>
        <v>4.5871232876712329E-4</v>
      </c>
      <c r="R34" s="16">
        <f t="shared" si="2"/>
        <v>1.4351983561643835E-6</v>
      </c>
      <c r="S34" s="16">
        <f t="shared" si="3"/>
        <v>3.6965452054794523E-3</v>
      </c>
      <c r="T34" s="16">
        <f t="shared" si="4"/>
        <v>1.0818605479452055E-4</v>
      </c>
      <c r="U34" s="16">
        <f t="shared" si="5"/>
        <v>1.0494046575342466E-4</v>
      </c>
      <c r="V34" s="16">
        <f t="shared" si="6"/>
        <v>1.6176175342465754E-6</v>
      </c>
      <c r="W34" s="80">
        <f t="shared" si="7"/>
        <v>1.709996712328767E-4</v>
      </c>
    </row>
    <row r="35" spans="1:23" x14ac:dyDescent="0.25">
      <c r="A35">
        <v>34019</v>
      </c>
      <c r="B35" t="s">
        <v>47</v>
      </c>
      <c r="C35" t="s">
        <v>17</v>
      </c>
      <c r="D35">
        <v>2285002009</v>
      </c>
      <c r="E35" t="s">
        <v>64</v>
      </c>
      <c r="F35" t="s">
        <v>65</v>
      </c>
      <c r="G35" t="s">
        <v>66</v>
      </c>
      <c r="H35" t="s">
        <v>70</v>
      </c>
      <c r="I35" t="s">
        <v>68</v>
      </c>
      <c r="J35" s="19">
        <v>27.770779999999998</v>
      </c>
      <c r="K35" s="16">
        <v>8.688796E-2</v>
      </c>
      <c r="L35" s="16">
        <v>223.79150000000001</v>
      </c>
      <c r="M35" s="16">
        <v>6.5496639999999999</v>
      </c>
      <c r="N35" s="16">
        <v>6.3531740000000001</v>
      </c>
      <c r="O35" s="16">
        <v>9.7931760000000007E-2</v>
      </c>
      <c r="P35" s="80">
        <v>10.352449999999999</v>
      </c>
      <c r="Q35" s="19">
        <f t="shared" si="1"/>
        <v>7.6084328767123288E-2</v>
      </c>
      <c r="R35" s="16">
        <f t="shared" si="2"/>
        <v>2.3804920547945205E-4</v>
      </c>
      <c r="S35" s="16">
        <f t="shared" si="3"/>
        <v>0.61312739726027399</v>
      </c>
      <c r="T35" s="16">
        <f t="shared" si="4"/>
        <v>1.7944284931506849E-2</v>
      </c>
      <c r="U35" s="16">
        <f t="shared" si="5"/>
        <v>1.7405956164383563E-2</v>
      </c>
      <c r="V35" s="16">
        <f t="shared" si="6"/>
        <v>2.6830619178082191E-4</v>
      </c>
      <c r="W35" s="80">
        <f t="shared" si="7"/>
        <v>2.8362876712328764E-2</v>
      </c>
    </row>
    <row r="36" spans="1:23" x14ac:dyDescent="0.25">
      <c r="A36">
        <v>34021</v>
      </c>
      <c r="B36" t="s">
        <v>48</v>
      </c>
      <c r="C36" t="s">
        <v>17</v>
      </c>
      <c r="D36">
        <v>2285002006</v>
      </c>
      <c r="E36" t="s">
        <v>64</v>
      </c>
      <c r="F36" t="s">
        <v>65</v>
      </c>
      <c r="G36" t="s">
        <v>66</v>
      </c>
      <c r="H36" t="s">
        <v>71</v>
      </c>
      <c r="I36" t="s">
        <v>68</v>
      </c>
      <c r="J36" s="19">
        <v>10.58836</v>
      </c>
      <c r="K36" s="16">
        <v>3.3127999999999998E-2</v>
      </c>
      <c r="L36" s="16">
        <v>53.597709999999999</v>
      </c>
      <c r="M36" s="16">
        <v>1.5686990000000001</v>
      </c>
      <c r="N36" s="16">
        <v>1.521617</v>
      </c>
      <c r="O36" s="16">
        <v>3.7338999999999997E-2</v>
      </c>
      <c r="P36" s="80">
        <v>2.4713020000000001</v>
      </c>
      <c r="Q36" s="19">
        <f t="shared" si="1"/>
        <v>2.9009205479452054E-2</v>
      </c>
      <c r="R36" s="16">
        <f t="shared" si="2"/>
        <v>9.0761643835616433E-5</v>
      </c>
      <c r="S36" s="16">
        <f t="shared" si="3"/>
        <v>0.14684304109589041</v>
      </c>
      <c r="T36" s="16">
        <f t="shared" si="4"/>
        <v>4.2978054794520553E-3</v>
      </c>
      <c r="U36" s="16">
        <f t="shared" si="5"/>
        <v>4.1688136986301368E-3</v>
      </c>
      <c r="V36" s="16">
        <f t="shared" si="6"/>
        <v>1.0229863013698629E-4</v>
      </c>
      <c r="W36" s="80">
        <f t="shared" si="7"/>
        <v>6.7706904109589043E-3</v>
      </c>
    </row>
    <row r="37" spans="1:23" x14ac:dyDescent="0.25">
      <c r="A37">
        <v>34021</v>
      </c>
      <c r="B37" t="s">
        <v>48</v>
      </c>
      <c r="C37" t="s">
        <v>17</v>
      </c>
      <c r="D37">
        <v>2285002007</v>
      </c>
      <c r="E37" t="s">
        <v>64</v>
      </c>
      <c r="F37" t="s">
        <v>65</v>
      </c>
      <c r="G37" t="s">
        <v>66</v>
      </c>
      <c r="H37" t="s">
        <v>69</v>
      </c>
      <c r="I37" t="s">
        <v>68</v>
      </c>
      <c r="J37" s="19">
        <v>4.8252829999999997E-2</v>
      </c>
      <c r="K37" s="16">
        <v>1.5097130000000001E-4</v>
      </c>
      <c r="L37" s="16">
        <v>0.35924970000000001</v>
      </c>
      <c r="M37" s="16">
        <v>1.0556289999999999E-2</v>
      </c>
      <c r="N37" s="16">
        <v>1.02396E-2</v>
      </c>
      <c r="O37" s="16">
        <v>1.701603E-4</v>
      </c>
      <c r="P37" s="80">
        <v>1.667774E-2</v>
      </c>
      <c r="Q37" s="19">
        <f t="shared" si="1"/>
        <v>1.3219953424657534E-4</v>
      </c>
      <c r="R37" s="16">
        <f t="shared" si="2"/>
        <v>4.1362000000000002E-7</v>
      </c>
      <c r="S37" s="16">
        <f t="shared" si="3"/>
        <v>9.8424575342465764E-4</v>
      </c>
      <c r="T37" s="16">
        <f t="shared" si="4"/>
        <v>2.8921342465753425E-5</v>
      </c>
      <c r="U37" s="16">
        <f t="shared" si="5"/>
        <v>2.8053698630136985E-5</v>
      </c>
      <c r="V37" s="16">
        <f t="shared" si="6"/>
        <v>4.6619260273972603E-7</v>
      </c>
      <c r="W37" s="80">
        <f t="shared" si="7"/>
        <v>4.5692438356164385E-5</v>
      </c>
    </row>
    <row r="38" spans="1:23" x14ac:dyDescent="0.25">
      <c r="A38">
        <v>34021</v>
      </c>
      <c r="B38" t="s">
        <v>48</v>
      </c>
      <c r="C38" t="s">
        <v>17</v>
      </c>
      <c r="D38">
        <v>2285002009</v>
      </c>
      <c r="E38" t="s">
        <v>64</v>
      </c>
      <c r="F38" t="s">
        <v>65</v>
      </c>
      <c r="G38" t="s">
        <v>66</v>
      </c>
      <c r="H38" t="s">
        <v>70</v>
      </c>
      <c r="I38" t="s">
        <v>68</v>
      </c>
      <c r="J38" s="19">
        <v>7.2972460000000003</v>
      </c>
      <c r="K38" s="16">
        <v>2.2831299999999999E-2</v>
      </c>
      <c r="L38" s="16">
        <v>58.805039999999998</v>
      </c>
      <c r="M38" s="16">
        <v>1.721036</v>
      </c>
      <c r="N38" s="16">
        <v>1.669405</v>
      </c>
      <c r="O38" s="16">
        <v>2.5733240000000001E-2</v>
      </c>
      <c r="P38" s="80">
        <v>2.7202820000000001</v>
      </c>
      <c r="Q38" s="19">
        <f t="shared" si="1"/>
        <v>1.999245479452055E-2</v>
      </c>
      <c r="R38" s="16">
        <f t="shared" si="2"/>
        <v>6.2551506849315059E-5</v>
      </c>
      <c r="S38" s="16">
        <f t="shared" si="3"/>
        <v>0.16110969863013699</v>
      </c>
      <c r="T38" s="16">
        <f t="shared" si="4"/>
        <v>4.715167123287671E-3</v>
      </c>
      <c r="U38" s="16">
        <f t="shared" si="5"/>
        <v>4.5737123287671235E-3</v>
      </c>
      <c r="V38" s="16">
        <f t="shared" si="6"/>
        <v>7.0502027397260279E-5</v>
      </c>
      <c r="W38" s="80">
        <f t="shared" si="7"/>
        <v>7.4528273972602746E-3</v>
      </c>
    </row>
    <row r="39" spans="1:23" x14ac:dyDescent="0.25">
      <c r="A39">
        <v>34023</v>
      </c>
      <c r="B39" t="s">
        <v>34</v>
      </c>
      <c r="C39" t="s">
        <v>25</v>
      </c>
      <c r="D39">
        <v>28500201</v>
      </c>
      <c r="E39" t="s">
        <v>64</v>
      </c>
      <c r="F39" t="s">
        <v>65</v>
      </c>
      <c r="G39" t="s">
        <v>66</v>
      </c>
      <c r="H39" t="s">
        <v>67</v>
      </c>
      <c r="I39" t="s">
        <v>68</v>
      </c>
      <c r="J39" s="19">
        <v>10.0258436</v>
      </c>
      <c r="K39" s="16">
        <v>3.0027188999999999E-2</v>
      </c>
      <c r="L39" s="16">
        <v>64.206823999999997</v>
      </c>
      <c r="M39" s="16">
        <v>1.6826392999999999</v>
      </c>
      <c r="N39" s="16">
        <v>1.6321595</v>
      </c>
      <c r="O39" s="16">
        <v>3.3840958999999997E-2</v>
      </c>
      <c r="P39" s="80">
        <v>4.2050071000000004</v>
      </c>
      <c r="Q39" s="19">
        <f t="shared" si="1"/>
        <v>2.7468064657534246E-2</v>
      </c>
      <c r="R39" s="16">
        <f t="shared" si="2"/>
        <v>8.2266271232876709E-5</v>
      </c>
      <c r="S39" s="16">
        <f t="shared" si="3"/>
        <v>0.17590910684931507</v>
      </c>
      <c r="T39" s="16">
        <f t="shared" si="4"/>
        <v>4.609970684931507E-3</v>
      </c>
      <c r="U39" s="16">
        <f t="shared" si="5"/>
        <v>4.4716698630136989E-3</v>
      </c>
      <c r="V39" s="16">
        <f t="shared" si="6"/>
        <v>9.2714956164383558E-5</v>
      </c>
      <c r="W39" s="80">
        <f t="shared" si="7"/>
        <v>1.1520567397260276E-2</v>
      </c>
    </row>
    <row r="40" spans="1:23" x14ac:dyDescent="0.25">
      <c r="A40">
        <v>34023</v>
      </c>
      <c r="B40" t="s">
        <v>34</v>
      </c>
      <c r="C40" t="s">
        <v>17</v>
      </c>
      <c r="D40">
        <v>2285002006</v>
      </c>
      <c r="E40" t="s">
        <v>64</v>
      </c>
      <c r="F40" t="s">
        <v>65</v>
      </c>
      <c r="G40" t="s">
        <v>66</v>
      </c>
      <c r="H40" t="s">
        <v>71</v>
      </c>
      <c r="I40" t="s">
        <v>68</v>
      </c>
      <c r="J40" s="19">
        <v>19.183309999999999</v>
      </c>
      <c r="K40" s="16">
        <v>6.0019999999999997E-2</v>
      </c>
      <c r="L40" s="16">
        <v>97.104900000000001</v>
      </c>
      <c r="M40" s="16">
        <v>2.842069</v>
      </c>
      <c r="N40" s="16">
        <v>2.7567680000000001</v>
      </c>
      <c r="O40" s="16">
        <v>6.7649000000000001E-2</v>
      </c>
      <c r="P40" s="80">
        <v>4.477347</v>
      </c>
      <c r="Q40" s="19">
        <f t="shared" si="1"/>
        <v>5.2557013698630133E-2</v>
      </c>
      <c r="R40" s="16">
        <f t="shared" si="2"/>
        <v>1.6443835616438356E-4</v>
      </c>
      <c r="S40" s="16">
        <f t="shared" si="3"/>
        <v>0.2660408219178082</v>
      </c>
      <c r="T40" s="16">
        <f t="shared" si="4"/>
        <v>7.7864904109589041E-3</v>
      </c>
      <c r="U40" s="16">
        <f t="shared" si="5"/>
        <v>7.5527890410958904E-3</v>
      </c>
      <c r="V40" s="16">
        <f t="shared" si="6"/>
        <v>1.8533972602739727E-4</v>
      </c>
      <c r="W40" s="80">
        <f t="shared" si="7"/>
        <v>1.2266704109589041E-2</v>
      </c>
    </row>
    <row r="41" spans="1:23" x14ac:dyDescent="0.25">
      <c r="A41">
        <v>34023</v>
      </c>
      <c r="B41" t="s">
        <v>34</v>
      </c>
      <c r="C41" t="s">
        <v>17</v>
      </c>
      <c r="D41">
        <v>2285002007</v>
      </c>
      <c r="E41" t="s">
        <v>64</v>
      </c>
      <c r="F41" t="s">
        <v>65</v>
      </c>
      <c r="G41" t="s">
        <v>66</v>
      </c>
      <c r="H41" t="s">
        <v>69</v>
      </c>
      <c r="I41" t="s">
        <v>68</v>
      </c>
      <c r="J41" s="19">
        <v>8.6817349999999998</v>
      </c>
      <c r="K41" s="16">
        <v>2.716302E-2</v>
      </c>
      <c r="L41" s="16">
        <v>65.104879999999994</v>
      </c>
      <c r="M41" s="16">
        <v>1.912336</v>
      </c>
      <c r="N41" s="16">
        <v>1.8549659999999999</v>
      </c>
      <c r="O41" s="16">
        <v>3.0615549999999998E-2</v>
      </c>
      <c r="P41" s="80">
        <v>3.0214050000000001</v>
      </c>
      <c r="Q41" s="19">
        <f t="shared" si="1"/>
        <v>2.3785575342465753E-2</v>
      </c>
      <c r="R41" s="16">
        <f t="shared" si="2"/>
        <v>7.4419232876712333E-5</v>
      </c>
      <c r="S41" s="16">
        <f t="shared" si="3"/>
        <v>0.17836953424657534</v>
      </c>
      <c r="T41" s="16">
        <f t="shared" si="4"/>
        <v>5.2392767123287673E-3</v>
      </c>
      <c r="U41" s="16">
        <f t="shared" si="5"/>
        <v>5.0820986301369862E-3</v>
      </c>
      <c r="V41" s="16">
        <f t="shared" si="6"/>
        <v>8.387821917808219E-5</v>
      </c>
      <c r="W41" s="80">
        <f t="shared" si="7"/>
        <v>8.2778219178082195E-3</v>
      </c>
    </row>
    <row r="42" spans="1:23" x14ac:dyDescent="0.25">
      <c r="A42">
        <v>34023</v>
      </c>
      <c r="B42" t="s">
        <v>34</v>
      </c>
      <c r="C42" t="s">
        <v>17</v>
      </c>
      <c r="D42">
        <v>2285002009</v>
      </c>
      <c r="E42" t="s">
        <v>64</v>
      </c>
      <c r="F42" t="s">
        <v>65</v>
      </c>
      <c r="G42" t="s">
        <v>66</v>
      </c>
      <c r="H42" t="s">
        <v>70</v>
      </c>
      <c r="I42" t="s">
        <v>68</v>
      </c>
      <c r="J42" s="19">
        <v>27.733360000000001</v>
      </c>
      <c r="K42" s="16">
        <v>8.6770890000000003E-2</v>
      </c>
      <c r="L42" s="16">
        <v>223.49</v>
      </c>
      <c r="M42" s="16">
        <v>6.5408390000000001</v>
      </c>
      <c r="N42" s="16">
        <v>6.3446129999999998</v>
      </c>
      <c r="O42" s="16">
        <v>9.7799810000000001E-2</v>
      </c>
      <c r="P42" s="80">
        <v>10.3385</v>
      </c>
      <c r="Q42" s="19">
        <f t="shared" si="1"/>
        <v>7.598180821917809E-2</v>
      </c>
      <c r="R42" s="16">
        <f t="shared" si="2"/>
        <v>2.3772846575342466E-4</v>
      </c>
      <c r="S42" s="16">
        <f t="shared" si="3"/>
        <v>0.61230136986301376</v>
      </c>
      <c r="T42" s="16">
        <f t="shared" si="4"/>
        <v>1.7920106849315068E-2</v>
      </c>
      <c r="U42" s="16">
        <f t="shared" si="5"/>
        <v>1.7382501369863013E-2</v>
      </c>
      <c r="V42" s="16">
        <f t="shared" si="6"/>
        <v>2.6794468493150685E-4</v>
      </c>
      <c r="W42" s="80">
        <f t="shared" si="7"/>
        <v>2.8324657534246574E-2</v>
      </c>
    </row>
    <row r="43" spans="1:23" x14ac:dyDescent="0.25">
      <c r="A43">
        <v>34025</v>
      </c>
      <c r="B43" t="s">
        <v>52</v>
      </c>
      <c r="C43" t="s">
        <v>17</v>
      </c>
      <c r="D43">
        <v>2285002007</v>
      </c>
      <c r="E43" t="s">
        <v>64</v>
      </c>
      <c r="F43" t="s">
        <v>65</v>
      </c>
      <c r="G43" t="s">
        <v>66</v>
      </c>
      <c r="H43" t="s">
        <v>69</v>
      </c>
      <c r="I43" t="s">
        <v>68</v>
      </c>
      <c r="J43" s="19">
        <v>0.78626759999999996</v>
      </c>
      <c r="K43" s="16">
        <v>2.4600389999999998E-3</v>
      </c>
      <c r="L43" s="16">
        <v>6.1124520000000002</v>
      </c>
      <c r="M43" s="16">
        <v>0.17921090000000001</v>
      </c>
      <c r="N43" s="16">
        <v>0.17383460000000001</v>
      </c>
      <c r="O43" s="16">
        <v>2.7727189999999999E-3</v>
      </c>
      <c r="P43" s="80">
        <v>0.28320459999999997</v>
      </c>
      <c r="Q43" s="19">
        <f t="shared" si="1"/>
        <v>2.1541578082191781E-3</v>
      </c>
      <c r="R43" s="16">
        <f t="shared" si="2"/>
        <v>6.7398328767123281E-6</v>
      </c>
      <c r="S43" s="16">
        <f t="shared" si="3"/>
        <v>1.674644383561644E-2</v>
      </c>
      <c r="T43" s="16">
        <f t="shared" si="4"/>
        <v>4.9098876712328767E-4</v>
      </c>
      <c r="U43" s="16">
        <f t="shared" si="5"/>
        <v>4.7625917808219182E-4</v>
      </c>
      <c r="V43" s="16">
        <f t="shared" si="6"/>
        <v>7.5964904109589037E-6</v>
      </c>
      <c r="W43" s="80">
        <f t="shared" si="7"/>
        <v>7.7590301369863011E-4</v>
      </c>
    </row>
    <row r="44" spans="1:23" x14ac:dyDescent="0.25">
      <c r="A44">
        <v>34025</v>
      </c>
      <c r="B44" t="s">
        <v>52</v>
      </c>
      <c r="C44" t="s">
        <v>17</v>
      </c>
      <c r="D44">
        <v>2285002009</v>
      </c>
      <c r="E44" t="s">
        <v>64</v>
      </c>
      <c r="F44" t="s">
        <v>65</v>
      </c>
      <c r="G44" t="s">
        <v>66</v>
      </c>
      <c r="H44" t="s">
        <v>70</v>
      </c>
      <c r="I44" t="s">
        <v>68</v>
      </c>
      <c r="J44" s="19">
        <v>69.999750000000006</v>
      </c>
      <c r="K44" s="16">
        <v>0.21901209999999999</v>
      </c>
      <c r="L44" s="16">
        <v>564.09479999999996</v>
      </c>
      <c r="M44" s="16">
        <v>16.509260000000001</v>
      </c>
      <c r="N44" s="16">
        <v>16.01398</v>
      </c>
      <c r="O44" s="16">
        <v>0.2468494</v>
      </c>
      <c r="P44" s="80">
        <v>26.094650000000001</v>
      </c>
      <c r="Q44" s="19">
        <f t="shared" si="1"/>
        <v>0.19178013698630139</v>
      </c>
      <c r="R44" s="16">
        <f t="shared" si="2"/>
        <v>6.0003315068493147E-4</v>
      </c>
      <c r="S44" s="16">
        <f t="shared" si="3"/>
        <v>1.545465205479452</v>
      </c>
      <c r="T44" s="16">
        <f t="shared" si="4"/>
        <v>4.5230849315068496E-2</v>
      </c>
      <c r="U44" s="16">
        <f t="shared" si="5"/>
        <v>4.3873917808219177E-2</v>
      </c>
      <c r="V44" s="16">
        <f t="shared" si="6"/>
        <v>6.7629972602739727E-4</v>
      </c>
      <c r="W44" s="80">
        <f t="shared" si="7"/>
        <v>7.1492191780821918E-2</v>
      </c>
    </row>
    <row r="45" spans="1:23" x14ac:dyDescent="0.25">
      <c r="A45">
        <v>34027</v>
      </c>
      <c r="B45" t="s">
        <v>24</v>
      </c>
      <c r="C45" t="s">
        <v>25</v>
      </c>
      <c r="D45">
        <v>28500201</v>
      </c>
      <c r="E45" t="s">
        <v>64</v>
      </c>
      <c r="F45" t="s">
        <v>65</v>
      </c>
      <c r="G45" t="s">
        <v>66</v>
      </c>
      <c r="H45" t="s">
        <v>67</v>
      </c>
      <c r="I45" t="s">
        <v>68</v>
      </c>
      <c r="J45" s="19">
        <v>0.76695550000000001</v>
      </c>
      <c r="K45" s="16">
        <v>2.2970159999999998E-3</v>
      </c>
      <c r="L45" s="16">
        <v>4.9116840000000002</v>
      </c>
      <c r="M45" s="16">
        <v>0.12871827999999999</v>
      </c>
      <c r="N45" s="16">
        <v>0.12485673</v>
      </c>
      <c r="O45" s="16">
        <v>2.5887610000000002E-3</v>
      </c>
      <c r="P45" s="80">
        <v>0.32167400000000002</v>
      </c>
      <c r="Q45" s="19">
        <f t="shared" si="1"/>
        <v>2.1012479452054795E-3</v>
      </c>
      <c r="R45" s="16">
        <f t="shared" si="2"/>
        <v>6.2931945205479445E-6</v>
      </c>
      <c r="S45" s="16">
        <f t="shared" si="3"/>
        <v>1.3456668493150685E-2</v>
      </c>
      <c r="T45" s="16">
        <f t="shared" si="4"/>
        <v>3.5265282191780818E-4</v>
      </c>
      <c r="U45" s="16">
        <f t="shared" si="5"/>
        <v>3.420732328767123E-4</v>
      </c>
      <c r="V45" s="16">
        <f t="shared" si="6"/>
        <v>7.0924958904109596E-6</v>
      </c>
      <c r="W45" s="80">
        <f t="shared" si="7"/>
        <v>8.812986301369863E-4</v>
      </c>
    </row>
    <row r="46" spans="1:23" x14ac:dyDescent="0.25">
      <c r="A46">
        <v>34027</v>
      </c>
      <c r="B46" t="s">
        <v>24</v>
      </c>
      <c r="C46" t="s">
        <v>17</v>
      </c>
      <c r="D46">
        <v>2285002007</v>
      </c>
      <c r="E46" t="s">
        <v>64</v>
      </c>
      <c r="F46" t="s">
        <v>65</v>
      </c>
      <c r="G46" t="s">
        <v>66</v>
      </c>
      <c r="H46" t="s">
        <v>69</v>
      </c>
      <c r="I46" t="s">
        <v>68</v>
      </c>
      <c r="J46" s="19">
        <v>1.204175</v>
      </c>
      <c r="K46" s="16">
        <v>3.7675690000000001E-3</v>
      </c>
      <c r="L46" s="16">
        <v>9.703875</v>
      </c>
      <c r="M46" s="16">
        <v>0.28400150000000002</v>
      </c>
      <c r="N46" s="16">
        <v>0.27548139999999999</v>
      </c>
      <c r="O46" s="16">
        <v>4.2464419999999996E-3</v>
      </c>
      <c r="P46" s="80">
        <v>0.44889479999999998</v>
      </c>
      <c r="Q46" s="19">
        <f t="shared" si="1"/>
        <v>3.299109589041096E-3</v>
      </c>
      <c r="R46" s="16">
        <f t="shared" si="2"/>
        <v>1.032210684931507E-5</v>
      </c>
      <c r="S46" s="16">
        <f t="shared" si="3"/>
        <v>2.6585958904109589E-2</v>
      </c>
      <c r="T46" s="16">
        <f t="shared" si="4"/>
        <v>7.7808630136986308E-4</v>
      </c>
      <c r="U46" s="16">
        <f t="shared" si="5"/>
        <v>7.547435616438356E-4</v>
      </c>
      <c r="V46" s="16">
        <f t="shared" si="6"/>
        <v>1.1634087671232876E-5</v>
      </c>
      <c r="W46" s="80">
        <f t="shared" si="7"/>
        <v>1.2298487671232876E-3</v>
      </c>
    </row>
    <row r="47" spans="1:23" x14ac:dyDescent="0.25">
      <c r="A47">
        <v>34027</v>
      </c>
      <c r="B47" t="s">
        <v>24</v>
      </c>
      <c r="C47" t="s">
        <v>17</v>
      </c>
      <c r="D47">
        <v>2285002009</v>
      </c>
      <c r="E47" t="s">
        <v>64</v>
      </c>
      <c r="F47" t="s">
        <v>65</v>
      </c>
      <c r="G47" t="s">
        <v>66</v>
      </c>
      <c r="H47" t="s">
        <v>70</v>
      </c>
      <c r="I47" t="s">
        <v>68</v>
      </c>
      <c r="J47" s="19">
        <v>37.530610000000003</v>
      </c>
      <c r="K47" s="16">
        <v>0.1174241</v>
      </c>
      <c r="L47" s="16">
        <v>302.44130000000001</v>
      </c>
      <c r="M47" s="16">
        <v>8.8514940000000006</v>
      </c>
      <c r="N47" s="16">
        <v>8.5859489999999994</v>
      </c>
      <c r="O47" s="16">
        <v>0.1323491</v>
      </c>
      <c r="P47" s="80">
        <v>13.990740000000001</v>
      </c>
      <c r="Q47" s="19">
        <f t="shared" si="1"/>
        <v>0.1028235890410959</v>
      </c>
      <c r="R47" s="16">
        <f t="shared" si="2"/>
        <v>3.2170986301369864E-4</v>
      </c>
      <c r="S47" s="16">
        <f t="shared" si="3"/>
        <v>0.82860630136986302</v>
      </c>
      <c r="T47" s="16">
        <f t="shared" si="4"/>
        <v>2.4250668493150686E-2</v>
      </c>
      <c r="U47" s="16">
        <f t="shared" si="5"/>
        <v>2.3523147945205478E-2</v>
      </c>
      <c r="V47" s="16">
        <f t="shared" si="6"/>
        <v>3.6260027397260272E-4</v>
      </c>
      <c r="W47" s="80">
        <f t="shared" si="7"/>
        <v>3.8330794520547946E-2</v>
      </c>
    </row>
    <row r="48" spans="1:23" x14ac:dyDescent="0.25">
      <c r="A48">
        <v>34029</v>
      </c>
      <c r="B48" t="s">
        <v>55</v>
      </c>
      <c r="C48" t="s">
        <v>17</v>
      </c>
      <c r="D48">
        <v>2285002007</v>
      </c>
      <c r="E48" t="s">
        <v>64</v>
      </c>
      <c r="F48" t="s">
        <v>65</v>
      </c>
      <c r="G48" t="s">
        <v>66</v>
      </c>
      <c r="H48" t="s">
        <v>69</v>
      </c>
      <c r="I48" t="s">
        <v>68</v>
      </c>
      <c r="J48" s="19">
        <v>1.039021E-2</v>
      </c>
      <c r="K48" s="16">
        <v>3.2508419999999997E-5</v>
      </c>
      <c r="L48" s="16">
        <v>7.73567E-2</v>
      </c>
      <c r="M48" s="16">
        <v>2.273069E-3</v>
      </c>
      <c r="N48" s="16">
        <v>2.2048770000000001E-3</v>
      </c>
      <c r="O48" s="16">
        <v>3.664036E-5</v>
      </c>
      <c r="P48" s="80">
        <v>3.5911929999999999E-3</v>
      </c>
      <c r="Q48" s="19">
        <f t="shared" si="1"/>
        <v>2.8466328767123289E-5</v>
      </c>
      <c r="R48" s="16">
        <f t="shared" si="2"/>
        <v>8.9064164383561634E-8</v>
      </c>
      <c r="S48" s="16">
        <f t="shared" si="3"/>
        <v>2.1193616438356164E-4</v>
      </c>
      <c r="T48" s="16">
        <f t="shared" si="4"/>
        <v>6.2275863013698625E-6</v>
      </c>
      <c r="U48" s="16">
        <f t="shared" si="5"/>
        <v>6.040758904109589E-6</v>
      </c>
      <c r="V48" s="16">
        <f t="shared" si="6"/>
        <v>1.0038454794520548E-7</v>
      </c>
      <c r="W48" s="80">
        <f t="shared" si="7"/>
        <v>9.8388849315068497E-6</v>
      </c>
    </row>
    <row r="49" spans="1:23" x14ac:dyDescent="0.25">
      <c r="A49">
        <v>34029</v>
      </c>
      <c r="B49" t="s">
        <v>55</v>
      </c>
      <c r="C49" t="s">
        <v>17</v>
      </c>
      <c r="D49">
        <v>2285002009</v>
      </c>
      <c r="E49" t="s">
        <v>64</v>
      </c>
      <c r="F49" t="s">
        <v>65</v>
      </c>
      <c r="G49" t="s">
        <v>66</v>
      </c>
      <c r="H49" t="s">
        <v>70</v>
      </c>
      <c r="I49" t="s">
        <v>68</v>
      </c>
      <c r="J49" s="19">
        <v>2.8890989999999999</v>
      </c>
      <c r="K49" s="16">
        <v>9.0392819999999992E-3</v>
      </c>
      <c r="L49" s="16">
        <v>23.281870000000001</v>
      </c>
      <c r="M49" s="16">
        <v>0.68138620000000005</v>
      </c>
      <c r="N49" s="16">
        <v>0.66094459999999999</v>
      </c>
      <c r="O49" s="16">
        <v>1.018821E-2</v>
      </c>
      <c r="P49" s="80">
        <v>1.0770040000000001</v>
      </c>
      <c r="Q49" s="19">
        <f t="shared" si="1"/>
        <v>7.9153397260273966E-3</v>
      </c>
      <c r="R49" s="16">
        <f t="shared" si="2"/>
        <v>2.476515616438356E-5</v>
      </c>
      <c r="S49" s="16">
        <f t="shared" si="3"/>
        <v>6.378594520547945E-2</v>
      </c>
      <c r="T49" s="16">
        <f t="shared" si="4"/>
        <v>1.8668115068493152E-3</v>
      </c>
      <c r="U49" s="16">
        <f t="shared" si="5"/>
        <v>1.8108071232876713E-3</v>
      </c>
      <c r="V49" s="16">
        <f t="shared" si="6"/>
        <v>2.7912904109589041E-5</v>
      </c>
      <c r="W49" s="80">
        <f t="shared" si="7"/>
        <v>2.9506958904109591E-3</v>
      </c>
    </row>
    <row r="50" spans="1:23" x14ac:dyDescent="0.25">
      <c r="A50">
        <v>34031</v>
      </c>
      <c r="B50" t="s">
        <v>49</v>
      </c>
      <c r="C50" t="s">
        <v>17</v>
      </c>
      <c r="D50">
        <v>2285002007</v>
      </c>
      <c r="E50" t="s">
        <v>64</v>
      </c>
      <c r="F50" t="s">
        <v>65</v>
      </c>
      <c r="G50" t="s">
        <v>66</v>
      </c>
      <c r="H50" t="s">
        <v>69</v>
      </c>
      <c r="I50" t="s">
        <v>68</v>
      </c>
      <c r="J50" s="19">
        <v>1.762637</v>
      </c>
      <c r="K50" s="16">
        <v>5.5148590000000004E-3</v>
      </c>
      <c r="L50" s="16">
        <v>14.20425</v>
      </c>
      <c r="M50" s="16">
        <v>0.4157132</v>
      </c>
      <c r="N50" s="16">
        <v>0.40324179999999998</v>
      </c>
      <c r="O50" s="16">
        <v>6.2158200000000004E-3</v>
      </c>
      <c r="P50" s="80">
        <v>0.65707939999999998</v>
      </c>
      <c r="Q50" s="19">
        <f t="shared" si="1"/>
        <v>4.8291424657534244E-3</v>
      </c>
      <c r="R50" s="16">
        <f t="shared" si="2"/>
        <v>1.5109202739726029E-5</v>
      </c>
      <c r="S50" s="16">
        <f t="shared" si="3"/>
        <v>3.8915753424657536E-2</v>
      </c>
      <c r="T50" s="16">
        <f t="shared" si="4"/>
        <v>1.1389402739726028E-3</v>
      </c>
      <c r="U50" s="16">
        <f t="shared" si="5"/>
        <v>1.1047720547945204E-3</v>
      </c>
      <c r="V50" s="16">
        <f t="shared" si="6"/>
        <v>1.7029643835616439E-5</v>
      </c>
      <c r="W50" s="80">
        <f t="shared" si="7"/>
        <v>1.8002175342465754E-3</v>
      </c>
    </row>
    <row r="51" spans="1:23" x14ac:dyDescent="0.25">
      <c r="A51">
        <v>34031</v>
      </c>
      <c r="B51" t="s">
        <v>49</v>
      </c>
      <c r="C51" t="s">
        <v>17</v>
      </c>
      <c r="D51">
        <v>2285002009</v>
      </c>
      <c r="E51" t="s">
        <v>64</v>
      </c>
      <c r="F51" t="s">
        <v>65</v>
      </c>
      <c r="G51" t="s">
        <v>66</v>
      </c>
      <c r="H51" t="s">
        <v>70</v>
      </c>
      <c r="I51" t="s">
        <v>68</v>
      </c>
      <c r="J51" s="19">
        <v>37.025790000000001</v>
      </c>
      <c r="K51" s="16">
        <v>0.11584460000000001</v>
      </c>
      <c r="L51" s="16">
        <v>298.37329999999997</v>
      </c>
      <c r="M51" s="16">
        <v>8.7324350000000006</v>
      </c>
      <c r="N51" s="16">
        <v>8.4704619999999995</v>
      </c>
      <c r="O51" s="16">
        <v>0.13056899999999999</v>
      </c>
      <c r="P51" s="80">
        <v>13.80255</v>
      </c>
      <c r="Q51" s="19">
        <f t="shared" si="1"/>
        <v>0.10144052054794521</v>
      </c>
      <c r="R51" s="16">
        <f t="shared" si="2"/>
        <v>3.1738246575342466E-4</v>
      </c>
      <c r="S51" s="16">
        <f t="shared" si="3"/>
        <v>0.81746109589041083</v>
      </c>
      <c r="T51" s="16">
        <f t="shared" si="4"/>
        <v>2.3924479452054795E-2</v>
      </c>
      <c r="U51" s="16">
        <f t="shared" si="5"/>
        <v>2.320674520547945E-2</v>
      </c>
      <c r="V51" s="16">
        <f t="shared" si="6"/>
        <v>3.5772328767123287E-4</v>
      </c>
      <c r="W51" s="80">
        <f t="shared" si="7"/>
        <v>3.7815205479452052E-2</v>
      </c>
    </row>
    <row r="52" spans="1:23" x14ac:dyDescent="0.25">
      <c r="A52">
        <v>34033</v>
      </c>
      <c r="B52" t="s">
        <v>50</v>
      </c>
      <c r="C52" t="s">
        <v>17</v>
      </c>
      <c r="D52">
        <v>2285002007</v>
      </c>
      <c r="E52" t="s">
        <v>64</v>
      </c>
      <c r="F52" t="s">
        <v>65</v>
      </c>
      <c r="G52" t="s">
        <v>66</v>
      </c>
      <c r="H52" t="s">
        <v>69</v>
      </c>
      <c r="I52" t="s">
        <v>68</v>
      </c>
      <c r="J52" s="19">
        <v>5.3755620000000004</v>
      </c>
      <c r="K52" s="16">
        <v>1.6818820000000002E-2</v>
      </c>
      <c r="L52" s="16">
        <v>43.027560000000001</v>
      </c>
      <c r="M52" s="16">
        <v>1.259695</v>
      </c>
      <c r="N52" s="16">
        <v>1.2219040000000001</v>
      </c>
      <c r="O52" s="16">
        <v>1.8956549999999999E-2</v>
      </c>
      <c r="P52" s="80">
        <v>1.9910080000000001</v>
      </c>
      <c r="Q52" s="19">
        <f t="shared" si="1"/>
        <v>1.4727567123287672E-2</v>
      </c>
      <c r="R52" s="16">
        <f t="shared" si="2"/>
        <v>4.6078958904109594E-5</v>
      </c>
      <c r="S52" s="16">
        <f t="shared" si="3"/>
        <v>0.11788372602739726</v>
      </c>
      <c r="T52" s="16">
        <f t="shared" si="4"/>
        <v>3.4512191780821919E-3</v>
      </c>
      <c r="U52" s="16">
        <f t="shared" si="5"/>
        <v>3.3476821917808224E-3</v>
      </c>
      <c r="V52" s="16">
        <f t="shared" si="6"/>
        <v>5.1935753424657532E-5</v>
      </c>
      <c r="W52" s="80">
        <f t="shared" si="7"/>
        <v>5.4548164383561651E-3</v>
      </c>
    </row>
    <row r="53" spans="1:23" x14ac:dyDescent="0.25">
      <c r="A53">
        <v>34035</v>
      </c>
      <c r="B53" t="s">
        <v>51</v>
      </c>
      <c r="C53" t="s">
        <v>25</v>
      </c>
      <c r="D53">
        <v>28500201</v>
      </c>
      <c r="E53" t="s">
        <v>64</v>
      </c>
      <c r="F53" t="s">
        <v>65</v>
      </c>
      <c r="G53" t="s">
        <v>66</v>
      </c>
      <c r="H53" t="s">
        <v>67</v>
      </c>
      <c r="I53" t="s">
        <v>68</v>
      </c>
      <c r="J53" s="19">
        <v>7.6001991599999998</v>
      </c>
      <c r="K53" s="16">
        <v>2.2762431100000001E-2</v>
      </c>
      <c r="L53" s="16">
        <v>48.6726715</v>
      </c>
      <c r="M53" s="16">
        <v>1.275542739</v>
      </c>
      <c r="N53" s="16">
        <v>1.2372764430000001</v>
      </c>
      <c r="O53" s="16">
        <v>2.56535125E-2</v>
      </c>
      <c r="P53" s="80">
        <v>3.1876509</v>
      </c>
      <c r="Q53" s="19">
        <f t="shared" si="1"/>
        <v>2.0822463452054796E-2</v>
      </c>
      <c r="R53" s="16">
        <f t="shared" si="2"/>
        <v>6.2362824931506849E-5</v>
      </c>
      <c r="S53" s="16">
        <f t="shared" si="3"/>
        <v>0.13334978493150684</v>
      </c>
      <c r="T53" s="16">
        <f t="shared" si="4"/>
        <v>3.4946376410958904E-3</v>
      </c>
      <c r="U53" s="16">
        <f t="shared" si="5"/>
        <v>3.3897984739726028E-3</v>
      </c>
      <c r="V53" s="16">
        <f t="shared" si="6"/>
        <v>7.0283595890410953E-5</v>
      </c>
      <c r="W53" s="80">
        <f t="shared" si="7"/>
        <v>8.733290136986302E-3</v>
      </c>
    </row>
    <row r="54" spans="1:23" x14ac:dyDescent="0.25">
      <c r="A54">
        <v>34035</v>
      </c>
      <c r="B54" t="s">
        <v>51</v>
      </c>
      <c r="C54" t="s">
        <v>17</v>
      </c>
      <c r="D54">
        <v>2285002006</v>
      </c>
      <c r="E54" t="s">
        <v>64</v>
      </c>
      <c r="F54" t="s">
        <v>65</v>
      </c>
      <c r="G54" t="s">
        <v>66</v>
      </c>
      <c r="H54" t="s">
        <v>71</v>
      </c>
      <c r="I54" t="s">
        <v>68</v>
      </c>
      <c r="J54" s="19">
        <v>26.551950000000001</v>
      </c>
      <c r="K54" s="16">
        <v>8.3073999999999995E-2</v>
      </c>
      <c r="L54" s="16">
        <v>134.40450000000001</v>
      </c>
      <c r="M54" s="16">
        <v>3.9337559999999998</v>
      </c>
      <c r="N54" s="16">
        <v>3.8156889999999999</v>
      </c>
      <c r="O54" s="16">
        <v>9.3632999999999994E-2</v>
      </c>
      <c r="P54" s="80">
        <v>6.1971720000000001</v>
      </c>
      <c r="Q54" s="19">
        <f t="shared" si="1"/>
        <v>7.2745068493150683E-2</v>
      </c>
      <c r="R54" s="16">
        <f t="shared" si="2"/>
        <v>2.2759999999999998E-4</v>
      </c>
      <c r="S54" s="16">
        <f t="shared" si="3"/>
        <v>0.3682315068493151</v>
      </c>
      <c r="T54" s="16">
        <f t="shared" si="4"/>
        <v>1.0777413698630136E-2</v>
      </c>
      <c r="U54" s="16">
        <f t="shared" si="5"/>
        <v>1.0453942465753424E-2</v>
      </c>
      <c r="V54" s="16">
        <f t="shared" si="6"/>
        <v>2.5652876712328764E-4</v>
      </c>
      <c r="W54" s="80">
        <f t="shared" si="7"/>
        <v>1.6978553424657535E-2</v>
      </c>
    </row>
    <row r="55" spans="1:23" x14ac:dyDescent="0.25">
      <c r="A55">
        <v>34035</v>
      </c>
      <c r="B55" t="s">
        <v>51</v>
      </c>
      <c r="C55" t="s">
        <v>17</v>
      </c>
      <c r="D55">
        <v>2285002007</v>
      </c>
      <c r="E55" t="s">
        <v>64</v>
      </c>
      <c r="F55" t="s">
        <v>65</v>
      </c>
      <c r="G55" t="s">
        <v>66</v>
      </c>
      <c r="H55" t="s">
        <v>69</v>
      </c>
      <c r="I55" t="s">
        <v>68</v>
      </c>
      <c r="J55" s="19">
        <v>0.2080977</v>
      </c>
      <c r="K55" s="16">
        <v>6.5108660000000004E-4</v>
      </c>
      <c r="L55" s="16">
        <v>1.5493189999999999</v>
      </c>
      <c r="M55" s="16">
        <v>4.5525589999999998E-2</v>
      </c>
      <c r="N55" s="16">
        <v>4.4159820000000002E-2</v>
      </c>
      <c r="O55" s="16">
        <v>7.3384229999999995E-4</v>
      </c>
      <c r="P55" s="80">
        <v>7.1925299999999998E-2</v>
      </c>
      <c r="Q55" s="19">
        <f t="shared" si="1"/>
        <v>5.7013068493150687E-4</v>
      </c>
      <c r="R55" s="16">
        <f t="shared" si="2"/>
        <v>1.7837989041095891E-6</v>
      </c>
      <c r="S55" s="16">
        <f t="shared" si="3"/>
        <v>4.2447095890410956E-3</v>
      </c>
      <c r="T55" s="16">
        <f t="shared" si="4"/>
        <v>1.2472764383561643E-4</v>
      </c>
      <c r="U55" s="16">
        <f t="shared" si="5"/>
        <v>1.2098580821917809E-4</v>
      </c>
      <c r="V55" s="16">
        <f t="shared" si="6"/>
        <v>2.0105268493150682E-6</v>
      </c>
      <c r="W55" s="80">
        <f t="shared" si="7"/>
        <v>1.9705561643835616E-4</v>
      </c>
    </row>
    <row r="56" spans="1:23" x14ac:dyDescent="0.25">
      <c r="A56">
        <v>34035</v>
      </c>
      <c r="B56" t="s">
        <v>51</v>
      </c>
      <c r="C56" t="s">
        <v>17</v>
      </c>
      <c r="D56">
        <v>2285002009</v>
      </c>
      <c r="E56" t="s">
        <v>64</v>
      </c>
      <c r="F56" t="s">
        <v>65</v>
      </c>
      <c r="G56" t="s">
        <v>66</v>
      </c>
      <c r="H56" t="s">
        <v>70</v>
      </c>
      <c r="I56" t="s">
        <v>68</v>
      </c>
      <c r="J56" s="19">
        <v>28.340039999999998</v>
      </c>
      <c r="K56" s="16">
        <v>8.8669040000000005E-2</v>
      </c>
      <c r="L56" s="16">
        <v>228.37889999999999</v>
      </c>
      <c r="M56" s="16">
        <v>6.6839230000000001</v>
      </c>
      <c r="N56" s="16">
        <v>6.4834050000000003</v>
      </c>
      <c r="O56" s="16">
        <v>9.9939219999999995E-2</v>
      </c>
      <c r="P56" s="80">
        <v>10.56466</v>
      </c>
      <c r="Q56" s="19">
        <f t="shared" si="1"/>
        <v>7.7643945205479445E-2</v>
      </c>
      <c r="R56" s="16">
        <f t="shared" si="2"/>
        <v>2.4292887671232877E-4</v>
      </c>
      <c r="S56" s="16">
        <f t="shared" si="3"/>
        <v>0.62569561643835614</v>
      </c>
      <c r="T56" s="16">
        <f t="shared" si="4"/>
        <v>1.8312117808219178E-2</v>
      </c>
      <c r="U56" s="16">
        <f t="shared" si="5"/>
        <v>1.7762753424657534E-2</v>
      </c>
      <c r="V56" s="16">
        <f t="shared" si="6"/>
        <v>2.7380608219178081E-4</v>
      </c>
      <c r="W56" s="80">
        <f t="shared" si="7"/>
        <v>2.8944273972602741E-2</v>
      </c>
    </row>
    <row r="57" spans="1:23" x14ac:dyDescent="0.25">
      <c r="A57">
        <v>34037</v>
      </c>
      <c r="B57" t="s">
        <v>41</v>
      </c>
      <c r="C57" t="s">
        <v>17</v>
      </c>
      <c r="D57">
        <v>2285002007</v>
      </c>
      <c r="E57" t="s">
        <v>64</v>
      </c>
      <c r="F57" t="s">
        <v>65</v>
      </c>
      <c r="G57" t="s">
        <v>66</v>
      </c>
      <c r="H57" t="s">
        <v>69</v>
      </c>
      <c r="I57" t="s">
        <v>68</v>
      </c>
      <c r="J57" s="19">
        <v>3.2311200000000002</v>
      </c>
      <c r="K57" s="16">
        <v>1.0109379999999999E-2</v>
      </c>
      <c r="L57" s="16">
        <v>26.038060000000002</v>
      </c>
      <c r="M57" s="16">
        <v>0.76205089999999998</v>
      </c>
      <c r="N57" s="16">
        <v>0.7391894</v>
      </c>
      <c r="O57" s="16">
        <v>1.1394319999999999E-2</v>
      </c>
      <c r="P57" s="80">
        <v>1.2045030000000001</v>
      </c>
      <c r="Q57" s="19">
        <f t="shared" si="1"/>
        <v>8.8523835616438357E-3</v>
      </c>
      <c r="R57" s="16">
        <f t="shared" si="2"/>
        <v>2.7696931506849314E-5</v>
      </c>
      <c r="S57" s="16">
        <f t="shared" si="3"/>
        <v>7.1337150684931516E-2</v>
      </c>
      <c r="T57" s="16">
        <f t="shared" si="4"/>
        <v>2.0878106849315068E-3</v>
      </c>
      <c r="U57" s="16">
        <f t="shared" si="5"/>
        <v>2.0251764383561644E-3</v>
      </c>
      <c r="V57" s="16">
        <f t="shared" si="6"/>
        <v>3.1217315068493149E-5</v>
      </c>
      <c r="W57" s="80">
        <f t="shared" si="7"/>
        <v>3.3000082191780825E-3</v>
      </c>
    </row>
    <row r="58" spans="1:23" x14ac:dyDescent="0.25">
      <c r="A58">
        <v>34039</v>
      </c>
      <c r="B58" t="s">
        <v>42</v>
      </c>
      <c r="C58" t="s">
        <v>25</v>
      </c>
      <c r="D58">
        <v>28500201</v>
      </c>
      <c r="E58" t="s">
        <v>64</v>
      </c>
      <c r="F58" t="s">
        <v>65</v>
      </c>
      <c r="G58" t="s">
        <v>66</v>
      </c>
      <c r="H58" t="s">
        <v>67</v>
      </c>
      <c r="I58" t="s">
        <v>68</v>
      </c>
      <c r="J58" s="19">
        <v>13.520519999999999</v>
      </c>
      <c r="K58" s="16">
        <v>4.0493671000000002E-2</v>
      </c>
      <c r="L58" s="16">
        <v>86.587202000000005</v>
      </c>
      <c r="M58" s="16">
        <v>2.2691512</v>
      </c>
      <c r="N58" s="16">
        <v>2.2010768000000001</v>
      </c>
      <c r="O58" s="16">
        <v>4.5636797999999999E-2</v>
      </c>
      <c r="P58" s="80">
        <v>5.6707324000000003</v>
      </c>
      <c r="Q58" s="19">
        <f t="shared" si="1"/>
        <v>3.7042520547945205E-2</v>
      </c>
      <c r="R58" s="16">
        <f t="shared" si="2"/>
        <v>1.1094156438356165E-4</v>
      </c>
      <c r="S58" s="16">
        <f t="shared" si="3"/>
        <v>0.23722521095890411</v>
      </c>
      <c r="T58" s="16">
        <f t="shared" si="4"/>
        <v>6.2168526027397263E-3</v>
      </c>
      <c r="U58" s="16">
        <f t="shared" si="5"/>
        <v>6.0303473972602743E-3</v>
      </c>
      <c r="V58" s="16">
        <f t="shared" si="6"/>
        <v>1.2503232328767123E-4</v>
      </c>
      <c r="W58" s="80">
        <f t="shared" si="7"/>
        <v>1.5536253150684933E-2</v>
      </c>
    </row>
    <row r="59" spans="1:23" x14ac:dyDescent="0.25">
      <c r="A59">
        <v>34039</v>
      </c>
      <c r="B59" t="s">
        <v>42</v>
      </c>
      <c r="C59" t="s">
        <v>17</v>
      </c>
      <c r="D59">
        <v>2285002006</v>
      </c>
      <c r="E59" t="s">
        <v>64</v>
      </c>
      <c r="F59" t="s">
        <v>65</v>
      </c>
      <c r="G59" t="s">
        <v>66</v>
      </c>
      <c r="H59" t="s">
        <v>71</v>
      </c>
      <c r="I59" t="s">
        <v>68</v>
      </c>
      <c r="J59" s="19">
        <v>18.35643</v>
      </c>
      <c r="K59" s="16">
        <v>5.7432999999999998E-2</v>
      </c>
      <c r="L59" s="16">
        <v>92.919280000000001</v>
      </c>
      <c r="M59" s="16">
        <v>2.7195640000000001</v>
      </c>
      <c r="N59" s="16">
        <v>2.63794</v>
      </c>
      <c r="O59" s="16">
        <v>6.4732999999999999E-2</v>
      </c>
      <c r="P59" s="80">
        <v>4.2843549999999997</v>
      </c>
      <c r="Q59" s="19">
        <f t="shared" si="1"/>
        <v>5.0291589041095888E-2</v>
      </c>
      <c r="R59" s="16">
        <f t="shared" si="2"/>
        <v>1.5735068493150683E-4</v>
      </c>
      <c r="S59" s="16">
        <f t="shared" si="3"/>
        <v>0.25457336986301371</v>
      </c>
      <c r="T59" s="16">
        <f t="shared" si="4"/>
        <v>7.4508602739726034E-3</v>
      </c>
      <c r="U59" s="16">
        <f t="shared" si="5"/>
        <v>7.2272328767123287E-3</v>
      </c>
      <c r="V59" s="16">
        <f t="shared" si="6"/>
        <v>1.7735068493150686E-4</v>
      </c>
      <c r="W59" s="80">
        <f t="shared" si="7"/>
        <v>1.1737958904109589E-2</v>
      </c>
    </row>
    <row r="60" spans="1:23" x14ac:dyDescent="0.25">
      <c r="A60">
        <v>34039</v>
      </c>
      <c r="B60" t="s">
        <v>42</v>
      </c>
      <c r="C60" t="s">
        <v>17</v>
      </c>
      <c r="D60">
        <v>2285002007</v>
      </c>
      <c r="E60" t="s">
        <v>64</v>
      </c>
      <c r="F60" t="s">
        <v>65</v>
      </c>
      <c r="G60" t="s">
        <v>66</v>
      </c>
      <c r="H60" t="s">
        <v>69</v>
      </c>
      <c r="I60" t="s">
        <v>68</v>
      </c>
      <c r="J60" s="19">
        <v>4.7976049999999999</v>
      </c>
      <c r="K60" s="16">
        <v>1.5010529999999999E-2</v>
      </c>
      <c r="L60" s="16">
        <v>35.718910000000001</v>
      </c>
      <c r="M60" s="16">
        <v>1.049574</v>
      </c>
      <c r="N60" s="16">
        <v>1.018086</v>
      </c>
      <c r="O60" s="16">
        <v>1.6918430000000002E-2</v>
      </c>
      <c r="P60" s="80">
        <v>1.6582079999999999</v>
      </c>
      <c r="Q60" s="19">
        <f t="shared" si="1"/>
        <v>1.3144123287671233E-2</v>
      </c>
      <c r="R60" s="16">
        <f t="shared" si="2"/>
        <v>4.1124739726027395E-5</v>
      </c>
      <c r="S60" s="16">
        <f t="shared" si="3"/>
        <v>9.7860027397260282E-2</v>
      </c>
      <c r="T60" s="16">
        <f t="shared" si="4"/>
        <v>2.8755452054794522E-3</v>
      </c>
      <c r="U60" s="16">
        <f t="shared" si="5"/>
        <v>2.7892767123287674E-3</v>
      </c>
      <c r="V60" s="16">
        <f t="shared" si="6"/>
        <v>4.6351863013698635E-5</v>
      </c>
      <c r="W60" s="80">
        <f t="shared" si="7"/>
        <v>4.543035616438356E-3</v>
      </c>
    </row>
    <row r="61" spans="1:23" x14ac:dyDescent="0.25">
      <c r="A61">
        <v>34039</v>
      </c>
      <c r="B61" t="s">
        <v>42</v>
      </c>
      <c r="C61" t="s">
        <v>17</v>
      </c>
      <c r="D61">
        <v>2285002009</v>
      </c>
      <c r="E61" t="s">
        <v>64</v>
      </c>
      <c r="F61" t="s">
        <v>65</v>
      </c>
      <c r="G61" t="s">
        <v>66</v>
      </c>
      <c r="H61" t="s">
        <v>70</v>
      </c>
      <c r="I61" t="s">
        <v>68</v>
      </c>
      <c r="J61" s="19">
        <v>42.512450000000001</v>
      </c>
      <c r="K61" s="16">
        <v>0.13301099999999999</v>
      </c>
      <c r="L61" s="16">
        <v>342.58760000000001</v>
      </c>
      <c r="M61" s="16">
        <v>10.026450000000001</v>
      </c>
      <c r="N61" s="16">
        <v>9.7256540000000005</v>
      </c>
      <c r="O61" s="16">
        <v>0.1499173</v>
      </c>
      <c r="P61" s="80">
        <v>15.84788</v>
      </c>
      <c r="Q61" s="19">
        <f t="shared" si="1"/>
        <v>0.11647246575342467</v>
      </c>
      <c r="R61" s="16">
        <f t="shared" si="2"/>
        <v>3.6441369863013699E-4</v>
      </c>
      <c r="S61" s="16">
        <f t="shared" si="3"/>
        <v>0.93859616438356164</v>
      </c>
      <c r="T61" s="16">
        <f t="shared" si="4"/>
        <v>2.7469726027397261E-2</v>
      </c>
      <c r="U61" s="16">
        <f t="shared" si="5"/>
        <v>2.6645627397260275E-2</v>
      </c>
      <c r="V61" s="16">
        <f t="shared" si="6"/>
        <v>4.107323287671233E-4</v>
      </c>
      <c r="W61" s="80">
        <f t="shared" si="7"/>
        <v>4.3418849315068495E-2</v>
      </c>
    </row>
    <row r="62" spans="1:23" x14ac:dyDescent="0.25">
      <c r="A62">
        <v>34041</v>
      </c>
      <c r="B62" t="s">
        <v>43</v>
      </c>
      <c r="C62" t="s">
        <v>17</v>
      </c>
      <c r="D62">
        <v>2285002006</v>
      </c>
      <c r="E62" t="s">
        <v>64</v>
      </c>
      <c r="F62" t="s">
        <v>65</v>
      </c>
      <c r="G62" t="s">
        <v>66</v>
      </c>
      <c r="H62" t="s">
        <v>71</v>
      </c>
      <c r="I62" t="s">
        <v>68</v>
      </c>
      <c r="J62" s="19">
        <v>7.7348499999999998</v>
      </c>
      <c r="K62" s="16">
        <v>2.4199999999999999E-2</v>
      </c>
      <c r="L62" s="16">
        <v>39.153399999999998</v>
      </c>
      <c r="M62" s="16">
        <v>1.1459429999999999</v>
      </c>
      <c r="N62" s="16">
        <v>1.1115489999999999</v>
      </c>
      <c r="O62" s="16">
        <v>2.7276000000000002E-2</v>
      </c>
      <c r="P62" s="80">
        <v>1.805299</v>
      </c>
      <c r="Q62" s="19">
        <f t="shared" si="1"/>
        <v>2.1191369863013697E-2</v>
      </c>
      <c r="R62" s="16">
        <f t="shared" si="2"/>
        <v>6.6301369863013698E-5</v>
      </c>
      <c r="S62" s="16">
        <f t="shared" si="3"/>
        <v>0.10726958904109589</v>
      </c>
      <c r="T62" s="16">
        <f t="shared" si="4"/>
        <v>3.1395698630136983E-3</v>
      </c>
      <c r="U62" s="16">
        <f t="shared" si="5"/>
        <v>3.0453397260273968E-3</v>
      </c>
      <c r="V62" s="16">
        <f t="shared" si="6"/>
        <v>7.472876712328767E-5</v>
      </c>
      <c r="W62" s="80">
        <f t="shared" si="7"/>
        <v>4.9460246575342469E-3</v>
      </c>
    </row>
    <row r="63" spans="1:23" x14ac:dyDescent="0.25">
      <c r="A63">
        <v>34041</v>
      </c>
      <c r="B63" t="s">
        <v>43</v>
      </c>
      <c r="C63" t="s">
        <v>17</v>
      </c>
      <c r="D63">
        <v>2285002007</v>
      </c>
      <c r="E63" t="s">
        <v>64</v>
      </c>
      <c r="F63" t="s">
        <v>65</v>
      </c>
      <c r="G63" t="s">
        <v>66</v>
      </c>
      <c r="H63" t="s">
        <v>69</v>
      </c>
      <c r="I63" t="s">
        <v>68</v>
      </c>
      <c r="J63" s="19">
        <v>0.16305710000000001</v>
      </c>
      <c r="K63" s="16">
        <v>5.1016579999999998E-4</v>
      </c>
      <c r="L63" s="16">
        <v>1.3140000000000001</v>
      </c>
      <c r="M63" s="16">
        <v>3.8456589999999999E-2</v>
      </c>
      <c r="N63" s="16">
        <v>3.7302889999999998E-2</v>
      </c>
      <c r="O63" s="16">
        <v>5.7500990000000001E-4</v>
      </c>
      <c r="P63" s="80">
        <v>6.078476E-2</v>
      </c>
      <c r="Q63" s="19">
        <f t="shared" si="1"/>
        <v>4.4673178082191783E-4</v>
      </c>
      <c r="R63" s="16">
        <f t="shared" si="2"/>
        <v>1.3977145205479451E-6</v>
      </c>
      <c r="S63" s="16">
        <f t="shared" si="3"/>
        <v>3.6000000000000003E-3</v>
      </c>
      <c r="T63" s="16">
        <f t="shared" si="4"/>
        <v>1.053605205479452E-4</v>
      </c>
      <c r="U63" s="16">
        <f t="shared" si="5"/>
        <v>1.0219969863013698E-4</v>
      </c>
      <c r="V63" s="16">
        <f t="shared" si="6"/>
        <v>1.5753695890410958E-6</v>
      </c>
      <c r="W63" s="80">
        <f t="shared" si="7"/>
        <v>1.6653358904109589E-4</v>
      </c>
    </row>
    <row r="64" spans="1:23" x14ac:dyDescent="0.25">
      <c r="A64">
        <v>34041</v>
      </c>
      <c r="B64" t="s">
        <v>43</v>
      </c>
      <c r="C64" t="s">
        <v>17</v>
      </c>
      <c r="D64">
        <v>2285002009</v>
      </c>
      <c r="E64" t="s">
        <v>64</v>
      </c>
      <c r="F64" t="s">
        <v>65</v>
      </c>
      <c r="G64" t="s">
        <v>66</v>
      </c>
      <c r="H64" t="s">
        <v>70</v>
      </c>
      <c r="I64" t="s">
        <v>68</v>
      </c>
      <c r="J64" s="19">
        <v>1.8907700000000001</v>
      </c>
      <c r="K64" s="16">
        <v>5.9157560000000003E-3</v>
      </c>
      <c r="L64" s="16">
        <v>15.23682</v>
      </c>
      <c r="M64" s="16">
        <v>0.44593310000000003</v>
      </c>
      <c r="N64" s="16">
        <v>0.43255510000000003</v>
      </c>
      <c r="O64" s="16">
        <v>6.6676720000000004E-3</v>
      </c>
      <c r="P64" s="80">
        <v>0.7048451</v>
      </c>
      <c r="Q64" s="19">
        <f t="shared" si="1"/>
        <v>5.1801917808219182E-3</v>
      </c>
      <c r="R64" s="16">
        <f t="shared" si="2"/>
        <v>1.6207550684931509E-5</v>
      </c>
      <c r="S64" s="16">
        <f t="shared" si="3"/>
        <v>4.1744712328767121E-2</v>
      </c>
      <c r="T64" s="16">
        <f t="shared" si="4"/>
        <v>1.2217345205479452E-3</v>
      </c>
      <c r="U64" s="16">
        <f t="shared" si="5"/>
        <v>1.1850824657534248E-3</v>
      </c>
      <c r="V64" s="16">
        <f t="shared" si="6"/>
        <v>1.8267594520547945E-5</v>
      </c>
      <c r="W64" s="80">
        <f t="shared" si="7"/>
        <v>1.9310824657534247E-3</v>
      </c>
    </row>
    <row r="65" spans="10:23" ht="15.75" thickBot="1" x14ac:dyDescent="0.3">
      <c r="J65" s="20">
        <f>SUM(J8:J64)</f>
        <v>832.59594276000018</v>
      </c>
      <c r="K65" s="21">
        <f t="shared" ref="K65:P65" si="8">SUM(K8:K64)</f>
        <v>2.5901364065199997</v>
      </c>
      <c r="L65" s="21">
        <f t="shared" si="8"/>
        <v>6000.3371709999992</v>
      </c>
      <c r="M65" s="21">
        <f t="shared" si="8"/>
        <v>173.46168503799998</v>
      </c>
      <c r="N65" s="21">
        <f t="shared" si="8"/>
        <v>168.25747744999998</v>
      </c>
      <c r="O65" s="21">
        <f t="shared" si="8"/>
        <v>2.9193222779599988</v>
      </c>
      <c r="P65" s="81">
        <f t="shared" si="8"/>
        <v>291.15158677299996</v>
      </c>
      <c r="Q65" s="20">
        <f t="shared" ref="Q65" si="9">SUM(Q8:Q64)</f>
        <v>2.2810847746849316</v>
      </c>
      <c r="R65" s="21">
        <f t="shared" ref="R65" si="10">SUM(R8:R64)</f>
        <v>7.0962641274520564E-3</v>
      </c>
      <c r="S65" s="21">
        <f t="shared" ref="S65" si="11">SUM(S8:S64)</f>
        <v>16.439279920547943</v>
      </c>
      <c r="T65" s="21">
        <f t="shared" ref="T65" si="12">SUM(T8:T64)</f>
        <v>0.47523749325479453</v>
      </c>
      <c r="U65" s="21">
        <f t="shared" ref="U65" si="13">SUM(U8:U64)</f>
        <v>0.46097939027397267</v>
      </c>
      <c r="V65" s="21">
        <f t="shared" ref="V65" si="14">SUM(V8:V64)</f>
        <v>7.9981432272876705E-3</v>
      </c>
      <c r="W65" s="81">
        <f t="shared" ref="W65" si="15">SUM(W8:W64)</f>
        <v>0.79767558019999985</v>
      </c>
    </row>
  </sheetData>
  <sortState xmlns:xlrd2="http://schemas.microsoft.com/office/spreadsheetml/2017/richdata2" ref="A8:J406">
    <sortCondition ref="A8:A406"/>
  </sortState>
  <mergeCells count="2">
    <mergeCell ref="J6:P6"/>
    <mergeCell ref="Q6:W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34935-7575-4A52-B605-65997F1FE2FD}">
  <dimension ref="A1:M401"/>
  <sheetViews>
    <sheetView workbookViewId="0">
      <selection activeCell="O18" sqref="O18"/>
    </sheetView>
  </sheetViews>
  <sheetFormatPr defaultRowHeight="15" x14ac:dyDescent="0.25"/>
  <cols>
    <col min="8" max="8" width="12.5703125" customWidth="1"/>
  </cols>
  <sheetData>
    <row r="1" spans="1:13" x14ac:dyDescent="0.25">
      <c r="A1" s="4" t="s">
        <v>149</v>
      </c>
    </row>
    <row r="2" spans="1:1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20</v>
      </c>
    </row>
    <row r="3" spans="1:13" x14ac:dyDescent="0.25">
      <c r="A3" t="s">
        <v>15</v>
      </c>
      <c r="B3">
        <v>34</v>
      </c>
      <c r="D3">
        <v>34001</v>
      </c>
      <c r="E3" t="s">
        <v>44</v>
      </c>
      <c r="F3" t="s">
        <v>25</v>
      </c>
      <c r="H3">
        <v>28500201</v>
      </c>
      <c r="I3" t="s">
        <v>18</v>
      </c>
      <c r="J3" t="s">
        <v>19</v>
      </c>
      <c r="K3" t="s">
        <v>20</v>
      </c>
      <c r="L3" t="s">
        <v>21</v>
      </c>
      <c r="M3">
        <v>0.24348185999999999</v>
      </c>
    </row>
    <row r="4" spans="1:13" x14ac:dyDescent="0.25">
      <c r="A4" t="s">
        <v>15</v>
      </c>
      <c r="B4">
        <v>34</v>
      </c>
      <c r="D4">
        <v>34001</v>
      </c>
      <c r="E4" t="s">
        <v>44</v>
      </c>
      <c r="F4" t="s">
        <v>17</v>
      </c>
      <c r="H4">
        <v>2285002007</v>
      </c>
      <c r="I4" t="s">
        <v>18</v>
      </c>
      <c r="J4" t="s">
        <v>19</v>
      </c>
      <c r="K4" t="s">
        <v>20</v>
      </c>
      <c r="L4" t="s">
        <v>21</v>
      </c>
      <c r="M4">
        <v>0.74979099999999999</v>
      </c>
    </row>
    <row r="5" spans="1:13" x14ac:dyDescent="0.25">
      <c r="A5" t="s">
        <v>15</v>
      </c>
      <c r="B5">
        <v>34</v>
      </c>
      <c r="D5">
        <v>34001</v>
      </c>
      <c r="E5" t="s">
        <v>44</v>
      </c>
      <c r="F5" t="s">
        <v>17</v>
      </c>
      <c r="H5">
        <v>2285002009</v>
      </c>
      <c r="I5" t="s">
        <v>18</v>
      </c>
      <c r="J5" t="s">
        <v>19</v>
      </c>
      <c r="K5" t="s">
        <v>20</v>
      </c>
      <c r="L5" t="s">
        <v>21</v>
      </c>
      <c r="M5">
        <v>15.599780000000001</v>
      </c>
    </row>
    <row r="6" spans="1:13" x14ac:dyDescent="0.25">
      <c r="A6" t="s">
        <v>15</v>
      </c>
      <c r="B6">
        <v>34</v>
      </c>
      <c r="D6">
        <v>34003</v>
      </c>
      <c r="E6" t="s">
        <v>45</v>
      </c>
      <c r="F6" t="s">
        <v>25</v>
      </c>
      <c r="H6">
        <v>28500201</v>
      </c>
      <c r="I6" t="s">
        <v>18</v>
      </c>
      <c r="J6" t="s">
        <v>19</v>
      </c>
      <c r="K6" t="s">
        <v>20</v>
      </c>
      <c r="L6" t="s">
        <v>21</v>
      </c>
      <c r="M6">
        <v>3.4489809</v>
      </c>
    </row>
    <row r="7" spans="1:13" x14ac:dyDescent="0.25">
      <c r="A7" t="s">
        <v>15</v>
      </c>
      <c r="B7">
        <v>34</v>
      </c>
      <c r="D7">
        <v>34003</v>
      </c>
      <c r="E7" t="s">
        <v>45</v>
      </c>
      <c r="F7" t="s">
        <v>17</v>
      </c>
      <c r="H7">
        <v>2285002006</v>
      </c>
      <c r="I7" t="s">
        <v>18</v>
      </c>
      <c r="J7" t="s">
        <v>19</v>
      </c>
      <c r="K7" t="s">
        <v>20</v>
      </c>
      <c r="L7" t="s">
        <v>21</v>
      </c>
      <c r="M7">
        <v>27.304690000000001</v>
      </c>
    </row>
    <row r="8" spans="1:13" x14ac:dyDescent="0.25">
      <c r="A8" t="s">
        <v>15</v>
      </c>
      <c r="B8">
        <v>34</v>
      </c>
      <c r="D8">
        <v>34003</v>
      </c>
      <c r="E8" t="s">
        <v>45</v>
      </c>
      <c r="F8" t="s">
        <v>17</v>
      </c>
      <c r="H8">
        <v>2285002007</v>
      </c>
      <c r="I8" t="s">
        <v>18</v>
      </c>
      <c r="J8" t="s">
        <v>19</v>
      </c>
      <c r="K8" t="s">
        <v>20</v>
      </c>
      <c r="L8" t="s">
        <v>21</v>
      </c>
      <c r="M8">
        <v>2.470656</v>
      </c>
    </row>
    <row r="9" spans="1:13" x14ac:dyDescent="0.25">
      <c r="A9" t="s">
        <v>15</v>
      </c>
      <c r="B9">
        <v>34</v>
      </c>
      <c r="D9">
        <v>34003</v>
      </c>
      <c r="E9" t="s">
        <v>45</v>
      </c>
      <c r="F9" t="s">
        <v>17</v>
      </c>
      <c r="H9">
        <v>2285002009</v>
      </c>
      <c r="I9" t="s">
        <v>18</v>
      </c>
      <c r="J9" t="s">
        <v>19</v>
      </c>
      <c r="K9" t="s">
        <v>20</v>
      </c>
      <c r="L9" t="s">
        <v>21</v>
      </c>
      <c r="M9">
        <v>113.78749999999999</v>
      </c>
    </row>
    <row r="10" spans="1:13" x14ac:dyDescent="0.25">
      <c r="A10" t="s">
        <v>15</v>
      </c>
      <c r="B10">
        <v>34</v>
      </c>
      <c r="D10">
        <v>34005</v>
      </c>
      <c r="E10" t="s">
        <v>46</v>
      </c>
      <c r="F10" t="s">
        <v>25</v>
      </c>
      <c r="H10">
        <v>28500201</v>
      </c>
      <c r="I10" t="s">
        <v>18</v>
      </c>
      <c r="J10" t="s">
        <v>19</v>
      </c>
      <c r="K10" t="s">
        <v>20</v>
      </c>
      <c r="L10" t="s">
        <v>21</v>
      </c>
      <c r="M10">
        <v>0.66869270000000003</v>
      </c>
    </row>
    <row r="11" spans="1:13" x14ac:dyDescent="0.25">
      <c r="A11" t="s">
        <v>15</v>
      </c>
      <c r="B11">
        <v>34</v>
      </c>
      <c r="D11">
        <v>34005</v>
      </c>
      <c r="E11" t="s">
        <v>46</v>
      </c>
      <c r="F11" t="s">
        <v>17</v>
      </c>
      <c r="H11">
        <v>2285002007</v>
      </c>
      <c r="I11" t="s">
        <v>18</v>
      </c>
      <c r="J11" t="s">
        <v>19</v>
      </c>
      <c r="K11" t="s">
        <v>20</v>
      </c>
      <c r="L11" t="s">
        <v>21</v>
      </c>
      <c r="M11">
        <v>1.3172060000000001</v>
      </c>
    </row>
    <row r="12" spans="1:13" x14ac:dyDescent="0.25">
      <c r="A12" t="s">
        <v>15</v>
      </c>
      <c r="B12">
        <v>34</v>
      </c>
      <c r="D12">
        <v>34007</v>
      </c>
      <c r="E12" t="s">
        <v>35</v>
      </c>
      <c r="F12" t="s">
        <v>25</v>
      </c>
      <c r="H12">
        <v>28500201</v>
      </c>
      <c r="I12" t="s">
        <v>18</v>
      </c>
      <c r="J12" t="s">
        <v>19</v>
      </c>
      <c r="K12" t="s">
        <v>20</v>
      </c>
      <c r="L12" t="s">
        <v>21</v>
      </c>
      <c r="M12">
        <v>11.337580000000001</v>
      </c>
    </row>
    <row r="13" spans="1:13" x14ac:dyDescent="0.25">
      <c r="A13" t="s">
        <v>15</v>
      </c>
      <c r="B13">
        <v>34</v>
      </c>
      <c r="D13">
        <v>34007</v>
      </c>
      <c r="E13" t="s">
        <v>35</v>
      </c>
      <c r="F13" t="s">
        <v>17</v>
      </c>
      <c r="H13">
        <v>2285002007</v>
      </c>
      <c r="I13" t="s">
        <v>18</v>
      </c>
      <c r="J13" t="s">
        <v>19</v>
      </c>
      <c r="K13" t="s">
        <v>20</v>
      </c>
      <c r="L13" t="s">
        <v>21</v>
      </c>
      <c r="M13">
        <v>4.0762169999999998</v>
      </c>
    </row>
    <row r="14" spans="1:13" x14ac:dyDescent="0.25">
      <c r="A14" t="s">
        <v>15</v>
      </c>
      <c r="B14">
        <v>34</v>
      </c>
      <c r="D14">
        <v>34007</v>
      </c>
      <c r="E14" t="s">
        <v>35</v>
      </c>
      <c r="F14" t="s">
        <v>17</v>
      </c>
      <c r="H14">
        <v>2285002009</v>
      </c>
      <c r="I14" t="s">
        <v>18</v>
      </c>
      <c r="J14" t="s">
        <v>19</v>
      </c>
      <c r="K14" t="s">
        <v>20</v>
      </c>
      <c r="L14" t="s">
        <v>21</v>
      </c>
      <c r="M14">
        <v>15.380549999999999</v>
      </c>
    </row>
    <row r="15" spans="1:13" x14ac:dyDescent="0.25">
      <c r="A15" t="s">
        <v>15</v>
      </c>
      <c r="B15">
        <v>34</v>
      </c>
      <c r="D15">
        <v>34009</v>
      </c>
      <c r="E15" t="s">
        <v>38</v>
      </c>
      <c r="F15" t="s">
        <v>17</v>
      </c>
      <c r="H15">
        <v>2285002007</v>
      </c>
      <c r="I15" t="s">
        <v>18</v>
      </c>
      <c r="J15" t="s">
        <v>19</v>
      </c>
      <c r="K15" t="s">
        <v>20</v>
      </c>
      <c r="L15" t="s">
        <v>21</v>
      </c>
      <c r="M15">
        <v>0.4820951</v>
      </c>
    </row>
    <row r="16" spans="1:13" x14ac:dyDescent="0.25">
      <c r="A16" t="s">
        <v>15</v>
      </c>
      <c r="B16">
        <v>34</v>
      </c>
      <c r="D16">
        <v>34011</v>
      </c>
      <c r="E16" t="s">
        <v>16</v>
      </c>
      <c r="F16" t="s">
        <v>25</v>
      </c>
      <c r="H16">
        <v>28500201</v>
      </c>
      <c r="I16" t="s">
        <v>18</v>
      </c>
      <c r="J16" t="s">
        <v>19</v>
      </c>
      <c r="K16" t="s">
        <v>20</v>
      </c>
      <c r="L16" t="s">
        <v>21</v>
      </c>
      <c r="M16">
        <v>1.012537</v>
      </c>
    </row>
    <row r="17" spans="1:13" x14ac:dyDescent="0.25">
      <c r="A17" t="s">
        <v>15</v>
      </c>
      <c r="B17">
        <v>34</v>
      </c>
      <c r="D17">
        <v>34011</v>
      </c>
      <c r="E17" t="s">
        <v>16</v>
      </c>
      <c r="F17" t="s">
        <v>17</v>
      </c>
      <c r="H17">
        <v>2285002007</v>
      </c>
      <c r="I17" t="s">
        <v>18</v>
      </c>
      <c r="J17" t="s">
        <v>19</v>
      </c>
      <c r="K17" t="s">
        <v>20</v>
      </c>
      <c r="L17" t="s">
        <v>21</v>
      </c>
      <c r="M17">
        <v>5.7213859999999999</v>
      </c>
    </row>
    <row r="18" spans="1:13" x14ac:dyDescent="0.25">
      <c r="A18" t="s">
        <v>15</v>
      </c>
      <c r="B18">
        <v>34</v>
      </c>
      <c r="D18">
        <v>34013</v>
      </c>
      <c r="E18" t="s">
        <v>53</v>
      </c>
      <c r="F18" t="s">
        <v>25</v>
      </c>
      <c r="H18">
        <v>28500201</v>
      </c>
      <c r="I18" t="s">
        <v>18</v>
      </c>
      <c r="J18" t="s">
        <v>19</v>
      </c>
      <c r="K18" t="s">
        <v>20</v>
      </c>
      <c r="L18" t="s">
        <v>21</v>
      </c>
      <c r="M18">
        <v>35.928060199999997</v>
      </c>
    </row>
    <row r="19" spans="1:13" x14ac:dyDescent="0.25">
      <c r="A19" t="s">
        <v>15</v>
      </c>
      <c r="B19">
        <v>34</v>
      </c>
      <c r="D19">
        <v>34013</v>
      </c>
      <c r="E19" t="s">
        <v>53</v>
      </c>
      <c r="F19" t="s">
        <v>17</v>
      </c>
      <c r="H19">
        <v>2285002006</v>
      </c>
      <c r="I19" t="s">
        <v>18</v>
      </c>
      <c r="J19" t="s">
        <v>19</v>
      </c>
      <c r="K19" t="s">
        <v>20</v>
      </c>
      <c r="L19" t="s">
        <v>21</v>
      </c>
      <c r="M19">
        <v>10.27956</v>
      </c>
    </row>
    <row r="20" spans="1:13" x14ac:dyDescent="0.25">
      <c r="A20" t="s">
        <v>15</v>
      </c>
      <c r="B20">
        <v>34</v>
      </c>
      <c r="D20">
        <v>34013</v>
      </c>
      <c r="E20" t="s">
        <v>53</v>
      </c>
      <c r="F20" t="s">
        <v>17</v>
      </c>
      <c r="H20">
        <v>2285002007</v>
      </c>
      <c r="I20" t="s">
        <v>18</v>
      </c>
      <c r="J20" t="s">
        <v>19</v>
      </c>
      <c r="K20" t="s">
        <v>20</v>
      </c>
      <c r="L20" t="s">
        <v>21</v>
      </c>
      <c r="M20">
        <v>2.1023429999999999</v>
      </c>
    </row>
    <row r="21" spans="1:13" x14ac:dyDescent="0.25">
      <c r="A21" t="s">
        <v>15</v>
      </c>
      <c r="B21">
        <v>34</v>
      </c>
      <c r="D21">
        <v>34013</v>
      </c>
      <c r="E21" t="s">
        <v>53</v>
      </c>
      <c r="F21" t="s">
        <v>17</v>
      </c>
      <c r="H21">
        <v>2285002009</v>
      </c>
      <c r="I21" t="s">
        <v>18</v>
      </c>
      <c r="J21" t="s">
        <v>19</v>
      </c>
      <c r="K21" t="s">
        <v>20</v>
      </c>
      <c r="L21" t="s">
        <v>21</v>
      </c>
      <c r="M21">
        <v>22.112850000000002</v>
      </c>
    </row>
    <row r="22" spans="1:13" x14ac:dyDescent="0.25">
      <c r="A22" t="s">
        <v>15</v>
      </c>
      <c r="B22">
        <v>34</v>
      </c>
      <c r="D22">
        <v>34015</v>
      </c>
      <c r="E22" t="s">
        <v>56</v>
      </c>
      <c r="F22" t="s">
        <v>25</v>
      </c>
      <c r="H22">
        <v>28500201</v>
      </c>
      <c r="I22" t="s">
        <v>18</v>
      </c>
      <c r="J22" t="s">
        <v>19</v>
      </c>
      <c r="K22" t="s">
        <v>20</v>
      </c>
      <c r="L22" t="s">
        <v>21</v>
      </c>
      <c r="M22">
        <v>1.030748</v>
      </c>
    </row>
    <row r="23" spans="1:13" x14ac:dyDescent="0.25">
      <c r="A23" t="s">
        <v>15</v>
      </c>
      <c r="B23">
        <v>34</v>
      </c>
      <c r="D23">
        <v>34015</v>
      </c>
      <c r="E23" t="s">
        <v>56</v>
      </c>
      <c r="F23" t="s">
        <v>17</v>
      </c>
      <c r="H23">
        <v>2285002007</v>
      </c>
      <c r="I23" t="s">
        <v>18</v>
      </c>
      <c r="J23" t="s">
        <v>19</v>
      </c>
      <c r="K23" t="s">
        <v>20</v>
      </c>
      <c r="L23" t="s">
        <v>21</v>
      </c>
      <c r="M23">
        <v>8.3716740000000005</v>
      </c>
    </row>
    <row r="24" spans="1:13" x14ac:dyDescent="0.25">
      <c r="A24" t="s">
        <v>15</v>
      </c>
      <c r="B24">
        <v>34</v>
      </c>
      <c r="D24">
        <v>34017</v>
      </c>
      <c r="E24" t="s">
        <v>54</v>
      </c>
      <c r="F24" t="s">
        <v>25</v>
      </c>
      <c r="H24">
        <v>28500201</v>
      </c>
      <c r="I24" t="s">
        <v>18</v>
      </c>
      <c r="J24" t="s">
        <v>19</v>
      </c>
      <c r="K24" t="s">
        <v>20</v>
      </c>
      <c r="L24" t="s">
        <v>21</v>
      </c>
      <c r="M24">
        <v>25.4332943</v>
      </c>
    </row>
    <row r="25" spans="1:13" x14ac:dyDescent="0.25">
      <c r="A25" t="s">
        <v>15</v>
      </c>
      <c r="B25">
        <v>34</v>
      </c>
      <c r="D25">
        <v>34017</v>
      </c>
      <c r="E25" t="s">
        <v>54</v>
      </c>
      <c r="F25" t="s">
        <v>17</v>
      </c>
      <c r="H25">
        <v>2285002006</v>
      </c>
      <c r="I25" t="s">
        <v>18</v>
      </c>
      <c r="J25" t="s">
        <v>19</v>
      </c>
      <c r="K25" t="s">
        <v>20</v>
      </c>
      <c r="L25" t="s">
        <v>21</v>
      </c>
      <c r="M25">
        <v>24.308350000000001</v>
      </c>
    </row>
    <row r="26" spans="1:13" x14ac:dyDescent="0.25">
      <c r="A26" t="s">
        <v>15</v>
      </c>
      <c r="B26">
        <v>34</v>
      </c>
      <c r="D26">
        <v>34017</v>
      </c>
      <c r="E26" t="s">
        <v>54</v>
      </c>
      <c r="F26" t="s">
        <v>17</v>
      </c>
      <c r="H26">
        <v>2285002007</v>
      </c>
      <c r="I26" t="s">
        <v>18</v>
      </c>
      <c r="J26" t="s">
        <v>19</v>
      </c>
      <c r="K26" t="s">
        <v>20</v>
      </c>
      <c r="L26" t="s">
        <v>21</v>
      </c>
      <c r="M26">
        <v>4.2470270000000001</v>
      </c>
    </row>
    <row r="27" spans="1:13" x14ac:dyDescent="0.25">
      <c r="A27" t="s">
        <v>15</v>
      </c>
      <c r="B27">
        <v>34</v>
      </c>
      <c r="D27">
        <v>34017</v>
      </c>
      <c r="E27" t="s">
        <v>54</v>
      </c>
      <c r="F27" t="s">
        <v>17</v>
      </c>
      <c r="H27">
        <v>2285002009</v>
      </c>
      <c r="I27" t="s">
        <v>18</v>
      </c>
      <c r="J27" t="s">
        <v>19</v>
      </c>
      <c r="K27" t="s">
        <v>20</v>
      </c>
      <c r="L27" t="s">
        <v>21</v>
      </c>
      <c r="M27">
        <v>46.370620000000002</v>
      </c>
    </row>
    <row r="28" spans="1:13" x14ac:dyDescent="0.25">
      <c r="A28" t="s">
        <v>15</v>
      </c>
      <c r="B28">
        <v>34</v>
      </c>
      <c r="D28">
        <v>34019</v>
      </c>
      <c r="E28" t="s">
        <v>47</v>
      </c>
      <c r="F28" t="s">
        <v>17</v>
      </c>
      <c r="H28">
        <v>2285002006</v>
      </c>
      <c r="I28" t="s">
        <v>18</v>
      </c>
      <c r="J28" t="s">
        <v>19</v>
      </c>
      <c r="K28" t="s">
        <v>20</v>
      </c>
      <c r="L28" t="s">
        <v>21</v>
      </c>
      <c r="M28">
        <v>25.055630000000001</v>
      </c>
    </row>
    <row r="29" spans="1:13" x14ac:dyDescent="0.25">
      <c r="A29" t="s">
        <v>15</v>
      </c>
      <c r="B29">
        <v>34</v>
      </c>
      <c r="D29">
        <v>34019</v>
      </c>
      <c r="E29" t="s">
        <v>47</v>
      </c>
      <c r="F29" t="s">
        <v>17</v>
      </c>
      <c r="H29">
        <v>2285002007</v>
      </c>
      <c r="I29" t="s">
        <v>18</v>
      </c>
      <c r="J29" t="s">
        <v>19</v>
      </c>
      <c r="K29" t="s">
        <v>20</v>
      </c>
      <c r="L29" t="s">
        <v>21</v>
      </c>
      <c r="M29">
        <v>0.16743</v>
      </c>
    </row>
    <row r="30" spans="1:13" x14ac:dyDescent="0.25">
      <c r="A30" t="s">
        <v>15</v>
      </c>
      <c r="B30">
        <v>34</v>
      </c>
      <c r="D30">
        <v>34019</v>
      </c>
      <c r="E30" t="s">
        <v>47</v>
      </c>
      <c r="F30" t="s">
        <v>17</v>
      </c>
      <c r="H30">
        <v>2285002009</v>
      </c>
      <c r="I30" t="s">
        <v>18</v>
      </c>
      <c r="J30" t="s">
        <v>19</v>
      </c>
      <c r="K30" t="s">
        <v>20</v>
      </c>
      <c r="L30" t="s">
        <v>21</v>
      </c>
      <c r="M30">
        <v>27.770779999999998</v>
      </c>
    </row>
    <row r="31" spans="1:13" x14ac:dyDescent="0.25">
      <c r="A31" t="s">
        <v>15</v>
      </c>
      <c r="B31">
        <v>34</v>
      </c>
      <c r="D31">
        <v>34021</v>
      </c>
      <c r="E31" t="s">
        <v>48</v>
      </c>
      <c r="F31" t="s">
        <v>17</v>
      </c>
      <c r="H31">
        <v>2285002006</v>
      </c>
      <c r="I31" t="s">
        <v>18</v>
      </c>
      <c r="J31" t="s">
        <v>19</v>
      </c>
      <c r="K31" t="s">
        <v>20</v>
      </c>
      <c r="L31" t="s">
        <v>21</v>
      </c>
      <c r="M31">
        <v>10.58836</v>
      </c>
    </row>
    <row r="32" spans="1:13" x14ac:dyDescent="0.25">
      <c r="A32" t="s">
        <v>15</v>
      </c>
      <c r="B32">
        <v>34</v>
      </c>
      <c r="D32">
        <v>34021</v>
      </c>
      <c r="E32" t="s">
        <v>48</v>
      </c>
      <c r="F32" t="s">
        <v>17</v>
      </c>
      <c r="H32">
        <v>2285002007</v>
      </c>
      <c r="I32" t="s">
        <v>18</v>
      </c>
      <c r="J32" t="s">
        <v>19</v>
      </c>
      <c r="K32" t="s">
        <v>20</v>
      </c>
      <c r="L32" t="s">
        <v>21</v>
      </c>
      <c r="M32">
        <v>4.8252829999999997E-2</v>
      </c>
    </row>
    <row r="33" spans="1:13" x14ac:dyDescent="0.25">
      <c r="A33" t="s">
        <v>15</v>
      </c>
      <c r="B33">
        <v>34</v>
      </c>
      <c r="D33">
        <v>34021</v>
      </c>
      <c r="E33" t="s">
        <v>48</v>
      </c>
      <c r="F33" t="s">
        <v>17</v>
      </c>
      <c r="H33">
        <v>2285002009</v>
      </c>
      <c r="I33" t="s">
        <v>18</v>
      </c>
      <c r="J33" t="s">
        <v>19</v>
      </c>
      <c r="K33" t="s">
        <v>20</v>
      </c>
      <c r="L33" t="s">
        <v>21</v>
      </c>
      <c r="M33">
        <v>7.2972460000000003</v>
      </c>
    </row>
    <row r="34" spans="1:13" x14ac:dyDescent="0.25">
      <c r="A34" t="s">
        <v>15</v>
      </c>
      <c r="B34">
        <v>34</v>
      </c>
      <c r="D34">
        <v>34023</v>
      </c>
      <c r="E34" t="s">
        <v>34</v>
      </c>
      <c r="F34" t="s">
        <v>25</v>
      </c>
      <c r="H34">
        <v>28500201</v>
      </c>
      <c r="I34" t="s">
        <v>18</v>
      </c>
      <c r="J34" t="s">
        <v>19</v>
      </c>
      <c r="K34" t="s">
        <v>20</v>
      </c>
      <c r="L34" t="s">
        <v>21</v>
      </c>
      <c r="M34">
        <v>10.0258436</v>
      </c>
    </row>
    <row r="35" spans="1:13" x14ac:dyDescent="0.25">
      <c r="A35" t="s">
        <v>15</v>
      </c>
      <c r="B35">
        <v>34</v>
      </c>
      <c r="D35">
        <v>34023</v>
      </c>
      <c r="E35" t="s">
        <v>34</v>
      </c>
      <c r="F35" t="s">
        <v>17</v>
      </c>
      <c r="H35">
        <v>2285002006</v>
      </c>
      <c r="I35" t="s">
        <v>18</v>
      </c>
      <c r="J35" t="s">
        <v>19</v>
      </c>
      <c r="K35" t="s">
        <v>20</v>
      </c>
      <c r="L35" t="s">
        <v>21</v>
      </c>
      <c r="M35">
        <v>19.183309999999999</v>
      </c>
    </row>
    <row r="36" spans="1:13" x14ac:dyDescent="0.25">
      <c r="A36" t="s">
        <v>15</v>
      </c>
      <c r="B36">
        <v>34</v>
      </c>
      <c r="D36">
        <v>34023</v>
      </c>
      <c r="E36" t="s">
        <v>34</v>
      </c>
      <c r="F36" t="s">
        <v>17</v>
      </c>
      <c r="H36">
        <v>2285002007</v>
      </c>
      <c r="I36" t="s">
        <v>18</v>
      </c>
      <c r="J36" t="s">
        <v>19</v>
      </c>
      <c r="K36" t="s">
        <v>20</v>
      </c>
      <c r="L36" t="s">
        <v>21</v>
      </c>
      <c r="M36">
        <v>8.6817349999999998</v>
      </c>
    </row>
    <row r="37" spans="1:13" x14ac:dyDescent="0.25">
      <c r="A37" t="s">
        <v>15</v>
      </c>
      <c r="B37">
        <v>34</v>
      </c>
      <c r="D37">
        <v>34023</v>
      </c>
      <c r="E37" t="s">
        <v>34</v>
      </c>
      <c r="F37" t="s">
        <v>17</v>
      </c>
      <c r="H37">
        <v>2285002009</v>
      </c>
      <c r="I37" t="s">
        <v>18</v>
      </c>
      <c r="J37" t="s">
        <v>19</v>
      </c>
      <c r="K37" t="s">
        <v>20</v>
      </c>
      <c r="L37" t="s">
        <v>21</v>
      </c>
      <c r="M37">
        <v>27.733360000000001</v>
      </c>
    </row>
    <row r="38" spans="1:13" x14ac:dyDescent="0.25">
      <c r="A38" t="s">
        <v>15</v>
      </c>
      <c r="B38">
        <v>34</v>
      </c>
      <c r="D38">
        <v>34025</v>
      </c>
      <c r="E38" t="s">
        <v>52</v>
      </c>
      <c r="F38" t="s">
        <v>17</v>
      </c>
      <c r="H38">
        <v>2285002007</v>
      </c>
      <c r="I38" t="s">
        <v>18</v>
      </c>
      <c r="J38" t="s">
        <v>19</v>
      </c>
      <c r="K38" t="s">
        <v>20</v>
      </c>
      <c r="L38" t="s">
        <v>21</v>
      </c>
      <c r="M38">
        <v>0.78626759999999996</v>
      </c>
    </row>
    <row r="39" spans="1:13" x14ac:dyDescent="0.25">
      <c r="A39" t="s">
        <v>15</v>
      </c>
      <c r="B39">
        <v>34</v>
      </c>
      <c r="D39">
        <v>34025</v>
      </c>
      <c r="E39" t="s">
        <v>52</v>
      </c>
      <c r="F39" t="s">
        <v>17</v>
      </c>
      <c r="H39">
        <v>2285002009</v>
      </c>
      <c r="I39" t="s">
        <v>18</v>
      </c>
      <c r="J39" t="s">
        <v>19</v>
      </c>
      <c r="K39" t="s">
        <v>20</v>
      </c>
      <c r="L39" t="s">
        <v>21</v>
      </c>
      <c r="M39">
        <v>69.999750000000006</v>
      </c>
    </row>
    <row r="40" spans="1:13" x14ac:dyDescent="0.25">
      <c r="A40" t="s">
        <v>15</v>
      </c>
      <c r="B40">
        <v>34</v>
      </c>
      <c r="D40">
        <v>34027</v>
      </c>
      <c r="E40" t="s">
        <v>24</v>
      </c>
      <c r="F40" t="s">
        <v>25</v>
      </c>
      <c r="H40">
        <v>28500201</v>
      </c>
      <c r="I40" t="s">
        <v>18</v>
      </c>
      <c r="J40" t="s">
        <v>19</v>
      </c>
      <c r="K40" t="s">
        <v>20</v>
      </c>
      <c r="L40" t="s">
        <v>21</v>
      </c>
      <c r="M40">
        <v>0.76695550000000001</v>
      </c>
    </row>
    <row r="41" spans="1:13" x14ac:dyDescent="0.25">
      <c r="A41" t="s">
        <v>15</v>
      </c>
      <c r="B41">
        <v>34</v>
      </c>
      <c r="D41">
        <v>34027</v>
      </c>
      <c r="E41" t="s">
        <v>24</v>
      </c>
      <c r="F41" t="s">
        <v>17</v>
      </c>
      <c r="H41">
        <v>2285002007</v>
      </c>
      <c r="I41" t="s">
        <v>18</v>
      </c>
      <c r="J41" t="s">
        <v>19</v>
      </c>
      <c r="K41" t="s">
        <v>20</v>
      </c>
      <c r="L41" t="s">
        <v>21</v>
      </c>
      <c r="M41">
        <v>1.204175</v>
      </c>
    </row>
    <row r="42" spans="1:13" x14ac:dyDescent="0.25">
      <c r="A42" t="s">
        <v>15</v>
      </c>
      <c r="B42">
        <v>34</v>
      </c>
      <c r="D42">
        <v>34027</v>
      </c>
      <c r="E42" t="s">
        <v>24</v>
      </c>
      <c r="F42" t="s">
        <v>17</v>
      </c>
      <c r="H42">
        <v>2285002009</v>
      </c>
      <c r="I42" t="s">
        <v>18</v>
      </c>
      <c r="J42" t="s">
        <v>19</v>
      </c>
      <c r="K42" t="s">
        <v>20</v>
      </c>
      <c r="L42" t="s">
        <v>21</v>
      </c>
      <c r="M42">
        <v>37.530610000000003</v>
      </c>
    </row>
    <row r="43" spans="1:13" x14ac:dyDescent="0.25">
      <c r="A43" t="s">
        <v>15</v>
      </c>
      <c r="B43">
        <v>34</v>
      </c>
      <c r="D43">
        <v>34029</v>
      </c>
      <c r="E43" t="s">
        <v>55</v>
      </c>
      <c r="F43" t="s">
        <v>17</v>
      </c>
      <c r="H43">
        <v>2285002007</v>
      </c>
      <c r="I43" t="s">
        <v>18</v>
      </c>
      <c r="J43" t="s">
        <v>19</v>
      </c>
      <c r="K43" t="s">
        <v>20</v>
      </c>
      <c r="L43" t="s">
        <v>21</v>
      </c>
      <c r="M43">
        <v>1.039021E-2</v>
      </c>
    </row>
    <row r="44" spans="1:13" x14ac:dyDescent="0.25">
      <c r="A44" t="s">
        <v>15</v>
      </c>
      <c r="B44">
        <v>34</v>
      </c>
      <c r="D44">
        <v>34029</v>
      </c>
      <c r="E44" t="s">
        <v>55</v>
      </c>
      <c r="F44" t="s">
        <v>17</v>
      </c>
      <c r="H44">
        <v>2285002009</v>
      </c>
      <c r="I44" t="s">
        <v>18</v>
      </c>
      <c r="J44" t="s">
        <v>19</v>
      </c>
      <c r="K44" t="s">
        <v>20</v>
      </c>
      <c r="L44" t="s">
        <v>21</v>
      </c>
      <c r="M44">
        <v>2.8890989999999999</v>
      </c>
    </row>
    <row r="45" spans="1:13" x14ac:dyDescent="0.25">
      <c r="A45" t="s">
        <v>15</v>
      </c>
      <c r="B45">
        <v>34</v>
      </c>
      <c r="D45">
        <v>34031</v>
      </c>
      <c r="E45" t="s">
        <v>49</v>
      </c>
      <c r="F45" t="s">
        <v>17</v>
      </c>
      <c r="H45">
        <v>2285002007</v>
      </c>
      <c r="I45" t="s">
        <v>18</v>
      </c>
      <c r="J45" t="s">
        <v>19</v>
      </c>
      <c r="K45" t="s">
        <v>20</v>
      </c>
      <c r="L45" t="s">
        <v>21</v>
      </c>
      <c r="M45">
        <v>1.762637</v>
      </c>
    </row>
    <row r="46" spans="1:13" x14ac:dyDescent="0.25">
      <c r="A46" t="s">
        <v>15</v>
      </c>
      <c r="B46">
        <v>34</v>
      </c>
      <c r="D46">
        <v>34031</v>
      </c>
      <c r="E46" t="s">
        <v>49</v>
      </c>
      <c r="F46" t="s">
        <v>17</v>
      </c>
      <c r="H46">
        <v>2285002009</v>
      </c>
      <c r="I46" t="s">
        <v>18</v>
      </c>
      <c r="J46" t="s">
        <v>19</v>
      </c>
      <c r="K46" t="s">
        <v>20</v>
      </c>
      <c r="L46" t="s">
        <v>21</v>
      </c>
      <c r="M46">
        <v>37.025790000000001</v>
      </c>
    </row>
    <row r="47" spans="1:13" x14ac:dyDescent="0.25">
      <c r="A47" t="s">
        <v>15</v>
      </c>
      <c r="B47">
        <v>34</v>
      </c>
      <c r="D47">
        <v>34033</v>
      </c>
      <c r="E47" t="s">
        <v>50</v>
      </c>
      <c r="F47" t="s">
        <v>17</v>
      </c>
      <c r="H47">
        <v>2285002007</v>
      </c>
      <c r="I47" t="s">
        <v>18</v>
      </c>
      <c r="J47" t="s">
        <v>19</v>
      </c>
      <c r="K47" t="s">
        <v>20</v>
      </c>
      <c r="L47" t="s">
        <v>21</v>
      </c>
      <c r="M47">
        <v>5.3755620000000004</v>
      </c>
    </row>
    <row r="48" spans="1:13" x14ac:dyDescent="0.25">
      <c r="A48" t="s">
        <v>15</v>
      </c>
      <c r="B48">
        <v>34</v>
      </c>
      <c r="D48">
        <v>34035</v>
      </c>
      <c r="E48" t="s">
        <v>51</v>
      </c>
      <c r="F48" t="s">
        <v>25</v>
      </c>
      <c r="H48">
        <v>28500201</v>
      </c>
      <c r="I48" t="s">
        <v>18</v>
      </c>
      <c r="J48" t="s">
        <v>19</v>
      </c>
      <c r="K48" t="s">
        <v>20</v>
      </c>
      <c r="L48" t="s">
        <v>21</v>
      </c>
      <c r="M48">
        <v>7.6001991599999998</v>
      </c>
    </row>
    <row r="49" spans="1:13" x14ac:dyDescent="0.25">
      <c r="A49" t="s">
        <v>15</v>
      </c>
      <c r="B49">
        <v>34</v>
      </c>
      <c r="D49">
        <v>34035</v>
      </c>
      <c r="E49" t="s">
        <v>51</v>
      </c>
      <c r="F49" t="s">
        <v>17</v>
      </c>
      <c r="H49">
        <v>2285002006</v>
      </c>
      <c r="I49" t="s">
        <v>18</v>
      </c>
      <c r="J49" t="s">
        <v>19</v>
      </c>
      <c r="K49" t="s">
        <v>20</v>
      </c>
      <c r="L49" t="s">
        <v>21</v>
      </c>
      <c r="M49">
        <v>26.551950000000001</v>
      </c>
    </row>
    <row r="50" spans="1:13" x14ac:dyDescent="0.25">
      <c r="A50" t="s">
        <v>15</v>
      </c>
      <c r="B50">
        <v>34</v>
      </c>
      <c r="D50">
        <v>34035</v>
      </c>
      <c r="E50" t="s">
        <v>51</v>
      </c>
      <c r="F50" t="s">
        <v>17</v>
      </c>
      <c r="H50">
        <v>2285002007</v>
      </c>
      <c r="I50" t="s">
        <v>18</v>
      </c>
      <c r="J50" t="s">
        <v>19</v>
      </c>
      <c r="K50" t="s">
        <v>20</v>
      </c>
      <c r="L50" t="s">
        <v>21</v>
      </c>
      <c r="M50">
        <v>0.2080977</v>
      </c>
    </row>
    <row r="51" spans="1:13" x14ac:dyDescent="0.25">
      <c r="A51" t="s">
        <v>15</v>
      </c>
      <c r="B51">
        <v>34</v>
      </c>
      <c r="D51">
        <v>34035</v>
      </c>
      <c r="E51" t="s">
        <v>51</v>
      </c>
      <c r="F51" t="s">
        <v>17</v>
      </c>
      <c r="H51">
        <v>2285002009</v>
      </c>
      <c r="I51" t="s">
        <v>18</v>
      </c>
      <c r="J51" t="s">
        <v>19</v>
      </c>
      <c r="K51" t="s">
        <v>20</v>
      </c>
      <c r="L51" t="s">
        <v>21</v>
      </c>
      <c r="M51">
        <v>28.340039999999998</v>
      </c>
    </row>
    <row r="52" spans="1:13" x14ac:dyDescent="0.25">
      <c r="A52" t="s">
        <v>15</v>
      </c>
      <c r="B52">
        <v>34</v>
      </c>
      <c r="D52">
        <v>34037</v>
      </c>
      <c r="E52" t="s">
        <v>41</v>
      </c>
      <c r="F52" t="s">
        <v>17</v>
      </c>
      <c r="H52">
        <v>2285002007</v>
      </c>
      <c r="I52" t="s">
        <v>18</v>
      </c>
      <c r="J52" t="s">
        <v>19</v>
      </c>
      <c r="K52" t="s">
        <v>20</v>
      </c>
      <c r="L52" t="s">
        <v>21</v>
      </c>
      <c r="M52">
        <v>3.2311200000000002</v>
      </c>
    </row>
    <row r="53" spans="1:13" x14ac:dyDescent="0.25">
      <c r="A53" t="s">
        <v>15</v>
      </c>
      <c r="B53">
        <v>34</v>
      </c>
      <c r="D53">
        <v>34039</v>
      </c>
      <c r="E53" t="s">
        <v>42</v>
      </c>
      <c r="F53" t="s">
        <v>25</v>
      </c>
      <c r="H53">
        <v>28500201</v>
      </c>
      <c r="I53" t="s">
        <v>18</v>
      </c>
      <c r="J53" t="s">
        <v>19</v>
      </c>
      <c r="K53" t="s">
        <v>20</v>
      </c>
      <c r="L53" t="s">
        <v>21</v>
      </c>
      <c r="M53">
        <v>13.520519999999999</v>
      </c>
    </row>
    <row r="54" spans="1:13" x14ac:dyDescent="0.25">
      <c r="A54" t="s">
        <v>15</v>
      </c>
      <c r="B54">
        <v>34</v>
      </c>
      <c r="D54">
        <v>34039</v>
      </c>
      <c r="E54" t="s">
        <v>42</v>
      </c>
      <c r="F54" t="s">
        <v>17</v>
      </c>
      <c r="H54">
        <v>2285002006</v>
      </c>
      <c r="I54" t="s">
        <v>18</v>
      </c>
      <c r="J54" t="s">
        <v>19</v>
      </c>
      <c r="K54" t="s">
        <v>20</v>
      </c>
      <c r="L54" t="s">
        <v>21</v>
      </c>
      <c r="M54">
        <v>18.35643</v>
      </c>
    </row>
    <row r="55" spans="1:13" x14ac:dyDescent="0.25">
      <c r="A55" t="s">
        <v>15</v>
      </c>
      <c r="B55">
        <v>34</v>
      </c>
      <c r="D55">
        <v>34039</v>
      </c>
      <c r="E55" t="s">
        <v>42</v>
      </c>
      <c r="F55" t="s">
        <v>17</v>
      </c>
      <c r="H55">
        <v>2285002007</v>
      </c>
      <c r="I55" t="s">
        <v>18</v>
      </c>
      <c r="J55" t="s">
        <v>19</v>
      </c>
      <c r="K55" t="s">
        <v>20</v>
      </c>
      <c r="L55" t="s">
        <v>21</v>
      </c>
      <c r="M55">
        <v>4.7976049999999999</v>
      </c>
    </row>
    <row r="56" spans="1:13" x14ac:dyDescent="0.25">
      <c r="A56" t="s">
        <v>15</v>
      </c>
      <c r="B56">
        <v>34</v>
      </c>
      <c r="D56">
        <v>34039</v>
      </c>
      <c r="E56" t="s">
        <v>42</v>
      </c>
      <c r="F56" t="s">
        <v>17</v>
      </c>
      <c r="H56">
        <v>2285002009</v>
      </c>
      <c r="I56" t="s">
        <v>18</v>
      </c>
      <c r="J56" t="s">
        <v>19</v>
      </c>
      <c r="K56" t="s">
        <v>20</v>
      </c>
      <c r="L56" t="s">
        <v>21</v>
      </c>
      <c r="M56">
        <v>42.512450000000001</v>
      </c>
    </row>
    <row r="57" spans="1:13" x14ac:dyDescent="0.25">
      <c r="A57" t="s">
        <v>15</v>
      </c>
      <c r="B57">
        <v>34</v>
      </c>
      <c r="D57">
        <v>34041</v>
      </c>
      <c r="E57" t="s">
        <v>43</v>
      </c>
      <c r="F57" t="s">
        <v>17</v>
      </c>
      <c r="H57">
        <v>2285002006</v>
      </c>
      <c r="I57" t="s">
        <v>18</v>
      </c>
      <c r="J57" t="s">
        <v>19</v>
      </c>
      <c r="K57" t="s">
        <v>20</v>
      </c>
      <c r="L57" t="s">
        <v>21</v>
      </c>
      <c r="M57">
        <v>7.7348499999999998</v>
      </c>
    </row>
    <row r="58" spans="1:13" x14ac:dyDescent="0.25">
      <c r="A58" t="s">
        <v>15</v>
      </c>
      <c r="B58">
        <v>34</v>
      </c>
      <c r="D58">
        <v>34041</v>
      </c>
      <c r="E58" t="s">
        <v>43</v>
      </c>
      <c r="F58" t="s">
        <v>17</v>
      </c>
      <c r="H58">
        <v>2285002007</v>
      </c>
      <c r="I58" t="s">
        <v>18</v>
      </c>
      <c r="J58" t="s">
        <v>19</v>
      </c>
      <c r="K58" t="s">
        <v>20</v>
      </c>
      <c r="L58" t="s">
        <v>21</v>
      </c>
      <c r="M58">
        <v>0.16305710000000001</v>
      </c>
    </row>
    <row r="59" spans="1:13" x14ac:dyDescent="0.25">
      <c r="A59" t="s">
        <v>15</v>
      </c>
      <c r="B59">
        <v>34</v>
      </c>
      <c r="D59">
        <v>34041</v>
      </c>
      <c r="E59" t="s">
        <v>43</v>
      </c>
      <c r="F59" t="s">
        <v>17</v>
      </c>
      <c r="H59">
        <v>2285002009</v>
      </c>
      <c r="I59" t="s">
        <v>18</v>
      </c>
      <c r="J59" t="s">
        <v>19</v>
      </c>
      <c r="K59" t="s">
        <v>20</v>
      </c>
      <c r="L59" t="s">
        <v>21</v>
      </c>
      <c r="M59">
        <v>1.8907700000000001</v>
      </c>
    </row>
    <row r="60" spans="1:13" x14ac:dyDescent="0.25">
      <c r="A60" t="s">
        <v>15</v>
      </c>
      <c r="B60">
        <v>34</v>
      </c>
      <c r="D60">
        <v>34001</v>
      </c>
      <c r="E60" t="s">
        <v>44</v>
      </c>
      <c r="F60" t="s">
        <v>25</v>
      </c>
      <c r="H60">
        <v>28500201</v>
      </c>
      <c r="I60" t="s">
        <v>18</v>
      </c>
      <c r="J60" t="s">
        <v>19</v>
      </c>
      <c r="K60" t="s">
        <v>36</v>
      </c>
      <c r="L60" t="s">
        <v>37</v>
      </c>
      <c r="M60">
        <v>7.2922310000000001E-4</v>
      </c>
    </row>
    <row r="61" spans="1:13" x14ac:dyDescent="0.25">
      <c r="A61" t="s">
        <v>15</v>
      </c>
      <c r="B61">
        <v>34</v>
      </c>
      <c r="D61">
        <v>34001</v>
      </c>
      <c r="E61" t="s">
        <v>44</v>
      </c>
      <c r="F61" t="s">
        <v>17</v>
      </c>
      <c r="H61">
        <v>2285002007</v>
      </c>
      <c r="I61" t="s">
        <v>18</v>
      </c>
      <c r="J61" t="s">
        <v>19</v>
      </c>
      <c r="K61" t="s">
        <v>36</v>
      </c>
      <c r="L61" t="s">
        <v>37</v>
      </c>
      <c r="M61">
        <v>2.3459129999999998E-3</v>
      </c>
    </row>
    <row r="62" spans="1:13" x14ac:dyDescent="0.25">
      <c r="A62" t="s">
        <v>15</v>
      </c>
      <c r="B62">
        <v>34</v>
      </c>
      <c r="D62">
        <v>34001</v>
      </c>
      <c r="E62" t="s">
        <v>44</v>
      </c>
      <c r="F62" t="s">
        <v>17</v>
      </c>
      <c r="H62">
        <v>2285002009</v>
      </c>
      <c r="I62" t="s">
        <v>18</v>
      </c>
      <c r="J62" t="s">
        <v>19</v>
      </c>
      <c r="K62" t="s">
        <v>36</v>
      </c>
      <c r="L62" t="s">
        <v>37</v>
      </c>
      <c r="M62">
        <v>4.8807879999999998E-2</v>
      </c>
    </row>
    <row r="63" spans="1:13" x14ac:dyDescent="0.25">
      <c r="A63" t="s">
        <v>15</v>
      </c>
      <c r="B63">
        <v>34</v>
      </c>
      <c r="D63">
        <v>34003</v>
      </c>
      <c r="E63" t="s">
        <v>45</v>
      </c>
      <c r="F63" t="s">
        <v>25</v>
      </c>
      <c r="H63">
        <v>28500201</v>
      </c>
      <c r="I63" t="s">
        <v>18</v>
      </c>
      <c r="J63" t="s">
        <v>19</v>
      </c>
      <c r="K63" t="s">
        <v>36</v>
      </c>
      <c r="L63" t="s">
        <v>37</v>
      </c>
      <c r="M63">
        <v>1.0329624500000001E-2</v>
      </c>
    </row>
    <row r="64" spans="1:13" x14ac:dyDescent="0.25">
      <c r="A64" t="s">
        <v>15</v>
      </c>
      <c r="B64">
        <v>34</v>
      </c>
      <c r="D64">
        <v>34003</v>
      </c>
      <c r="E64" t="s">
        <v>45</v>
      </c>
      <c r="F64" t="s">
        <v>17</v>
      </c>
      <c r="H64">
        <v>2285002006</v>
      </c>
      <c r="I64" t="s">
        <v>18</v>
      </c>
      <c r="J64" t="s">
        <v>19</v>
      </c>
      <c r="K64" t="s">
        <v>36</v>
      </c>
      <c r="L64" t="s">
        <v>37</v>
      </c>
      <c r="M64">
        <v>8.5430000000000006E-2</v>
      </c>
    </row>
    <row r="65" spans="1:13" x14ac:dyDescent="0.25">
      <c r="A65" t="s">
        <v>15</v>
      </c>
      <c r="B65">
        <v>34</v>
      </c>
      <c r="D65">
        <v>34003</v>
      </c>
      <c r="E65" t="s">
        <v>45</v>
      </c>
      <c r="F65" t="s">
        <v>17</v>
      </c>
      <c r="H65">
        <v>2285002007</v>
      </c>
      <c r="I65" t="s">
        <v>18</v>
      </c>
      <c r="J65" t="s">
        <v>19</v>
      </c>
      <c r="K65" t="s">
        <v>36</v>
      </c>
      <c r="L65" t="s">
        <v>37</v>
      </c>
      <c r="M65">
        <v>7.7300770000000001E-3</v>
      </c>
    </row>
    <row r="66" spans="1:13" x14ac:dyDescent="0.25">
      <c r="A66" t="s">
        <v>15</v>
      </c>
      <c r="B66">
        <v>34</v>
      </c>
      <c r="D66">
        <v>34003</v>
      </c>
      <c r="E66" t="s">
        <v>45</v>
      </c>
      <c r="F66" t="s">
        <v>17</v>
      </c>
      <c r="H66">
        <v>2285002009</v>
      </c>
      <c r="I66" t="s">
        <v>18</v>
      </c>
      <c r="J66" t="s">
        <v>19</v>
      </c>
      <c r="K66" t="s">
        <v>36</v>
      </c>
      <c r="L66" t="s">
        <v>37</v>
      </c>
      <c r="M66">
        <v>0.35601310000000003</v>
      </c>
    </row>
    <row r="67" spans="1:13" x14ac:dyDescent="0.25">
      <c r="A67" t="s">
        <v>15</v>
      </c>
      <c r="B67">
        <v>34</v>
      </c>
      <c r="D67">
        <v>34005</v>
      </c>
      <c r="E67" t="s">
        <v>46</v>
      </c>
      <c r="F67" t="s">
        <v>25</v>
      </c>
      <c r="H67">
        <v>28500201</v>
      </c>
      <c r="I67" t="s">
        <v>18</v>
      </c>
      <c r="J67" t="s">
        <v>19</v>
      </c>
      <c r="K67" t="s">
        <v>36</v>
      </c>
      <c r="L67" t="s">
        <v>37</v>
      </c>
      <c r="M67">
        <v>2.0027209999999998E-3</v>
      </c>
    </row>
    <row r="68" spans="1:13" x14ac:dyDescent="0.25">
      <c r="A68" t="s">
        <v>15</v>
      </c>
      <c r="B68">
        <v>34</v>
      </c>
      <c r="D68">
        <v>34005</v>
      </c>
      <c r="E68" t="s">
        <v>46</v>
      </c>
      <c r="F68" t="s">
        <v>17</v>
      </c>
      <c r="H68">
        <v>2285002007</v>
      </c>
      <c r="I68" t="s">
        <v>18</v>
      </c>
      <c r="J68" t="s">
        <v>19</v>
      </c>
      <c r="K68" t="s">
        <v>36</v>
      </c>
      <c r="L68" t="s">
        <v>37</v>
      </c>
      <c r="M68">
        <v>4.1212150000000001E-3</v>
      </c>
    </row>
    <row r="69" spans="1:13" x14ac:dyDescent="0.25">
      <c r="A69" t="s">
        <v>15</v>
      </c>
      <c r="B69">
        <v>34</v>
      </c>
      <c r="D69">
        <v>34007</v>
      </c>
      <c r="E69" t="s">
        <v>35</v>
      </c>
      <c r="F69" t="s">
        <v>25</v>
      </c>
      <c r="H69">
        <v>28500201</v>
      </c>
      <c r="I69" t="s">
        <v>18</v>
      </c>
      <c r="J69" t="s">
        <v>19</v>
      </c>
      <c r="K69" t="s">
        <v>36</v>
      </c>
      <c r="L69" t="s">
        <v>37</v>
      </c>
      <c r="M69">
        <v>3.3955810000000003E-2</v>
      </c>
    </row>
    <row r="70" spans="1:13" x14ac:dyDescent="0.25">
      <c r="A70" t="s">
        <v>15</v>
      </c>
      <c r="B70">
        <v>34</v>
      </c>
      <c r="D70">
        <v>34007</v>
      </c>
      <c r="E70" t="s">
        <v>35</v>
      </c>
      <c r="F70" t="s">
        <v>17</v>
      </c>
      <c r="H70">
        <v>2285002007</v>
      </c>
      <c r="I70" t="s">
        <v>18</v>
      </c>
      <c r="J70" t="s">
        <v>19</v>
      </c>
      <c r="K70" t="s">
        <v>36</v>
      </c>
      <c r="L70" t="s">
        <v>37</v>
      </c>
      <c r="M70">
        <v>1.2753489999999999E-2</v>
      </c>
    </row>
    <row r="71" spans="1:13" x14ac:dyDescent="0.25">
      <c r="A71" t="s">
        <v>15</v>
      </c>
      <c r="B71">
        <v>34</v>
      </c>
      <c r="D71">
        <v>34007</v>
      </c>
      <c r="E71" t="s">
        <v>35</v>
      </c>
      <c r="F71" t="s">
        <v>17</v>
      </c>
      <c r="H71">
        <v>2285002009</v>
      </c>
      <c r="I71" t="s">
        <v>18</v>
      </c>
      <c r="J71" t="s">
        <v>19</v>
      </c>
      <c r="K71" t="s">
        <v>36</v>
      </c>
      <c r="L71" t="s">
        <v>37</v>
      </c>
      <c r="M71">
        <v>4.812197E-2</v>
      </c>
    </row>
    <row r="72" spans="1:13" x14ac:dyDescent="0.25">
      <c r="A72" t="s">
        <v>15</v>
      </c>
      <c r="B72">
        <v>34</v>
      </c>
      <c r="D72">
        <v>34009</v>
      </c>
      <c r="E72" t="s">
        <v>38</v>
      </c>
      <c r="F72" t="s">
        <v>17</v>
      </c>
      <c r="H72">
        <v>2285002007</v>
      </c>
      <c r="I72" t="s">
        <v>18</v>
      </c>
      <c r="J72" t="s">
        <v>19</v>
      </c>
      <c r="K72" t="s">
        <v>36</v>
      </c>
      <c r="L72" t="s">
        <v>37</v>
      </c>
      <c r="M72">
        <v>1.5083570000000001E-3</v>
      </c>
    </row>
    <row r="73" spans="1:13" x14ac:dyDescent="0.25">
      <c r="A73" t="s">
        <v>15</v>
      </c>
      <c r="B73">
        <v>34</v>
      </c>
      <c r="D73">
        <v>34011</v>
      </c>
      <c r="E73" t="s">
        <v>16</v>
      </c>
      <c r="F73" t="s">
        <v>25</v>
      </c>
      <c r="H73">
        <v>28500201</v>
      </c>
      <c r="I73" t="s">
        <v>18</v>
      </c>
      <c r="J73" t="s">
        <v>19</v>
      </c>
      <c r="K73" t="s">
        <v>36</v>
      </c>
      <c r="L73" t="s">
        <v>37</v>
      </c>
      <c r="M73">
        <v>3.0325270000000001E-3</v>
      </c>
    </row>
    <row r="74" spans="1:13" x14ac:dyDescent="0.25">
      <c r="A74" t="s">
        <v>15</v>
      </c>
      <c r="B74">
        <v>34</v>
      </c>
      <c r="D74">
        <v>34011</v>
      </c>
      <c r="E74" t="s">
        <v>16</v>
      </c>
      <c r="F74" t="s">
        <v>17</v>
      </c>
      <c r="H74">
        <v>2285002007</v>
      </c>
      <c r="I74" t="s">
        <v>18</v>
      </c>
      <c r="J74" t="s">
        <v>19</v>
      </c>
      <c r="K74" t="s">
        <v>36</v>
      </c>
      <c r="L74" t="s">
        <v>37</v>
      </c>
      <c r="M74">
        <v>1.7900820000000001E-2</v>
      </c>
    </row>
    <row r="75" spans="1:13" x14ac:dyDescent="0.25">
      <c r="A75" t="s">
        <v>15</v>
      </c>
      <c r="B75">
        <v>34</v>
      </c>
      <c r="D75">
        <v>34013</v>
      </c>
      <c r="E75" t="s">
        <v>53</v>
      </c>
      <c r="F75" t="s">
        <v>25</v>
      </c>
      <c r="H75">
        <v>28500201</v>
      </c>
      <c r="I75" t="s">
        <v>18</v>
      </c>
      <c r="J75" t="s">
        <v>19</v>
      </c>
      <c r="K75" t="s">
        <v>36</v>
      </c>
      <c r="L75" t="s">
        <v>37</v>
      </c>
      <c r="M75">
        <v>0.107603769</v>
      </c>
    </row>
    <row r="76" spans="1:13" x14ac:dyDescent="0.25">
      <c r="A76" t="s">
        <v>15</v>
      </c>
      <c r="B76">
        <v>34</v>
      </c>
      <c r="D76">
        <v>34013</v>
      </c>
      <c r="E76" t="s">
        <v>53</v>
      </c>
      <c r="F76" t="s">
        <v>17</v>
      </c>
      <c r="H76">
        <v>2285002006</v>
      </c>
      <c r="I76" t="s">
        <v>18</v>
      </c>
      <c r="J76" t="s">
        <v>19</v>
      </c>
      <c r="K76" t="s">
        <v>36</v>
      </c>
      <c r="L76" t="s">
        <v>37</v>
      </c>
      <c r="M76">
        <v>3.2162000000000003E-2</v>
      </c>
    </row>
    <row r="77" spans="1:13" x14ac:dyDescent="0.25">
      <c r="A77" t="s">
        <v>15</v>
      </c>
      <c r="B77">
        <v>34</v>
      </c>
      <c r="D77">
        <v>34013</v>
      </c>
      <c r="E77" t="s">
        <v>53</v>
      </c>
      <c r="F77" t="s">
        <v>17</v>
      </c>
      <c r="H77">
        <v>2285002007</v>
      </c>
      <c r="I77" t="s">
        <v>18</v>
      </c>
      <c r="J77" t="s">
        <v>19</v>
      </c>
      <c r="K77" t="s">
        <v>36</v>
      </c>
      <c r="L77" t="s">
        <v>37</v>
      </c>
      <c r="M77">
        <v>6.5777179999999998E-3</v>
      </c>
    </row>
    <row r="78" spans="1:13" x14ac:dyDescent="0.25">
      <c r="A78" t="s">
        <v>15</v>
      </c>
      <c r="B78">
        <v>34</v>
      </c>
      <c r="D78">
        <v>34013</v>
      </c>
      <c r="E78" t="s">
        <v>53</v>
      </c>
      <c r="F78" t="s">
        <v>17</v>
      </c>
      <c r="H78">
        <v>2285002009</v>
      </c>
      <c r="I78" t="s">
        <v>18</v>
      </c>
      <c r="J78" t="s">
        <v>19</v>
      </c>
      <c r="K78" t="s">
        <v>36</v>
      </c>
      <c r="L78" t="s">
        <v>37</v>
      </c>
      <c r="M78">
        <v>6.9185679999999999E-2</v>
      </c>
    </row>
    <row r="79" spans="1:13" x14ac:dyDescent="0.25">
      <c r="A79" t="s">
        <v>15</v>
      </c>
      <c r="B79">
        <v>34</v>
      </c>
      <c r="D79">
        <v>34015</v>
      </c>
      <c r="E79" t="s">
        <v>56</v>
      </c>
      <c r="F79" t="s">
        <v>25</v>
      </c>
      <c r="H79">
        <v>28500201</v>
      </c>
      <c r="I79" t="s">
        <v>18</v>
      </c>
      <c r="J79" t="s">
        <v>19</v>
      </c>
      <c r="K79" t="s">
        <v>36</v>
      </c>
      <c r="L79" t="s">
        <v>37</v>
      </c>
      <c r="M79">
        <v>3.0870699999999999E-3</v>
      </c>
    </row>
    <row r="80" spans="1:13" x14ac:dyDescent="0.25">
      <c r="A80" t="s">
        <v>15</v>
      </c>
      <c r="B80">
        <v>34</v>
      </c>
      <c r="D80">
        <v>34015</v>
      </c>
      <c r="E80" t="s">
        <v>56</v>
      </c>
      <c r="F80" t="s">
        <v>17</v>
      </c>
      <c r="H80">
        <v>2285002007</v>
      </c>
      <c r="I80" t="s">
        <v>18</v>
      </c>
      <c r="J80" t="s">
        <v>19</v>
      </c>
      <c r="K80" t="s">
        <v>36</v>
      </c>
      <c r="L80" t="s">
        <v>37</v>
      </c>
      <c r="M80">
        <v>2.6192920000000001E-2</v>
      </c>
    </row>
    <row r="81" spans="1:13" x14ac:dyDescent="0.25">
      <c r="A81" t="s">
        <v>15</v>
      </c>
      <c r="B81">
        <v>34</v>
      </c>
      <c r="D81">
        <v>34017</v>
      </c>
      <c r="E81" t="s">
        <v>54</v>
      </c>
      <c r="F81" t="s">
        <v>25</v>
      </c>
      <c r="H81">
        <v>28500201</v>
      </c>
      <c r="I81" t="s">
        <v>18</v>
      </c>
      <c r="J81" t="s">
        <v>19</v>
      </c>
      <c r="K81" t="s">
        <v>36</v>
      </c>
      <c r="L81" t="s">
        <v>37</v>
      </c>
      <c r="M81">
        <v>7.6172180300000003E-2</v>
      </c>
    </row>
    <row r="82" spans="1:13" x14ac:dyDescent="0.25">
      <c r="A82" t="s">
        <v>15</v>
      </c>
      <c r="B82">
        <v>34</v>
      </c>
      <c r="D82">
        <v>34017</v>
      </c>
      <c r="E82" t="s">
        <v>54</v>
      </c>
      <c r="F82" t="s">
        <v>17</v>
      </c>
      <c r="H82">
        <v>2285002006</v>
      </c>
      <c r="I82" t="s">
        <v>18</v>
      </c>
      <c r="J82" t="s">
        <v>19</v>
      </c>
      <c r="K82" t="s">
        <v>36</v>
      </c>
      <c r="L82" t="s">
        <v>37</v>
      </c>
      <c r="M82">
        <v>7.6054999999999998E-2</v>
      </c>
    </row>
    <row r="83" spans="1:13" x14ac:dyDescent="0.25">
      <c r="A83" t="s">
        <v>15</v>
      </c>
      <c r="B83">
        <v>34</v>
      </c>
      <c r="D83">
        <v>34017</v>
      </c>
      <c r="E83" t="s">
        <v>54</v>
      </c>
      <c r="F83" t="s">
        <v>17</v>
      </c>
      <c r="H83">
        <v>2285002007</v>
      </c>
      <c r="I83" t="s">
        <v>18</v>
      </c>
      <c r="J83" t="s">
        <v>19</v>
      </c>
      <c r="K83" t="s">
        <v>36</v>
      </c>
      <c r="L83" t="s">
        <v>37</v>
      </c>
      <c r="M83">
        <v>1.328791E-2</v>
      </c>
    </row>
    <row r="84" spans="1:13" x14ac:dyDescent="0.25">
      <c r="A84" t="s">
        <v>15</v>
      </c>
      <c r="B84">
        <v>34</v>
      </c>
      <c r="D84">
        <v>34017</v>
      </c>
      <c r="E84" t="s">
        <v>54</v>
      </c>
      <c r="F84" t="s">
        <v>17</v>
      </c>
      <c r="H84">
        <v>2285002009</v>
      </c>
      <c r="I84" t="s">
        <v>18</v>
      </c>
      <c r="J84" t="s">
        <v>19</v>
      </c>
      <c r="K84" t="s">
        <v>36</v>
      </c>
      <c r="L84" t="s">
        <v>37</v>
      </c>
      <c r="M84">
        <v>0.1450823</v>
      </c>
    </row>
    <row r="85" spans="1:13" x14ac:dyDescent="0.25">
      <c r="A85" t="s">
        <v>15</v>
      </c>
      <c r="B85">
        <v>34</v>
      </c>
      <c r="D85">
        <v>34019</v>
      </c>
      <c r="E85" t="s">
        <v>47</v>
      </c>
      <c r="F85" t="s">
        <v>17</v>
      </c>
      <c r="H85">
        <v>2285002006</v>
      </c>
      <c r="I85" t="s">
        <v>18</v>
      </c>
      <c r="J85" t="s">
        <v>19</v>
      </c>
      <c r="K85" t="s">
        <v>36</v>
      </c>
      <c r="L85" t="s">
        <v>37</v>
      </c>
      <c r="M85">
        <v>7.8393000000000004E-2</v>
      </c>
    </row>
    <row r="86" spans="1:13" x14ac:dyDescent="0.25">
      <c r="A86" t="s">
        <v>15</v>
      </c>
      <c r="B86">
        <v>34</v>
      </c>
      <c r="D86">
        <v>34019</v>
      </c>
      <c r="E86" t="s">
        <v>47</v>
      </c>
      <c r="F86" t="s">
        <v>17</v>
      </c>
      <c r="H86">
        <v>2285002007</v>
      </c>
      <c r="I86" t="s">
        <v>18</v>
      </c>
      <c r="J86" t="s">
        <v>19</v>
      </c>
      <c r="K86" t="s">
        <v>36</v>
      </c>
      <c r="L86" t="s">
        <v>37</v>
      </c>
      <c r="M86">
        <v>5.2384739999999995E-4</v>
      </c>
    </row>
    <row r="87" spans="1:13" x14ac:dyDescent="0.25">
      <c r="A87" t="s">
        <v>15</v>
      </c>
      <c r="B87">
        <v>34</v>
      </c>
      <c r="D87">
        <v>34019</v>
      </c>
      <c r="E87" t="s">
        <v>47</v>
      </c>
      <c r="F87" t="s">
        <v>17</v>
      </c>
      <c r="H87">
        <v>2285002009</v>
      </c>
      <c r="I87" t="s">
        <v>18</v>
      </c>
      <c r="J87" t="s">
        <v>19</v>
      </c>
      <c r="K87" t="s">
        <v>36</v>
      </c>
      <c r="L87" t="s">
        <v>37</v>
      </c>
      <c r="M87">
        <v>8.688796E-2</v>
      </c>
    </row>
    <row r="88" spans="1:13" x14ac:dyDescent="0.25">
      <c r="A88" t="s">
        <v>15</v>
      </c>
      <c r="B88">
        <v>34</v>
      </c>
      <c r="D88">
        <v>34021</v>
      </c>
      <c r="E88" t="s">
        <v>48</v>
      </c>
      <c r="F88" t="s">
        <v>17</v>
      </c>
      <c r="H88">
        <v>2285002006</v>
      </c>
      <c r="I88" t="s">
        <v>18</v>
      </c>
      <c r="J88" t="s">
        <v>19</v>
      </c>
      <c r="K88" t="s">
        <v>36</v>
      </c>
      <c r="L88" t="s">
        <v>37</v>
      </c>
      <c r="M88">
        <v>3.3127999999999998E-2</v>
      </c>
    </row>
    <row r="89" spans="1:13" x14ac:dyDescent="0.25">
      <c r="A89" t="s">
        <v>15</v>
      </c>
      <c r="B89">
        <v>34</v>
      </c>
      <c r="D89">
        <v>34021</v>
      </c>
      <c r="E89" t="s">
        <v>48</v>
      </c>
      <c r="F89" t="s">
        <v>17</v>
      </c>
      <c r="H89">
        <v>2285002007</v>
      </c>
      <c r="I89" t="s">
        <v>18</v>
      </c>
      <c r="J89" t="s">
        <v>19</v>
      </c>
      <c r="K89" t="s">
        <v>36</v>
      </c>
      <c r="L89" t="s">
        <v>37</v>
      </c>
      <c r="M89">
        <v>1.5097130000000001E-4</v>
      </c>
    </row>
    <row r="90" spans="1:13" x14ac:dyDescent="0.25">
      <c r="A90" t="s">
        <v>15</v>
      </c>
      <c r="B90">
        <v>34</v>
      </c>
      <c r="D90">
        <v>34021</v>
      </c>
      <c r="E90" t="s">
        <v>48</v>
      </c>
      <c r="F90" t="s">
        <v>17</v>
      </c>
      <c r="H90">
        <v>2285002009</v>
      </c>
      <c r="I90" t="s">
        <v>18</v>
      </c>
      <c r="J90" t="s">
        <v>19</v>
      </c>
      <c r="K90" t="s">
        <v>36</v>
      </c>
      <c r="L90" t="s">
        <v>37</v>
      </c>
      <c r="M90">
        <v>2.2831299999999999E-2</v>
      </c>
    </row>
    <row r="91" spans="1:13" x14ac:dyDescent="0.25">
      <c r="A91" t="s">
        <v>15</v>
      </c>
      <c r="B91">
        <v>34</v>
      </c>
      <c r="D91">
        <v>34023</v>
      </c>
      <c r="E91" t="s">
        <v>34</v>
      </c>
      <c r="F91" t="s">
        <v>25</v>
      </c>
      <c r="H91">
        <v>28500201</v>
      </c>
      <c r="I91" t="s">
        <v>18</v>
      </c>
      <c r="J91" t="s">
        <v>19</v>
      </c>
      <c r="K91" t="s">
        <v>36</v>
      </c>
      <c r="L91" t="s">
        <v>37</v>
      </c>
      <c r="M91">
        <v>3.0027188999999999E-2</v>
      </c>
    </row>
    <row r="92" spans="1:13" x14ac:dyDescent="0.25">
      <c r="A92" t="s">
        <v>15</v>
      </c>
      <c r="B92">
        <v>34</v>
      </c>
      <c r="D92">
        <v>34023</v>
      </c>
      <c r="E92" t="s">
        <v>34</v>
      </c>
      <c r="F92" t="s">
        <v>17</v>
      </c>
      <c r="H92">
        <v>2285002006</v>
      </c>
      <c r="I92" t="s">
        <v>18</v>
      </c>
      <c r="J92" t="s">
        <v>19</v>
      </c>
      <c r="K92" t="s">
        <v>36</v>
      </c>
      <c r="L92" t="s">
        <v>37</v>
      </c>
      <c r="M92">
        <v>6.0019999999999997E-2</v>
      </c>
    </row>
    <row r="93" spans="1:13" x14ac:dyDescent="0.25">
      <c r="A93" t="s">
        <v>15</v>
      </c>
      <c r="B93">
        <v>34</v>
      </c>
      <c r="D93">
        <v>34023</v>
      </c>
      <c r="E93" t="s">
        <v>34</v>
      </c>
      <c r="F93" t="s">
        <v>17</v>
      </c>
      <c r="H93">
        <v>2285002007</v>
      </c>
      <c r="I93" t="s">
        <v>18</v>
      </c>
      <c r="J93" t="s">
        <v>19</v>
      </c>
      <c r="K93" t="s">
        <v>36</v>
      </c>
      <c r="L93" t="s">
        <v>37</v>
      </c>
      <c r="M93">
        <v>2.716302E-2</v>
      </c>
    </row>
    <row r="94" spans="1:13" x14ac:dyDescent="0.25">
      <c r="A94" t="s">
        <v>15</v>
      </c>
      <c r="B94">
        <v>34</v>
      </c>
      <c r="D94">
        <v>34023</v>
      </c>
      <c r="E94" t="s">
        <v>34</v>
      </c>
      <c r="F94" t="s">
        <v>17</v>
      </c>
      <c r="H94">
        <v>2285002009</v>
      </c>
      <c r="I94" t="s">
        <v>18</v>
      </c>
      <c r="J94" t="s">
        <v>19</v>
      </c>
      <c r="K94" t="s">
        <v>36</v>
      </c>
      <c r="L94" t="s">
        <v>37</v>
      </c>
      <c r="M94">
        <v>8.6770890000000003E-2</v>
      </c>
    </row>
    <row r="95" spans="1:13" x14ac:dyDescent="0.25">
      <c r="A95" t="s">
        <v>15</v>
      </c>
      <c r="B95">
        <v>34</v>
      </c>
      <c r="D95">
        <v>34025</v>
      </c>
      <c r="E95" t="s">
        <v>52</v>
      </c>
      <c r="F95" t="s">
        <v>17</v>
      </c>
      <c r="H95">
        <v>2285002007</v>
      </c>
      <c r="I95" t="s">
        <v>18</v>
      </c>
      <c r="J95" t="s">
        <v>19</v>
      </c>
      <c r="K95" t="s">
        <v>36</v>
      </c>
      <c r="L95" t="s">
        <v>37</v>
      </c>
      <c r="M95">
        <v>2.4600389999999998E-3</v>
      </c>
    </row>
    <row r="96" spans="1:13" x14ac:dyDescent="0.25">
      <c r="A96" t="s">
        <v>15</v>
      </c>
      <c r="B96">
        <v>34</v>
      </c>
      <c r="D96">
        <v>34025</v>
      </c>
      <c r="E96" t="s">
        <v>52</v>
      </c>
      <c r="F96" t="s">
        <v>17</v>
      </c>
      <c r="H96">
        <v>2285002009</v>
      </c>
      <c r="I96" t="s">
        <v>18</v>
      </c>
      <c r="J96" t="s">
        <v>19</v>
      </c>
      <c r="K96" t="s">
        <v>36</v>
      </c>
      <c r="L96" t="s">
        <v>37</v>
      </c>
      <c r="M96">
        <v>0.21901209999999999</v>
      </c>
    </row>
    <row r="97" spans="1:13" x14ac:dyDescent="0.25">
      <c r="A97" t="s">
        <v>15</v>
      </c>
      <c r="B97">
        <v>34</v>
      </c>
      <c r="D97">
        <v>34027</v>
      </c>
      <c r="E97" t="s">
        <v>24</v>
      </c>
      <c r="F97" t="s">
        <v>25</v>
      </c>
      <c r="H97">
        <v>28500201</v>
      </c>
      <c r="I97" t="s">
        <v>18</v>
      </c>
      <c r="J97" t="s">
        <v>19</v>
      </c>
      <c r="K97" t="s">
        <v>36</v>
      </c>
      <c r="L97" t="s">
        <v>37</v>
      </c>
      <c r="M97">
        <v>2.2970159999999998E-3</v>
      </c>
    </row>
    <row r="98" spans="1:13" x14ac:dyDescent="0.25">
      <c r="A98" t="s">
        <v>15</v>
      </c>
      <c r="B98">
        <v>34</v>
      </c>
      <c r="D98">
        <v>34027</v>
      </c>
      <c r="E98" t="s">
        <v>24</v>
      </c>
      <c r="F98" t="s">
        <v>17</v>
      </c>
      <c r="H98">
        <v>2285002007</v>
      </c>
      <c r="I98" t="s">
        <v>18</v>
      </c>
      <c r="J98" t="s">
        <v>19</v>
      </c>
      <c r="K98" t="s">
        <v>36</v>
      </c>
      <c r="L98" t="s">
        <v>37</v>
      </c>
      <c r="M98">
        <v>3.7675690000000001E-3</v>
      </c>
    </row>
    <row r="99" spans="1:13" x14ac:dyDescent="0.25">
      <c r="A99" t="s">
        <v>15</v>
      </c>
      <c r="B99">
        <v>34</v>
      </c>
      <c r="D99">
        <v>34027</v>
      </c>
      <c r="E99" t="s">
        <v>24</v>
      </c>
      <c r="F99" t="s">
        <v>17</v>
      </c>
      <c r="H99">
        <v>2285002009</v>
      </c>
      <c r="I99" t="s">
        <v>18</v>
      </c>
      <c r="J99" t="s">
        <v>19</v>
      </c>
      <c r="K99" t="s">
        <v>36</v>
      </c>
      <c r="L99" t="s">
        <v>37</v>
      </c>
      <c r="M99">
        <v>0.1174241</v>
      </c>
    </row>
    <row r="100" spans="1:13" x14ac:dyDescent="0.25">
      <c r="A100" t="s">
        <v>15</v>
      </c>
      <c r="B100">
        <v>34</v>
      </c>
      <c r="D100">
        <v>34029</v>
      </c>
      <c r="E100" t="s">
        <v>55</v>
      </c>
      <c r="F100" t="s">
        <v>17</v>
      </c>
      <c r="H100">
        <v>2285002007</v>
      </c>
      <c r="I100" t="s">
        <v>18</v>
      </c>
      <c r="J100" t="s">
        <v>19</v>
      </c>
      <c r="K100" t="s">
        <v>36</v>
      </c>
      <c r="L100" t="s">
        <v>37</v>
      </c>
      <c r="M100">
        <v>3.2508419999999997E-5</v>
      </c>
    </row>
    <row r="101" spans="1:13" x14ac:dyDescent="0.25">
      <c r="A101" t="s">
        <v>15</v>
      </c>
      <c r="B101">
        <v>34</v>
      </c>
      <c r="D101">
        <v>34029</v>
      </c>
      <c r="E101" t="s">
        <v>55</v>
      </c>
      <c r="F101" t="s">
        <v>17</v>
      </c>
      <c r="H101">
        <v>2285002009</v>
      </c>
      <c r="I101" t="s">
        <v>18</v>
      </c>
      <c r="J101" t="s">
        <v>19</v>
      </c>
      <c r="K101" t="s">
        <v>36</v>
      </c>
      <c r="L101" t="s">
        <v>37</v>
      </c>
      <c r="M101">
        <v>9.0392819999999992E-3</v>
      </c>
    </row>
    <row r="102" spans="1:13" x14ac:dyDescent="0.25">
      <c r="A102" t="s">
        <v>15</v>
      </c>
      <c r="B102">
        <v>34</v>
      </c>
      <c r="D102">
        <v>34031</v>
      </c>
      <c r="E102" t="s">
        <v>49</v>
      </c>
      <c r="F102" t="s">
        <v>17</v>
      </c>
      <c r="H102">
        <v>2285002007</v>
      </c>
      <c r="I102" t="s">
        <v>18</v>
      </c>
      <c r="J102" t="s">
        <v>19</v>
      </c>
      <c r="K102" t="s">
        <v>36</v>
      </c>
      <c r="L102" t="s">
        <v>37</v>
      </c>
      <c r="M102">
        <v>5.5148590000000004E-3</v>
      </c>
    </row>
    <row r="103" spans="1:13" x14ac:dyDescent="0.25">
      <c r="A103" t="s">
        <v>15</v>
      </c>
      <c r="B103">
        <v>34</v>
      </c>
      <c r="D103">
        <v>34031</v>
      </c>
      <c r="E103" t="s">
        <v>49</v>
      </c>
      <c r="F103" t="s">
        <v>17</v>
      </c>
      <c r="H103">
        <v>2285002009</v>
      </c>
      <c r="I103" t="s">
        <v>18</v>
      </c>
      <c r="J103" t="s">
        <v>19</v>
      </c>
      <c r="K103" t="s">
        <v>36</v>
      </c>
      <c r="L103" t="s">
        <v>37</v>
      </c>
      <c r="M103">
        <v>0.11584460000000001</v>
      </c>
    </row>
    <row r="104" spans="1:13" x14ac:dyDescent="0.25">
      <c r="A104" t="s">
        <v>15</v>
      </c>
      <c r="B104">
        <v>34</v>
      </c>
      <c r="D104">
        <v>34033</v>
      </c>
      <c r="E104" t="s">
        <v>50</v>
      </c>
      <c r="F104" t="s">
        <v>17</v>
      </c>
      <c r="H104">
        <v>2285002007</v>
      </c>
      <c r="I104" t="s">
        <v>18</v>
      </c>
      <c r="J104" t="s">
        <v>19</v>
      </c>
      <c r="K104" t="s">
        <v>36</v>
      </c>
      <c r="L104" t="s">
        <v>37</v>
      </c>
      <c r="M104">
        <v>1.6818820000000002E-2</v>
      </c>
    </row>
    <row r="105" spans="1:13" x14ac:dyDescent="0.25">
      <c r="A105" t="s">
        <v>15</v>
      </c>
      <c r="B105">
        <v>34</v>
      </c>
      <c r="D105">
        <v>34035</v>
      </c>
      <c r="E105" t="s">
        <v>51</v>
      </c>
      <c r="F105" t="s">
        <v>25</v>
      </c>
      <c r="H105">
        <v>28500201</v>
      </c>
      <c r="I105" t="s">
        <v>18</v>
      </c>
      <c r="J105" t="s">
        <v>19</v>
      </c>
      <c r="K105" t="s">
        <v>36</v>
      </c>
      <c r="L105" t="s">
        <v>37</v>
      </c>
      <c r="M105">
        <v>2.2762431100000001E-2</v>
      </c>
    </row>
    <row r="106" spans="1:13" x14ac:dyDescent="0.25">
      <c r="A106" t="s">
        <v>15</v>
      </c>
      <c r="B106">
        <v>34</v>
      </c>
      <c r="D106">
        <v>34035</v>
      </c>
      <c r="E106" t="s">
        <v>51</v>
      </c>
      <c r="F106" t="s">
        <v>17</v>
      </c>
      <c r="H106">
        <v>2285002006</v>
      </c>
      <c r="I106" t="s">
        <v>18</v>
      </c>
      <c r="J106" t="s">
        <v>19</v>
      </c>
      <c r="K106" t="s">
        <v>36</v>
      </c>
      <c r="L106" t="s">
        <v>37</v>
      </c>
      <c r="M106">
        <v>8.3073999999999995E-2</v>
      </c>
    </row>
    <row r="107" spans="1:13" x14ac:dyDescent="0.25">
      <c r="A107" t="s">
        <v>15</v>
      </c>
      <c r="B107">
        <v>34</v>
      </c>
      <c r="D107">
        <v>34035</v>
      </c>
      <c r="E107" t="s">
        <v>51</v>
      </c>
      <c r="F107" t="s">
        <v>17</v>
      </c>
      <c r="H107">
        <v>2285002007</v>
      </c>
      <c r="I107" t="s">
        <v>18</v>
      </c>
      <c r="J107" t="s">
        <v>19</v>
      </c>
      <c r="K107" t="s">
        <v>36</v>
      </c>
      <c r="L107" t="s">
        <v>37</v>
      </c>
      <c r="M107">
        <v>6.5108660000000004E-4</v>
      </c>
    </row>
    <row r="108" spans="1:13" x14ac:dyDescent="0.25">
      <c r="A108" t="s">
        <v>15</v>
      </c>
      <c r="B108">
        <v>34</v>
      </c>
      <c r="D108">
        <v>34035</v>
      </c>
      <c r="E108" t="s">
        <v>51</v>
      </c>
      <c r="F108" t="s">
        <v>17</v>
      </c>
      <c r="H108">
        <v>2285002009</v>
      </c>
      <c r="I108" t="s">
        <v>18</v>
      </c>
      <c r="J108" t="s">
        <v>19</v>
      </c>
      <c r="K108" t="s">
        <v>36</v>
      </c>
      <c r="L108" t="s">
        <v>37</v>
      </c>
      <c r="M108">
        <v>8.8669040000000005E-2</v>
      </c>
    </row>
    <row r="109" spans="1:13" x14ac:dyDescent="0.25">
      <c r="A109" t="s">
        <v>15</v>
      </c>
      <c r="B109">
        <v>34</v>
      </c>
      <c r="D109">
        <v>34037</v>
      </c>
      <c r="E109" t="s">
        <v>41</v>
      </c>
      <c r="F109" t="s">
        <v>17</v>
      </c>
      <c r="H109">
        <v>2285002007</v>
      </c>
      <c r="I109" t="s">
        <v>18</v>
      </c>
      <c r="J109" t="s">
        <v>19</v>
      </c>
      <c r="K109" t="s">
        <v>36</v>
      </c>
      <c r="L109" t="s">
        <v>37</v>
      </c>
      <c r="M109">
        <v>1.0109379999999999E-2</v>
      </c>
    </row>
    <row r="110" spans="1:13" x14ac:dyDescent="0.25">
      <c r="A110" t="s">
        <v>15</v>
      </c>
      <c r="B110">
        <v>34</v>
      </c>
      <c r="D110">
        <v>34039</v>
      </c>
      <c r="E110" t="s">
        <v>42</v>
      </c>
      <c r="F110" t="s">
        <v>25</v>
      </c>
      <c r="H110">
        <v>28500201</v>
      </c>
      <c r="I110" t="s">
        <v>18</v>
      </c>
      <c r="J110" t="s">
        <v>19</v>
      </c>
      <c r="K110" t="s">
        <v>36</v>
      </c>
      <c r="L110" t="s">
        <v>37</v>
      </c>
      <c r="M110">
        <v>4.0493671000000002E-2</v>
      </c>
    </row>
    <row r="111" spans="1:13" x14ac:dyDescent="0.25">
      <c r="A111" t="s">
        <v>15</v>
      </c>
      <c r="B111">
        <v>34</v>
      </c>
      <c r="D111">
        <v>34039</v>
      </c>
      <c r="E111" t="s">
        <v>42</v>
      </c>
      <c r="F111" t="s">
        <v>17</v>
      </c>
      <c r="H111">
        <v>2285002006</v>
      </c>
      <c r="I111" t="s">
        <v>18</v>
      </c>
      <c r="J111" t="s">
        <v>19</v>
      </c>
      <c r="K111" t="s">
        <v>36</v>
      </c>
      <c r="L111" t="s">
        <v>37</v>
      </c>
      <c r="M111">
        <v>5.7432999999999998E-2</v>
      </c>
    </row>
    <row r="112" spans="1:13" x14ac:dyDescent="0.25">
      <c r="A112" t="s">
        <v>15</v>
      </c>
      <c r="B112">
        <v>34</v>
      </c>
      <c r="D112">
        <v>34039</v>
      </c>
      <c r="E112" t="s">
        <v>42</v>
      </c>
      <c r="F112" t="s">
        <v>17</v>
      </c>
      <c r="H112">
        <v>2285002007</v>
      </c>
      <c r="I112" t="s">
        <v>18</v>
      </c>
      <c r="J112" t="s">
        <v>19</v>
      </c>
      <c r="K112" t="s">
        <v>36</v>
      </c>
      <c r="L112" t="s">
        <v>37</v>
      </c>
      <c r="M112">
        <v>1.5010529999999999E-2</v>
      </c>
    </row>
    <row r="113" spans="1:13" x14ac:dyDescent="0.25">
      <c r="A113" t="s">
        <v>15</v>
      </c>
      <c r="B113">
        <v>34</v>
      </c>
      <c r="D113">
        <v>34039</v>
      </c>
      <c r="E113" t="s">
        <v>42</v>
      </c>
      <c r="F113" t="s">
        <v>17</v>
      </c>
      <c r="H113">
        <v>2285002009</v>
      </c>
      <c r="I113" t="s">
        <v>18</v>
      </c>
      <c r="J113" t="s">
        <v>19</v>
      </c>
      <c r="K113" t="s">
        <v>36</v>
      </c>
      <c r="L113" t="s">
        <v>37</v>
      </c>
      <c r="M113">
        <v>0.13301099999999999</v>
      </c>
    </row>
    <row r="114" spans="1:13" x14ac:dyDescent="0.25">
      <c r="A114" t="s">
        <v>15</v>
      </c>
      <c r="B114">
        <v>34</v>
      </c>
      <c r="D114">
        <v>34041</v>
      </c>
      <c r="E114" t="s">
        <v>43</v>
      </c>
      <c r="F114" t="s">
        <v>17</v>
      </c>
      <c r="H114">
        <v>2285002006</v>
      </c>
      <c r="I114" t="s">
        <v>18</v>
      </c>
      <c r="J114" t="s">
        <v>19</v>
      </c>
      <c r="K114" t="s">
        <v>36</v>
      </c>
      <c r="L114" t="s">
        <v>37</v>
      </c>
      <c r="M114">
        <v>2.4199999999999999E-2</v>
      </c>
    </row>
    <row r="115" spans="1:13" x14ac:dyDescent="0.25">
      <c r="A115" t="s">
        <v>15</v>
      </c>
      <c r="B115">
        <v>34</v>
      </c>
      <c r="D115">
        <v>34041</v>
      </c>
      <c r="E115" t="s">
        <v>43</v>
      </c>
      <c r="F115" t="s">
        <v>17</v>
      </c>
      <c r="H115">
        <v>2285002007</v>
      </c>
      <c r="I115" t="s">
        <v>18</v>
      </c>
      <c r="J115" t="s">
        <v>19</v>
      </c>
      <c r="K115" t="s">
        <v>36</v>
      </c>
      <c r="L115" t="s">
        <v>37</v>
      </c>
      <c r="M115">
        <v>5.1016579999999998E-4</v>
      </c>
    </row>
    <row r="116" spans="1:13" x14ac:dyDescent="0.25">
      <c r="A116" t="s">
        <v>15</v>
      </c>
      <c r="B116">
        <v>34</v>
      </c>
      <c r="D116">
        <v>34041</v>
      </c>
      <c r="E116" t="s">
        <v>43</v>
      </c>
      <c r="F116" t="s">
        <v>17</v>
      </c>
      <c r="H116">
        <v>2285002009</v>
      </c>
      <c r="I116" t="s">
        <v>18</v>
      </c>
      <c r="J116" t="s">
        <v>19</v>
      </c>
      <c r="K116" t="s">
        <v>36</v>
      </c>
      <c r="L116" t="s">
        <v>37</v>
      </c>
      <c r="M116">
        <v>5.9157560000000003E-3</v>
      </c>
    </row>
    <row r="117" spans="1:13" x14ac:dyDescent="0.25">
      <c r="A117" t="s">
        <v>15</v>
      </c>
      <c r="B117">
        <v>34</v>
      </c>
      <c r="D117">
        <v>34001</v>
      </c>
      <c r="E117" t="s">
        <v>44</v>
      </c>
      <c r="F117" t="s">
        <v>25</v>
      </c>
      <c r="H117">
        <v>28500201</v>
      </c>
      <c r="I117" t="s">
        <v>18</v>
      </c>
      <c r="J117" t="s">
        <v>19</v>
      </c>
      <c r="K117" t="s">
        <v>26</v>
      </c>
      <c r="L117" t="s">
        <v>27</v>
      </c>
      <c r="M117">
        <v>1.5592900999999999</v>
      </c>
    </row>
    <row r="118" spans="1:13" x14ac:dyDescent="0.25">
      <c r="A118" t="s">
        <v>15</v>
      </c>
      <c r="B118">
        <v>34</v>
      </c>
      <c r="D118">
        <v>34001</v>
      </c>
      <c r="E118" t="s">
        <v>44</v>
      </c>
      <c r="F118" t="s">
        <v>17</v>
      </c>
      <c r="H118">
        <v>2285002007</v>
      </c>
      <c r="I118" t="s">
        <v>18</v>
      </c>
      <c r="J118" t="s">
        <v>19</v>
      </c>
      <c r="K118" t="s">
        <v>26</v>
      </c>
      <c r="L118" t="s">
        <v>27</v>
      </c>
      <c r="M118">
        <v>5.6207960000000003</v>
      </c>
    </row>
    <row r="119" spans="1:13" x14ac:dyDescent="0.25">
      <c r="A119" t="s">
        <v>15</v>
      </c>
      <c r="B119">
        <v>34</v>
      </c>
      <c r="D119">
        <v>34001</v>
      </c>
      <c r="E119" t="s">
        <v>44</v>
      </c>
      <c r="F119" t="s">
        <v>17</v>
      </c>
      <c r="H119">
        <v>2285002009</v>
      </c>
      <c r="I119" t="s">
        <v>18</v>
      </c>
      <c r="J119" t="s">
        <v>19</v>
      </c>
      <c r="K119" t="s">
        <v>26</v>
      </c>
      <c r="L119" t="s">
        <v>27</v>
      </c>
      <c r="M119">
        <v>125.71120000000001</v>
      </c>
    </row>
    <row r="120" spans="1:13" x14ac:dyDescent="0.25">
      <c r="A120" t="s">
        <v>15</v>
      </c>
      <c r="B120">
        <v>34</v>
      </c>
      <c r="D120">
        <v>34003</v>
      </c>
      <c r="E120" t="s">
        <v>45</v>
      </c>
      <c r="F120" t="s">
        <v>25</v>
      </c>
      <c r="H120">
        <v>28500201</v>
      </c>
      <c r="I120" t="s">
        <v>18</v>
      </c>
      <c r="J120" t="s">
        <v>19</v>
      </c>
      <c r="K120" t="s">
        <v>26</v>
      </c>
      <c r="L120" t="s">
        <v>27</v>
      </c>
      <c r="M120">
        <v>22.087731999999999</v>
      </c>
    </row>
    <row r="121" spans="1:13" x14ac:dyDescent="0.25">
      <c r="A121" t="s">
        <v>15</v>
      </c>
      <c r="B121">
        <v>34</v>
      </c>
      <c r="D121">
        <v>34003</v>
      </c>
      <c r="E121" t="s">
        <v>45</v>
      </c>
      <c r="F121" t="s">
        <v>17</v>
      </c>
      <c r="H121">
        <v>2285002006</v>
      </c>
      <c r="I121" t="s">
        <v>18</v>
      </c>
      <c r="J121" t="s">
        <v>19</v>
      </c>
      <c r="K121" t="s">
        <v>26</v>
      </c>
      <c r="L121" t="s">
        <v>27</v>
      </c>
      <c r="M121">
        <v>138.2149</v>
      </c>
    </row>
    <row r="122" spans="1:13" x14ac:dyDescent="0.25">
      <c r="A122" t="s">
        <v>15</v>
      </c>
      <c r="B122">
        <v>34</v>
      </c>
      <c r="D122">
        <v>34003</v>
      </c>
      <c r="E122" t="s">
        <v>45</v>
      </c>
      <c r="F122" t="s">
        <v>17</v>
      </c>
      <c r="H122">
        <v>2285002007</v>
      </c>
      <c r="I122" t="s">
        <v>18</v>
      </c>
      <c r="J122" t="s">
        <v>19</v>
      </c>
      <c r="K122" t="s">
        <v>26</v>
      </c>
      <c r="L122" t="s">
        <v>27</v>
      </c>
      <c r="M122">
        <v>19.909839999999999</v>
      </c>
    </row>
    <row r="123" spans="1:13" x14ac:dyDescent="0.25">
      <c r="A123" t="s">
        <v>15</v>
      </c>
      <c r="B123">
        <v>34</v>
      </c>
      <c r="D123">
        <v>34003</v>
      </c>
      <c r="E123" t="s">
        <v>45</v>
      </c>
      <c r="F123" t="s">
        <v>17</v>
      </c>
      <c r="H123">
        <v>2285002009</v>
      </c>
      <c r="I123" t="s">
        <v>18</v>
      </c>
      <c r="J123" t="s">
        <v>19</v>
      </c>
      <c r="K123" t="s">
        <v>26</v>
      </c>
      <c r="L123" t="s">
        <v>27</v>
      </c>
      <c r="M123">
        <v>916.95910000000003</v>
      </c>
    </row>
    <row r="124" spans="1:13" x14ac:dyDescent="0.25">
      <c r="A124" t="s">
        <v>15</v>
      </c>
      <c r="B124">
        <v>34</v>
      </c>
      <c r="D124">
        <v>34005</v>
      </c>
      <c r="E124" t="s">
        <v>46</v>
      </c>
      <c r="F124" t="s">
        <v>25</v>
      </c>
      <c r="H124">
        <v>28500201</v>
      </c>
      <c r="I124" t="s">
        <v>18</v>
      </c>
      <c r="J124" t="s">
        <v>19</v>
      </c>
      <c r="K124" t="s">
        <v>26</v>
      </c>
      <c r="L124" t="s">
        <v>27</v>
      </c>
      <c r="M124">
        <v>4.2823969999999996</v>
      </c>
    </row>
    <row r="125" spans="1:13" x14ac:dyDescent="0.25">
      <c r="A125" t="s">
        <v>15</v>
      </c>
      <c r="B125">
        <v>34</v>
      </c>
      <c r="D125">
        <v>34005</v>
      </c>
      <c r="E125" t="s">
        <v>46</v>
      </c>
      <c r="F125" t="s">
        <v>17</v>
      </c>
      <c r="H125">
        <v>2285002007</v>
      </c>
      <c r="I125" t="s">
        <v>18</v>
      </c>
      <c r="J125" t="s">
        <v>19</v>
      </c>
      <c r="K125" t="s">
        <v>26</v>
      </c>
      <c r="L125" t="s">
        <v>27</v>
      </c>
      <c r="M125">
        <v>10.000310000000001</v>
      </c>
    </row>
    <row r="126" spans="1:13" x14ac:dyDescent="0.25">
      <c r="A126" t="s">
        <v>15</v>
      </c>
      <c r="B126">
        <v>34</v>
      </c>
      <c r="D126">
        <v>34007</v>
      </c>
      <c r="E126" t="s">
        <v>35</v>
      </c>
      <c r="F126" t="s">
        <v>25</v>
      </c>
      <c r="H126">
        <v>28500201</v>
      </c>
      <c r="I126" t="s">
        <v>18</v>
      </c>
      <c r="J126" t="s">
        <v>19</v>
      </c>
      <c r="K126" t="s">
        <v>26</v>
      </c>
      <c r="L126" t="s">
        <v>27</v>
      </c>
      <c r="M126">
        <v>72.607349999999997</v>
      </c>
    </row>
    <row r="127" spans="1:13" x14ac:dyDescent="0.25">
      <c r="A127" t="s">
        <v>15</v>
      </c>
      <c r="B127">
        <v>34</v>
      </c>
      <c r="D127">
        <v>34007</v>
      </c>
      <c r="E127" t="s">
        <v>35</v>
      </c>
      <c r="F127" t="s">
        <v>17</v>
      </c>
      <c r="H127">
        <v>2285002007</v>
      </c>
      <c r="I127" t="s">
        <v>18</v>
      </c>
      <c r="J127" t="s">
        <v>19</v>
      </c>
      <c r="K127" t="s">
        <v>26</v>
      </c>
      <c r="L127" t="s">
        <v>27</v>
      </c>
      <c r="M127">
        <v>30.360220000000002</v>
      </c>
    </row>
    <row r="128" spans="1:13" x14ac:dyDescent="0.25">
      <c r="A128" t="s">
        <v>15</v>
      </c>
      <c r="B128">
        <v>34</v>
      </c>
      <c r="D128">
        <v>34007</v>
      </c>
      <c r="E128" t="s">
        <v>35</v>
      </c>
      <c r="F128" t="s">
        <v>17</v>
      </c>
      <c r="H128">
        <v>2285002009</v>
      </c>
      <c r="I128" t="s">
        <v>18</v>
      </c>
      <c r="J128" t="s">
        <v>19</v>
      </c>
      <c r="K128" t="s">
        <v>26</v>
      </c>
      <c r="L128" t="s">
        <v>27</v>
      </c>
      <c r="M128">
        <v>123.94450000000001</v>
      </c>
    </row>
    <row r="129" spans="1:13" x14ac:dyDescent="0.25">
      <c r="A129" t="s">
        <v>15</v>
      </c>
      <c r="B129">
        <v>34</v>
      </c>
      <c r="D129">
        <v>34009</v>
      </c>
      <c r="E129" t="s">
        <v>38</v>
      </c>
      <c r="F129" t="s">
        <v>17</v>
      </c>
      <c r="H129">
        <v>2285002007</v>
      </c>
      <c r="I129" t="s">
        <v>18</v>
      </c>
      <c r="J129" t="s">
        <v>19</v>
      </c>
      <c r="K129" t="s">
        <v>26</v>
      </c>
      <c r="L129" t="s">
        <v>27</v>
      </c>
      <c r="M129">
        <v>3.7260810000000002</v>
      </c>
    </row>
    <row r="130" spans="1:13" x14ac:dyDescent="0.25">
      <c r="A130" t="s">
        <v>15</v>
      </c>
      <c r="B130">
        <v>34</v>
      </c>
      <c r="D130">
        <v>34011</v>
      </c>
      <c r="E130" t="s">
        <v>16</v>
      </c>
      <c r="F130" t="s">
        <v>25</v>
      </c>
      <c r="H130">
        <v>28500201</v>
      </c>
      <c r="I130" t="s">
        <v>18</v>
      </c>
      <c r="J130" t="s">
        <v>19</v>
      </c>
      <c r="K130" t="s">
        <v>26</v>
      </c>
      <c r="L130" t="s">
        <v>27</v>
      </c>
      <c r="M130">
        <v>6.4844220000000004</v>
      </c>
    </row>
    <row r="131" spans="1:13" x14ac:dyDescent="0.25">
      <c r="A131" t="s">
        <v>15</v>
      </c>
      <c r="B131">
        <v>34</v>
      </c>
      <c r="D131">
        <v>34011</v>
      </c>
      <c r="E131" t="s">
        <v>16</v>
      </c>
      <c r="F131" t="s">
        <v>17</v>
      </c>
      <c r="H131">
        <v>2285002007</v>
      </c>
      <c r="I131" t="s">
        <v>18</v>
      </c>
      <c r="J131" t="s">
        <v>19</v>
      </c>
      <c r="K131" t="s">
        <v>26</v>
      </c>
      <c r="L131" t="s">
        <v>27</v>
      </c>
      <c r="M131">
        <v>45.528219999999997</v>
      </c>
    </row>
    <row r="132" spans="1:13" x14ac:dyDescent="0.25">
      <c r="A132" t="s">
        <v>15</v>
      </c>
      <c r="B132">
        <v>34</v>
      </c>
      <c r="D132">
        <v>34013</v>
      </c>
      <c r="E132" t="s">
        <v>53</v>
      </c>
      <c r="F132" t="s">
        <v>25</v>
      </c>
      <c r="H132">
        <v>28500201</v>
      </c>
      <c r="I132" t="s">
        <v>18</v>
      </c>
      <c r="J132" t="s">
        <v>19</v>
      </c>
      <c r="K132" t="s">
        <v>26</v>
      </c>
      <c r="L132" t="s">
        <v>27</v>
      </c>
      <c r="M132">
        <v>230.08800299999999</v>
      </c>
    </row>
    <row r="133" spans="1:13" x14ac:dyDescent="0.25">
      <c r="A133" t="s">
        <v>15</v>
      </c>
      <c r="B133">
        <v>34</v>
      </c>
      <c r="D133">
        <v>34013</v>
      </c>
      <c r="E133" t="s">
        <v>53</v>
      </c>
      <c r="F133" t="s">
        <v>17</v>
      </c>
      <c r="H133">
        <v>2285002006</v>
      </c>
      <c r="I133" t="s">
        <v>18</v>
      </c>
      <c r="J133" t="s">
        <v>19</v>
      </c>
      <c r="K133" t="s">
        <v>26</v>
      </c>
      <c r="L133" t="s">
        <v>27</v>
      </c>
      <c r="M133">
        <v>52.034550000000003</v>
      </c>
    </row>
    <row r="134" spans="1:13" x14ac:dyDescent="0.25">
      <c r="A134" t="s">
        <v>15</v>
      </c>
      <c r="B134">
        <v>34</v>
      </c>
      <c r="D134">
        <v>34013</v>
      </c>
      <c r="E134" t="s">
        <v>53</v>
      </c>
      <c r="F134" t="s">
        <v>17</v>
      </c>
      <c r="H134">
        <v>2285002007</v>
      </c>
      <c r="I134" t="s">
        <v>18</v>
      </c>
      <c r="J134" t="s">
        <v>19</v>
      </c>
      <c r="K134" t="s">
        <v>26</v>
      </c>
      <c r="L134" t="s">
        <v>27</v>
      </c>
      <c r="M134">
        <v>15.65639</v>
      </c>
    </row>
    <row r="135" spans="1:13" x14ac:dyDescent="0.25">
      <c r="A135" t="s">
        <v>15</v>
      </c>
      <c r="B135">
        <v>34</v>
      </c>
      <c r="D135">
        <v>34013</v>
      </c>
      <c r="E135" t="s">
        <v>53</v>
      </c>
      <c r="F135" t="s">
        <v>17</v>
      </c>
      <c r="H135">
        <v>2285002009</v>
      </c>
      <c r="I135" t="s">
        <v>18</v>
      </c>
      <c r="J135" t="s">
        <v>19</v>
      </c>
      <c r="K135" t="s">
        <v>26</v>
      </c>
      <c r="L135" t="s">
        <v>27</v>
      </c>
      <c r="M135">
        <v>178.1969</v>
      </c>
    </row>
    <row r="136" spans="1:13" x14ac:dyDescent="0.25">
      <c r="A136" t="s">
        <v>15</v>
      </c>
      <c r="B136">
        <v>34</v>
      </c>
      <c r="D136">
        <v>34015</v>
      </c>
      <c r="E136" t="s">
        <v>56</v>
      </c>
      <c r="F136" t="s">
        <v>25</v>
      </c>
      <c r="H136">
        <v>28500201</v>
      </c>
      <c r="I136" t="s">
        <v>18</v>
      </c>
      <c r="J136" t="s">
        <v>19</v>
      </c>
      <c r="K136" t="s">
        <v>26</v>
      </c>
      <c r="L136" t="s">
        <v>27</v>
      </c>
      <c r="M136">
        <v>6.6010499999999999</v>
      </c>
    </row>
    <row r="137" spans="1:13" x14ac:dyDescent="0.25">
      <c r="A137" t="s">
        <v>15</v>
      </c>
      <c r="B137">
        <v>34</v>
      </c>
      <c r="D137">
        <v>34015</v>
      </c>
      <c r="E137" t="s">
        <v>56</v>
      </c>
      <c r="F137" t="s">
        <v>17</v>
      </c>
      <c r="H137">
        <v>2285002007</v>
      </c>
      <c r="I137" t="s">
        <v>18</v>
      </c>
      <c r="J137" t="s">
        <v>19</v>
      </c>
      <c r="K137" t="s">
        <v>26</v>
      </c>
      <c r="L137" t="s">
        <v>27</v>
      </c>
      <c r="M137">
        <v>64.043639999999996</v>
      </c>
    </row>
    <row r="138" spans="1:13" x14ac:dyDescent="0.25">
      <c r="A138" t="s">
        <v>15</v>
      </c>
      <c r="B138">
        <v>34</v>
      </c>
      <c r="D138">
        <v>34017</v>
      </c>
      <c r="E138" t="s">
        <v>54</v>
      </c>
      <c r="F138" t="s">
        <v>25</v>
      </c>
      <c r="H138">
        <v>28500201</v>
      </c>
      <c r="I138" t="s">
        <v>18</v>
      </c>
      <c r="J138" t="s">
        <v>19</v>
      </c>
      <c r="K138" t="s">
        <v>26</v>
      </c>
      <c r="L138" t="s">
        <v>27</v>
      </c>
      <c r="M138">
        <v>162.87817699999999</v>
      </c>
    </row>
    <row r="139" spans="1:13" x14ac:dyDescent="0.25">
      <c r="A139" t="s">
        <v>15</v>
      </c>
      <c r="B139">
        <v>34</v>
      </c>
      <c r="D139">
        <v>34017</v>
      </c>
      <c r="E139" t="s">
        <v>54</v>
      </c>
      <c r="F139" t="s">
        <v>17</v>
      </c>
      <c r="H139">
        <v>2285002006</v>
      </c>
      <c r="I139" t="s">
        <v>18</v>
      </c>
      <c r="J139" t="s">
        <v>19</v>
      </c>
      <c r="K139" t="s">
        <v>26</v>
      </c>
      <c r="L139" t="s">
        <v>27</v>
      </c>
      <c r="M139">
        <v>123.0475</v>
      </c>
    </row>
    <row r="140" spans="1:13" x14ac:dyDescent="0.25">
      <c r="A140" t="s">
        <v>15</v>
      </c>
      <c r="B140">
        <v>34</v>
      </c>
      <c r="D140">
        <v>34017</v>
      </c>
      <c r="E140" t="s">
        <v>54</v>
      </c>
      <c r="F140" t="s">
        <v>17</v>
      </c>
      <c r="H140">
        <v>2285002007</v>
      </c>
      <c r="I140" t="s">
        <v>18</v>
      </c>
      <c r="J140" t="s">
        <v>19</v>
      </c>
      <c r="K140" t="s">
        <v>26</v>
      </c>
      <c r="L140" t="s">
        <v>27</v>
      </c>
      <c r="M140">
        <v>33.687150000000003</v>
      </c>
    </row>
    <row r="141" spans="1:13" x14ac:dyDescent="0.25">
      <c r="A141" t="s">
        <v>15</v>
      </c>
      <c r="B141">
        <v>34</v>
      </c>
      <c r="D141">
        <v>34017</v>
      </c>
      <c r="E141" t="s">
        <v>54</v>
      </c>
      <c r="F141" t="s">
        <v>17</v>
      </c>
      <c r="H141">
        <v>2285002009</v>
      </c>
      <c r="I141" t="s">
        <v>18</v>
      </c>
      <c r="J141" t="s">
        <v>19</v>
      </c>
      <c r="K141" t="s">
        <v>26</v>
      </c>
      <c r="L141" t="s">
        <v>27</v>
      </c>
      <c r="M141">
        <v>373.67880000000002</v>
      </c>
    </row>
    <row r="142" spans="1:13" x14ac:dyDescent="0.25">
      <c r="A142" t="s">
        <v>15</v>
      </c>
      <c r="B142">
        <v>34</v>
      </c>
      <c r="D142">
        <v>34019</v>
      </c>
      <c r="E142" t="s">
        <v>47</v>
      </c>
      <c r="F142" t="s">
        <v>17</v>
      </c>
      <c r="H142">
        <v>2285002006</v>
      </c>
      <c r="I142" t="s">
        <v>18</v>
      </c>
      <c r="J142" t="s">
        <v>19</v>
      </c>
      <c r="K142" t="s">
        <v>26</v>
      </c>
      <c r="L142" t="s">
        <v>27</v>
      </c>
      <c r="M142">
        <v>126.8302</v>
      </c>
    </row>
    <row r="143" spans="1:13" x14ac:dyDescent="0.25">
      <c r="A143" t="s">
        <v>15</v>
      </c>
      <c r="B143">
        <v>34</v>
      </c>
      <c r="D143">
        <v>34019</v>
      </c>
      <c r="E143" t="s">
        <v>47</v>
      </c>
      <c r="F143" t="s">
        <v>17</v>
      </c>
      <c r="H143">
        <v>2285002007</v>
      </c>
      <c r="I143" t="s">
        <v>18</v>
      </c>
      <c r="J143" t="s">
        <v>19</v>
      </c>
      <c r="K143" t="s">
        <v>26</v>
      </c>
      <c r="L143" t="s">
        <v>27</v>
      </c>
      <c r="M143">
        <v>1.3492390000000001</v>
      </c>
    </row>
    <row r="144" spans="1:13" x14ac:dyDescent="0.25">
      <c r="A144" t="s">
        <v>15</v>
      </c>
      <c r="B144">
        <v>34</v>
      </c>
      <c r="D144">
        <v>34019</v>
      </c>
      <c r="E144" t="s">
        <v>47</v>
      </c>
      <c r="F144" t="s">
        <v>17</v>
      </c>
      <c r="H144">
        <v>2285002009</v>
      </c>
      <c r="I144" t="s">
        <v>18</v>
      </c>
      <c r="J144" t="s">
        <v>19</v>
      </c>
      <c r="K144" t="s">
        <v>26</v>
      </c>
      <c r="L144" t="s">
        <v>27</v>
      </c>
      <c r="M144">
        <v>223.79150000000001</v>
      </c>
    </row>
    <row r="145" spans="1:13" x14ac:dyDescent="0.25">
      <c r="A145" t="s">
        <v>15</v>
      </c>
      <c r="B145">
        <v>34</v>
      </c>
      <c r="D145">
        <v>34021</v>
      </c>
      <c r="E145" t="s">
        <v>48</v>
      </c>
      <c r="F145" t="s">
        <v>17</v>
      </c>
      <c r="H145">
        <v>2285002006</v>
      </c>
      <c r="I145" t="s">
        <v>18</v>
      </c>
      <c r="J145" t="s">
        <v>19</v>
      </c>
      <c r="K145" t="s">
        <v>26</v>
      </c>
      <c r="L145" t="s">
        <v>27</v>
      </c>
      <c r="M145">
        <v>53.597709999999999</v>
      </c>
    </row>
    <row r="146" spans="1:13" x14ac:dyDescent="0.25">
      <c r="A146" t="s">
        <v>15</v>
      </c>
      <c r="B146">
        <v>34</v>
      </c>
      <c r="D146">
        <v>34021</v>
      </c>
      <c r="E146" t="s">
        <v>48</v>
      </c>
      <c r="F146" t="s">
        <v>17</v>
      </c>
      <c r="H146">
        <v>2285002007</v>
      </c>
      <c r="I146" t="s">
        <v>18</v>
      </c>
      <c r="J146" t="s">
        <v>19</v>
      </c>
      <c r="K146" t="s">
        <v>26</v>
      </c>
      <c r="L146" t="s">
        <v>27</v>
      </c>
      <c r="M146">
        <v>0.35924970000000001</v>
      </c>
    </row>
    <row r="147" spans="1:13" x14ac:dyDescent="0.25">
      <c r="A147" t="s">
        <v>15</v>
      </c>
      <c r="B147">
        <v>34</v>
      </c>
      <c r="D147">
        <v>34021</v>
      </c>
      <c r="E147" t="s">
        <v>48</v>
      </c>
      <c r="F147" t="s">
        <v>17</v>
      </c>
      <c r="H147">
        <v>2285002009</v>
      </c>
      <c r="I147" t="s">
        <v>18</v>
      </c>
      <c r="J147" t="s">
        <v>19</v>
      </c>
      <c r="K147" t="s">
        <v>26</v>
      </c>
      <c r="L147" t="s">
        <v>27</v>
      </c>
      <c r="M147">
        <v>58.805039999999998</v>
      </c>
    </row>
    <row r="148" spans="1:13" x14ac:dyDescent="0.25">
      <c r="A148" t="s">
        <v>15</v>
      </c>
      <c r="B148">
        <v>34</v>
      </c>
      <c r="D148">
        <v>34023</v>
      </c>
      <c r="E148" t="s">
        <v>34</v>
      </c>
      <c r="F148" t="s">
        <v>25</v>
      </c>
      <c r="H148">
        <v>28500201</v>
      </c>
      <c r="I148" t="s">
        <v>18</v>
      </c>
      <c r="J148" t="s">
        <v>19</v>
      </c>
      <c r="K148" t="s">
        <v>26</v>
      </c>
      <c r="L148" t="s">
        <v>27</v>
      </c>
      <c r="M148">
        <v>64.206823999999997</v>
      </c>
    </row>
    <row r="149" spans="1:13" x14ac:dyDescent="0.25">
      <c r="A149" t="s">
        <v>15</v>
      </c>
      <c r="B149">
        <v>34</v>
      </c>
      <c r="D149">
        <v>34023</v>
      </c>
      <c r="E149" t="s">
        <v>34</v>
      </c>
      <c r="F149" t="s">
        <v>17</v>
      </c>
      <c r="H149">
        <v>2285002006</v>
      </c>
      <c r="I149" t="s">
        <v>18</v>
      </c>
      <c r="J149" t="s">
        <v>19</v>
      </c>
      <c r="K149" t="s">
        <v>26</v>
      </c>
      <c r="L149" t="s">
        <v>27</v>
      </c>
      <c r="M149">
        <v>97.104900000000001</v>
      </c>
    </row>
    <row r="150" spans="1:13" x14ac:dyDescent="0.25">
      <c r="A150" t="s">
        <v>15</v>
      </c>
      <c r="B150">
        <v>34</v>
      </c>
      <c r="D150">
        <v>34023</v>
      </c>
      <c r="E150" t="s">
        <v>34</v>
      </c>
      <c r="F150" t="s">
        <v>17</v>
      </c>
      <c r="H150">
        <v>2285002007</v>
      </c>
      <c r="I150" t="s">
        <v>18</v>
      </c>
      <c r="J150" t="s">
        <v>19</v>
      </c>
      <c r="K150" t="s">
        <v>26</v>
      </c>
      <c r="L150" t="s">
        <v>27</v>
      </c>
      <c r="M150">
        <v>65.104879999999994</v>
      </c>
    </row>
    <row r="151" spans="1:13" x14ac:dyDescent="0.25">
      <c r="A151" t="s">
        <v>15</v>
      </c>
      <c r="B151">
        <v>34</v>
      </c>
      <c r="D151">
        <v>34023</v>
      </c>
      <c r="E151" t="s">
        <v>34</v>
      </c>
      <c r="F151" t="s">
        <v>17</v>
      </c>
      <c r="H151">
        <v>2285002009</v>
      </c>
      <c r="I151" t="s">
        <v>18</v>
      </c>
      <c r="J151" t="s">
        <v>19</v>
      </c>
      <c r="K151" t="s">
        <v>26</v>
      </c>
      <c r="L151" t="s">
        <v>27</v>
      </c>
      <c r="M151">
        <v>223.49</v>
      </c>
    </row>
    <row r="152" spans="1:13" x14ac:dyDescent="0.25">
      <c r="A152" t="s">
        <v>15</v>
      </c>
      <c r="B152">
        <v>34</v>
      </c>
      <c r="D152">
        <v>34025</v>
      </c>
      <c r="E152" t="s">
        <v>52</v>
      </c>
      <c r="F152" t="s">
        <v>17</v>
      </c>
      <c r="H152">
        <v>2285002007</v>
      </c>
      <c r="I152" t="s">
        <v>18</v>
      </c>
      <c r="J152" t="s">
        <v>19</v>
      </c>
      <c r="K152" t="s">
        <v>26</v>
      </c>
      <c r="L152" t="s">
        <v>27</v>
      </c>
      <c r="M152">
        <v>6.1124520000000002</v>
      </c>
    </row>
    <row r="153" spans="1:13" x14ac:dyDescent="0.25">
      <c r="A153" t="s">
        <v>15</v>
      </c>
      <c r="B153">
        <v>34</v>
      </c>
      <c r="D153">
        <v>34025</v>
      </c>
      <c r="E153" t="s">
        <v>52</v>
      </c>
      <c r="F153" t="s">
        <v>17</v>
      </c>
      <c r="H153">
        <v>2285002009</v>
      </c>
      <c r="I153" t="s">
        <v>18</v>
      </c>
      <c r="J153" t="s">
        <v>19</v>
      </c>
      <c r="K153" t="s">
        <v>26</v>
      </c>
      <c r="L153" t="s">
        <v>27</v>
      </c>
      <c r="M153">
        <v>564.09479999999996</v>
      </c>
    </row>
    <row r="154" spans="1:13" x14ac:dyDescent="0.25">
      <c r="A154" t="s">
        <v>15</v>
      </c>
      <c r="B154">
        <v>34</v>
      </c>
      <c r="D154">
        <v>34027</v>
      </c>
      <c r="E154" t="s">
        <v>24</v>
      </c>
      <c r="F154" t="s">
        <v>25</v>
      </c>
      <c r="H154">
        <v>28500201</v>
      </c>
      <c r="I154" t="s">
        <v>18</v>
      </c>
      <c r="J154" t="s">
        <v>19</v>
      </c>
      <c r="K154" t="s">
        <v>26</v>
      </c>
      <c r="L154" t="s">
        <v>27</v>
      </c>
      <c r="M154">
        <v>4.9116840000000002</v>
      </c>
    </row>
    <row r="155" spans="1:13" x14ac:dyDescent="0.25">
      <c r="A155" t="s">
        <v>15</v>
      </c>
      <c r="B155">
        <v>34</v>
      </c>
      <c r="D155">
        <v>34027</v>
      </c>
      <c r="E155" t="s">
        <v>24</v>
      </c>
      <c r="F155" t="s">
        <v>17</v>
      </c>
      <c r="H155">
        <v>2285002007</v>
      </c>
      <c r="I155" t="s">
        <v>18</v>
      </c>
      <c r="J155" t="s">
        <v>19</v>
      </c>
      <c r="K155" t="s">
        <v>26</v>
      </c>
      <c r="L155" t="s">
        <v>27</v>
      </c>
      <c r="M155">
        <v>9.703875</v>
      </c>
    </row>
    <row r="156" spans="1:13" x14ac:dyDescent="0.25">
      <c r="A156" t="s">
        <v>15</v>
      </c>
      <c r="B156">
        <v>34</v>
      </c>
      <c r="D156">
        <v>34027</v>
      </c>
      <c r="E156" t="s">
        <v>24</v>
      </c>
      <c r="F156" t="s">
        <v>17</v>
      </c>
      <c r="H156">
        <v>2285002009</v>
      </c>
      <c r="I156" t="s">
        <v>18</v>
      </c>
      <c r="J156" t="s">
        <v>19</v>
      </c>
      <c r="K156" t="s">
        <v>26</v>
      </c>
      <c r="L156" t="s">
        <v>27</v>
      </c>
      <c r="M156">
        <v>302.44130000000001</v>
      </c>
    </row>
    <row r="157" spans="1:13" x14ac:dyDescent="0.25">
      <c r="A157" t="s">
        <v>15</v>
      </c>
      <c r="B157">
        <v>34</v>
      </c>
      <c r="D157">
        <v>34029</v>
      </c>
      <c r="E157" t="s">
        <v>55</v>
      </c>
      <c r="F157" t="s">
        <v>17</v>
      </c>
      <c r="H157">
        <v>2285002007</v>
      </c>
      <c r="I157" t="s">
        <v>18</v>
      </c>
      <c r="J157" t="s">
        <v>19</v>
      </c>
      <c r="K157" t="s">
        <v>26</v>
      </c>
      <c r="L157" t="s">
        <v>27</v>
      </c>
      <c r="M157">
        <v>7.73567E-2</v>
      </c>
    </row>
    <row r="158" spans="1:13" x14ac:dyDescent="0.25">
      <c r="A158" t="s">
        <v>15</v>
      </c>
      <c r="B158">
        <v>34</v>
      </c>
      <c r="D158">
        <v>34029</v>
      </c>
      <c r="E158" t="s">
        <v>55</v>
      </c>
      <c r="F158" t="s">
        <v>17</v>
      </c>
      <c r="H158">
        <v>2285002009</v>
      </c>
      <c r="I158" t="s">
        <v>18</v>
      </c>
      <c r="J158" t="s">
        <v>19</v>
      </c>
      <c r="K158" t="s">
        <v>26</v>
      </c>
      <c r="L158" t="s">
        <v>27</v>
      </c>
      <c r="M158">
        <v>23.281870000000001</v>
      </c>
    </row>
    <row r="159" spans="1:13" x14ac:dyDescent="0.25">
      <c r="A159" t="s">
        <v>15</v>
      </c>
      <c r="B159">
        <v>34</v>
      </c>
      <c r="D159">
        <v>34031</v>
      </c>
      <c r="E159" t="s">
        <v>49</v>
      </c>
      <c r="F159" t="s">
        <v>17</v>
      </c>
      <c r="H159">
        <v>2285002007</v>
      </c>
      <c r="I159" t="s">
        <v>18</v>
      </c>
      <c r="J159" t="s">
        <v>19</v>
      </c>
      <c r="K159" t="s">
        <v>26</v>
      </c>
      <c r="L159" t="s">
        <v>27</v>
      </c>
      <c r="M159">
        <v>14.20425</v>
      </c>
    </row>
    <row r="160" spans="1:13" x14ac:dyDescent="0.25">
      <c r="A160" t="s">
        <v>15</v>
      </c>
      <c r="B160">
        <v>34</v>
      </c>
      <c r="D160">
        <v>34031</v>
      </c>
      <c r="E160" t="s">
        <v>49</v>
      </c>
      <c r="F160" t="s">
        <v>17</v>
      </c>
      <c r="H160">
        <v>2285002009</v>
      </c>
      <c r="I160" t="s">
        <v>18</v>
      </c>
      <c r="J160" t="s">
        <v>19</v>
      </c>
      <c r="K160" t="s">
        <v>26</v>
      </c>
      <c r="L160" t="s">
        <v>27</v>
      </c>
      <c r="M160">
        <v>298.37329999999997</v>
      </c>
    </row>
    <row r="161" spans="1:13" x14ac:dyDescent="0.25">
      <c r="A161" t="s">
        <v>15</v>
      </c>
      <c r="B161">
        <v>34</v>
      </c>
      <c r="D161">
        <v>34033</v>
      </c>
      <c r="E161" t="s">
        <v>50</v>
      </c>
      <c r="F161" t="s">
        <v>17</v>
      </c>
      <c r="H161">
        <v>2285002007</v>
      </c>
      <c r="I161" t="s">
        <v>18</v>
      </c>
      <c r="J161" t="s">
        <v>19</v>
      </c>
      <c r="K161" t="s">
        <v>26</v>
      </c>
      <c r="L161" t="s">
        <v>27</v>
      </c>
      <c r="M161">
        <v>43.027560000000001</v>
      </c>
    </row>
    <row r="162" spans="1:13" x14ac:dyDescent="0.25">
      <c r="A162" t="s">
        <v>15</v>
      </c>
      <c r="B162">
        <v>34</v>
      </c>
      <c r="D162">
        <v>34035</v>
      </c>
      <c r="E162" t="s">
        <v>51</v>
      </c>
      <c r="F162" t="s">
        <v>25</v>
      </c>
      <c r="H162">
        <v>28500201</v>
      </c>
      <c r="I162" t="s">
        <v>18</v>
      </c>
      <c r="J162" t="s">
        <v>19</v>
      </c>
      <c r="K162" t="s">
        <v>26</v>
      </c>
      <c r="L162" t="s">
        <v>27</v>
      </c>
      <c r="M162">
        <v>48.6726715</v>
      </c>
    </row>
    <row r="163" spans="1:13" x14ac:dyDescent="0.25">
      <c r="A163" t="s">
        <v>15</v>
      </c>
      <c r="B163">
        <v>34</v>
      </c>
      <c r="D163">
        <v>34035</v>
      </c>
      <c r="E163" t="s">
        <v>51</v>
      </c>
      <c r="F163" t="s">
        <v>17</v>
      </c>
      <c r="H163">
        <v>2285002006</v>
      </c>
      <c r="I163" t="s">
        <v>18</v>
      </c>
      <c r="J163" t="s">
        <v>19</v>
      </c>
      <c r="K163" t="s">
        <v>26</v>
      </c>
      <c r="L163" t="s">
        <v>27</v>
      </c>
      <c r="M163">
        <v>134.40450000000001</v>
      </c>
    </row>
    <row r="164" spans="1:13" x14ac:dyDescent="0.25">
      <c r="A164" t="s">
        <v>15</v>
      </c>
      <c r="B164">
        <v>34</v>
      </c>
      <c r="D164">
        <v>34035</v>
      </c>
      <c r="E164" t="s">
        <v>51</v>
      </c>
      <c r="F164" t="s">
        <v>17</v>
      </c>
      <c r="H164">
        <v>2285002007</v>
      </c>
      <c r="I164" t="s">
        <v>18</v>
      </c>
      <c r="J164" t="s">
        <v>19</v>
      </c>
      <c r="K164" t="s">
        <v>26</v>
      </c>
      <c r="L164" t="s">
        <v>27</v>
      </c>
      <c r="M164">
        <v>1.5493189999999999</v>
      </c>
    </row>
    <row r="165" spans="1:13" x14ac:dyDescent="0.25">
      <c r="A165" t="s">
        <v>15</v>
      </c>
      <c r="B165">
        <v>34</v>
      </c>
      <c r="D165">
        <v>34035</v>
      </c>
      <c r="E165" t="s">
        <v>51</v>
      </c>
      <c r="F165" t="s">
        <v>17</v>
      </c>
      <c r="H165">
        <v>2285002009</v>
      </c>
      <c r="I165" t="s">
        <v>18</v>
      </c>
      <c r="J165" t="s">
        <v>19</v>
      </c>
      <c r="K165" t="s">
        <v>26</v>
      </c>
      <c r="L165" t="s">
        <v>27</v>
      </c>
      <c r="M165">
        <v>228.37889999999999</v>
      </c>
    </row>
    <row r="166" spans="1:13" x14ac:dyDescent="0.25">
      <c r="A166" t="s">
        <v>15</v>
      </c>
      <c r="B166">
        <v>34</v>
      </c>
      <c r="D166">
        <v>34037</v>
      </c>
      <c r="E166" t="s">
        <v>41</v>
      </c>
      <c r="F166" t="s">
        <v>17</v>
      </c>
      <c r="H166">
        <v>2285002007</v>
      </c>
      <c r="I166" t="s">
        <v>18</v>
      </c>
      <c r="J166" t="s">
        <v>19</v>
      </c>
      <c r="K166" t="s">
        <v>26</v>
      </c>
      <c r="L166" t="s">
        <v>27</v>
      </c>
      <c r="M166">
        <v>26.038060000000002</v>
      </c>
    </row>
    <row r="167" spans="1:13" x14ac:dyDescent="0.25">
      <c r="A167" t="s">
        <v>15</v>
      </c>
      <c r="B167">
        <v>34</v>
      </c>
      <c r="D167">
        <v>34039</v>
      </c>
      <c r="E167" t="s">
        <v>42</v>
      </c>
      <c r="F167" t="s">
        <v>25</v>
      </c>
      <c r="H167">
        <v>28500201</v>
      </c>
      <c r="I167" t="s">
        <v>18</v>
      </c>
      <c r="J167" t="s">
        <v>19</v>
      </c>
      <c r="K167" t="s">
        <v>26</v>
      </c>
      <c r="L167" t="s">
        <v>27</v>
      </c>
      <c r="M167">
        <v>86.587202000000005</v>
      </c>
    </row>
    <row r="168" spans="1:13" x14ac:dyDescent="0.25">
      <c r="A168" t="s">
        <v>15</v>
      </c>
      <c r="B168">
        <v>34</v>
      </c>
      <c r="D168">
        <v>34039</v>
      </c>
      <c r="E168" t="s">
        <v>42</v>
      </c>
      <c r="F168" t="s">
        <v>17</v>
      </c>
      <c r="H168">
        <v>2285002006</v>
      </c>
      <c r="I168" t="s">
        <v>18</v>
      </c>
      <c r="J168" t="s">
        <v>19</v>
      </c>
      <c r="K168" t="s">
        <v>26</v>
      </c>
      <c r="L168" t="s">
        <v>27</v>
      </c>
      <c r="M168">
        <v>92.919280000000001</v>
      </c>
    </row>
    <row r="169" spans="1:13" x14ac:dyDescent="0.25">
      <c r="A169" t="s">
        <v>15</v>
      </c>
      <c r="B169">
        <v>34</v>
      </c>
      <c r="D169">
        <v>34039</v>
      </c>
      <c r="E169" t="s">
        <v>42</v>
      </c>
      <c r="F169" t="s">
        <v>17</v>
      </c>
      <c r="H169">
        <v>2285002007</v>
      </c>
      <c r="I169" t="s">
        <v>18</v>
      </c>
      <c r="J169" t="s">
        <v>19</v>
      </c>
      <c r="K169" t="s">
        <v>26</v>
      </c>
      <c r="L169" t="s">
        <v>27</v>
      </c>
      <c r="M169">
        <v>35.718910000000001</v>
      </c>
    </row>
    <row r="170" spans="1:13" x14ac:dyDescent="0.25">
      <c r="A170" t="s">
        <v>15</v>
      </c>
      <c r="B170">
        <v>34</v>
      </c>
      <c r="D170">
        <v>34039</v>
      </c>
      <c r="E170" t="s">
        <v>42</v>
      </c>
      <c r="F170" t="s">
        <v>17</v>
      </c>
      <c r="H170">
        <v>2285002009</v>
      </c>
      <c r="I170" t="s">
        <v>18</v>
      </c>
      <c r="J170" t="s">
        <v>19</v>
      </c>
      <c r="K170" t="s">
        <v>26</v>
      </c>
      <c r="L170" t="s">
        <v>27</v>
      </c>
      <c r="M170">
        <v>342.58760000000001</v>
      </c>
    </row>
    <row r="171" spans="1:13" x14ac:dyDescent="0.25">
      <c r="A171" t="s">
        <v>15</v>
      </c>
      <c r="B171">
        <v>34</v>
      </c>
      <c r="D171">
        <v>34041</v>
      </c>
      <c r="E171" t="s">
        <v>43</v>
      </c>
      <c r="F171" t="s">
        <v>17</v>
      </c>
      <c r="H171">
        <v>2285002006</v>
      </c>
      <c r="I171" t="s">
        <v>18</v>
      </c>
      <c r="J171" t="s">
        <v>19</v>
      </c>
      <c r="K171" t="s">
        <v>26</v>
      </c>
      <c r="L171" t="s">
        <v>27</v>
      </c>
      <c r="M171">
        <v>39.153399999999998</v>
      </c>
    </row>
    <row r="172" spans="1:13" x14ac:dyDescent="0.25">
      <c r="A172" t="s">
        <v>15</v>
      </c>
      <c r="B172">
        <v>34</v>
      </c>
      <c r="D172">
        <v>34041</v>
      </c>
      <c r="E172" t="s">
        <v>43</v>
      </c>
      <c r="F172" t="s">
        <v>17</v>
      </c>
      <c r="H172">
        <v>2285002007</v>
      </c>
      <c r="I172" t="s">
        <v>18</v>
      </c>
      <c r="J172" t="s">
        <v>19</v>
      </c>
      <c r="K172" t="s">
        <v>26</v>
      </c>
      <c r="L172" t="s">
        <v>27</v>
      </c>
      <c r="M172">
        <v>1.3140000000000001</v>
      </c>
    </row>
    <row r="173" spans="1:13" x14ac:dyDescent="0.25">
      <c r="A173" t="s">
        <v>15</v>
      </c>
      <c r="B173">
        <v>34</v>
      </c>
      <c r="D173">
        <v>34041</v>
      </c>
      <c r="E173" t="s">
        <v>43</v>
      </c>
      <c r="F173" t="s">
        <v>17</v>
      </c>
      <c r="H173">
        <v>2285002009</v>
      </c>
      <c r="I173" t="s">
        <v>18</v>
      </c>
      <c r="J173" t="s">
        <v>19</v>
      </c>
      <c r="K173" t="s">
        <v>26</v>
      </c>
      <c r="L173" t="s">
        <v>27</v>
      </c>
      <c r="M173">
        <v>15.23682</v>
      </c>
    </row>
    <row r="174" spans="1:13" x14ac:dyDescent="0.25">
      <c r="A174" t="s">
        <v>15</v>
      </c>
      <c r="B174">
        <v>34</v>
      </c>
      <c r="D174">
        <v>34001</v>
      </c>
      <c r="E174" t="s">
        <v>44</v>
      </c>
      <c r="F174" t="s">
        <v>25</v>
      </c>
      <c r="H174">
        <v>28500201</v>
      </c>
      <c r="I174" t="s">
        <v>18</v>
      </c>
      <c r="J174" t="s">
        <v>19</v>
      </c>
      <c r="K174" t="s">
        <v>28</v>
      </c>
      <c r="L174" t="s">
        <v>29</v>
      </c>
      <c r="M174">
        <v>4.08636E-2</v>
      </c>
    </row>
    <row r="175" spans="1:13" x14ac:dyDescent="0.25">
      <c r="A175" t="s">
        <v>15</v>
      </c>
      <c r="B175">
        <v>34</v>
      </c>
      <c r="D175">
        <v>34001</v>
      </c>
      <c r="E175" t="s">
        <v>44</v>
      </c>
      <c r="F175" t="s">
        <v>17</v>
      </c>
      <c r="H175">
        <v>2285002007</v>
      </c>
      <c r="I175" t="s">
        <v>18</v>
      </c>
      <c r="J175" t="s">
        <v>19</v>
      </c>
      <c r="K175" t="s">
        <v>28</v>
      </c>
      <c r="L175" t="s">
        <v>29</v>
      </c>
      <c r="M175">
        <v>0.16510349999999999</v>
      </c>
    </row>
    <row r="176" spans="1:13" x14ac:dyDescent="0.25">
      <c r="A176" t="s">
        <v>15</v>
      </c>
      <c r="B176">
        <v>34</v>
      </c>
      <c r="D176">
        <v>34001</v>
      </c>
      <c r="E176" t="s">
        <v>44</v>
      </c>
      <c r="F176" t="s">
        <v>17</v>
      </c>
      <c r="H176">
        <v>2285002009</v>
      </c>
      <c r="I176" t="s">
        <v>18</v>
      </c>
      <c r="J176" t="s">
        <v>19</v>
      </c>
      <c r="K176" t="s">
        <v>28</v>
      </c>
      <c r="L176" t="s">
        <v>29</v>
      </c>
      <c r="M176">
        <v>3.6791659999999999</v>
      </c>
    </row>
    <row r="177" spans="1:13" x14ac:dyDescent="0.25">
      <c r="A177" t="s">
        <v>15</v>
      </c>
      <c r="B177">
        <v>34</v>
      </c>
      <c r="D177">
        <v>34003</v>
      </c>
      <c r="E177" t="s">
        <v>45</v>
      </c>
      <c r="F177" t="s">
        <v>25</v>
      </c>
      <c r="H177">
        <v>28500201</v>
      </c>
      <c r="I177" t="s">
        <v>18</v>
      </c>
      <c r="J177" t="s">
        <v>19</v>
      </c>
      <c r="K177" t="s">
        <v>28</v>
      </c>
      <c r="L177" t="s">
        <v>29</v>
      </c>
      <c r="M177">
        <v>0.57884303000000004</v>
      </c>
    </row>
    <row r="178" spans="1:13" x14ac:dyDescent="0.25">
      <c r="A178" t="s">
        <v>15</v>
      </c>
      <c r="B178">
        <v>34</v>
      </c>
      <c r="D178">
        <v>34003</v>
      </c>
      <c r="E178" t="s">
        <v>45</v>
      </c>
      <c r="F178" t="s">
        <v>17</v>
      </c>
      <c r="H178">
        <v>2285002006</v>
      </c>
      <c r="I178" t="s">
        <v>18</v>
      </c>
      <c r="J178" t="s">
        <v>19</v>
      </c>
      <c r="K178" t="s">
        <v>28</v>
      </c>
      <c r="L178" t="s">
        <v>29</v>
      </c>
      <c r="M178">
        <v>4.0452779999999997</v>
      </c>
    </row>
    <row r="179" spans="1:13" x14ac:dyDescent="0.25">
      <c r="A179" t="s">
        <v>15</v>
      </c>
      <c r="B179">
        <v>34</v>
      </c>
      <c r="D179">
        <v>34003</v>
      </c>
      <c r="E179" t="s">
        <v>45</v>
      </c>
      <c r="F179" t="s">
        <v>17</v>
      </c>
      <c r="H179">
        <v>2285002007</v>
      </c>
      <c r="I179" t="s">
        <v>18</v>
      </c>
      <c r="J179" t="s">
        <v>19</v>
      </c>
      <c r="K179" t="s">
        <v>28</v>
      </c>
      <c r="L179" t="s">
        <v>29</v>
      </c>
      <c r="M179">
        <v>0.58269760000000004</v>
      </c>
    </row>
    <row r="180" spans="1:13" x14ac:dyDescent="0.25">
      <c r="A180" t="s">
        <v>15</v>
      </c>
      <c r="B180">
        <v>34</v>
      </c>
      <c r="D180">
        <v>34003</v>
      </c>
      <c r="E180" t="s">
        <v>45</v>
      </c>
      <c r="F180" t="s">
        <v>17</v>
      </c>
      <c r="H180">
        <v>2285002009</v>
      </c>
      <c r="I180" t="s">
        <v>18</v>
      </c>
      <c r="J180" t="s">
        <v>19</v>
      </c>
      <c r="K180" t="s">
        <v>28</v>
      </c>
      <c r="L180" t="s">
        <v>29</v>
      </c>
      <c r="M180">
        <v>26.836469999999998</v>
      </c>
    </row>
    <row r="181" spans="1:13" x14ac:dyDescent="0.25">
      <c r="A181" t="s">
        <v>15</v>
      </c>
      <c r="B181">
        <v>34</v>
      </c>
      <c r="D181">
        <v>34005</v>
      </c>
      <c r="E181" t="s">
        <v>46</v>
      </c>
      <c r="F181" t="s">
        <v>25</v>
      </c>
      <c r="H181">
        <v>28500201</v>
      </c>
      <c r="I181" t="s">
        <v>18</v>
      </c>
      <c r="J181" t="s">
        <v>19</v>
      </c>
      <c r="K181" t="s">
        <v>28</v>
      </c>
      <c r="L181" t="s">
        <v>29</v>
      </c>
      <c r="M181">
        <v>0.1122268</v>
      </c>
    </row>
    <row r="182" spans="1:13" x14ac:dyDescent="0.25">
      <c r="A182" t="s">
        <v>15</v>
      </c>
      <c r="B182">
        <v>34</v>
      </c>
      <c r="D182">
        <v>34005</v>
      </c>
      <c r="E182" t="s">
        <v>46</v>
      </c>
      <c r="F182" t="s">
        <v>17</v>
      </c>
      <c r="H182">
        <v>2285002007</v>
      </c>
      <c r="I182" t="s">
        <v>18</v>
      </c>
      <c r="J182" t="s">
        <v>19</v>
      </c>
      <c r="K182" t="s">
        <v>28</v>
      </c>
      <c r="L182" t="s">
        <v>29</v>
      </c>
      <c r="M182">
        <v>0.29355320000000001</v>
      </c>
    </row>
    <row r="183" spans="1:13" x14ac:dyDescent="0.25">
      <c r="A183" t="s">
        <v>15</v>
      </c>
      <c r="B183">
        <v>34</v>
      </c>
      <c r="D183">
        <v>34007</v>
      </c>
      <c r="E183" t="s">
        <v>35</v>
      </c>
      <c r="F183" t="s">
        <v>25</v>
      </c>
      <c r="H183">
        <v>28500201</v>
      </c>
      <c r="I183" t="s">
        <v>18</v>
      </c>
      <c r="J183" t="s">
        <v>19</v>
      </c>
      <c r="K183" t="s">
        <v>28</v>
      </c>
      <c r="L183" t="s">
        <v>29</v>
      </c>
      <c r="M183">
        <v>1.9027879999999999</v>
      </c>
    </row>
    <row r="184" spans="1:13" x14ac:dyDescent="0.25">
      <c r="A184" t="s">
        <v>15</v>
      </c>
      <c r="B184">
        <v>34</v>
      </c>
      <c r="D184">
        <v>34007</v>
      </c>
      <c r="E184" t="s">
        <v>35</v>
      </c>
      <c r="F184" t="s">
        <v>17</v>
      </c>
      <c r="H184">
        <v>2285002007</v>
      </c>
      <c r="I184" t="s">
        <v>18</v>
      </c>
      <c r="J184" t="s">
        <v>19</v>
      </c>
      <c r="K184" t="s">
        <v>28</v>
      </c>
      <c r="L184" t="s">
        <v>29</v>
      </c>
      <c r="M184">
        <v>0.89209360000000004</v>
      </c>
    </row>
    <row r="185" spans="1:13" x14ac:dyDescent="0.25">
      <c r="A185" t="s">
        <v>15</v>
      </c>
      <c r="B185">
        <v>34</v>
      </c>
      <c r="D185">
        <v>34007</v>
      </c>
      <c r="E185" t="s">
        <v>35</v>
      </c>
      <c r="F185" t="s">
        <v>17</v>
      </c>
      <c r="H185">
        <v>2285002009</v>
      </c>
      <c r="I185" t="s">
        <v>18</v>
      </c>
      <c r="J185" t="s">
        <v>19</v>
      </c>
      <c r="K185" t="s">
        <v>28</v>
      </c>
      <c r="L185" t="s">
        <v>29</v>
      </c>
      <c r="M185">
        <v>3.6274609999999998</v>
      </c>
    </row>
    <row r="186" spans="1:13" x14ac:dyDescent="0.25">
      <c r="A186" t="s">
        <v>15</v>
      </c>
      <c r="B186">
        <v>34</v>
      </c>
      <c r="D186">
        <v>34009</v>
      </c>
      <c r="E186" t="s">
        <v>38</v>
      </c>
      <c r="F186" t="s">
        <v>17</v>
      </c>
      <c r="H186">
        <v>2285002007</v>
      </c>
      <c r="I186" t="s">
        <v>18</v>
      </c>
      <c r="J186" t="s">
        <v>19</v>
      </c>
      <c r="K186" t="s">
        <v>28</v>
      </c>
      <c r="L186" t="s">
        <v>29</v>
      </c>
      <c r="M186">
        <v>0.109277</v>
      </c>
    </row>
    <row r="187" spans="1:13" x14ac:dyDescent="0.25">
      <c r="A187" t="s">
        <v>15</v>
      </c>
      <c r="B187">
        <v>34</v>
      </c>
      <c r="D187">
        <v>34011</v>
      </c>
      <c r="E187" t="s">
        <v>16</v>
      </c>
      <c r="F187" t="s">
        <v>25</v>
      </c>
      <c r="H187">
        <v>28500201</v>
      </c>
      <c r="I187" t="s">
        <v>18</v>
      </c>
      <c r="J187" t="s">
        <v>19</v>
      </c>
      <c r="K187" t="s">
        <v>28</v>
      </c>
      <c r="L187" t="s">
        <v>29</v>
      </c>
      <c r="M187">
        <v>0.16993430000000001</v>
      </c>
    </row>
    <row r="188" spans="1:13" x14ac:dyDescent="0.25">
      <c r="A188" t="s">
        <v>15</v>
      </c>
      <c r="B188">
        <v>34</v>
      </c>
      <c r="D188">
        <v>34011</v>
      </c>
      <c r="E188" t="s">
        <v>16</v>
      </c>
      <c r="F188" t="s">
        <v>17</v>
      </c>
      <c r="H188">
        <v>2285002007</v>
      </c>
      <c r="I188" t="s">
        <v>18</v>
      </c>
      <c r="J188" t="s">
        <v>19</v>
      </c>
      <c r="K188" t="s">
        <v>28</v>
      </c>
      <c r="L188" t="s">
        <v>29</v>
      </c>
      <c r="M188">
        <v>1.3332889999999999</v>
      </c>
    </row>
    <row r="189" spans="1:13" x14ac:dyDescent="0.25">
      <c r="A189" t="s">
        <v>15</v>
      </c>
      <c r="B189">
        <v>34</v>
      </c>
      <c r="D189">
        <v>34013</v>
      </c>
      <c r="E189" t="s">
        <v>53</v>
      </c>
      <c r="F189" t="s">
        <v>25</v>
      </c>
      <c r="H189">
        <v>28500201</v>
      </c>
      <c r="I189" t="s">
        <v>18</v>
      </c>
      <c r="J189" t="s">
        <v>19</v>
      </c>
      <c r="K189" t="s">
        <v>28</v>
      </c>
      <c r="L189" t="s">
        <v>29</v>
      </c>
      <c r="M189">
        <v>6.0298118599999997</v>
      </c>
    </row>
    <row r="190" spans="1:13" x14ac:dyDescent="0.25">
      <c r="A190" t="s">
        <v>15</v>
      </c>
      <c r="B190">
        <v>34</v>
      </c>
      <c r="D190">
        <v>34013</v>
      </c>
      <c r="E190" t="s">
        <v>53</v>
      </c>
      <c r="F190" t="s">
        <v>17</v>
      </c>
      <c r="H190">
        <v>2285002006</v>
      </c>
      <c r="I190" t="s">
        <v>18</v>
      </c>
      <c r="J190" t="s">
        <v>19</v>
      </c>
      <c r="K190" t="s">
        <v>28</v>
      </c>
      <c r="L190" t="s">
        <v>29</v>
      </c>
      <c r="M190">
        <v>1.5229490000000001</v>
      </c>
    </row>
    <row r="191" spans="1:13" x14ac:dyDescent="0.25">
      <c r="A191" t="s">
        <v>15</v>
      </c>
      <c r="B191">
        <v>34</v>
      </c>
      <c r="D191">
        <v>34013</v>
      </c>
      <c r="E191" t="s">
        <v>53</v>
      </c>
      <c r="F191" t="s">
        <v>17</v>
      </c>
      <c r="H191">
        <v>2285002007</v>
      </c>
      <c r="I191" t="s">
        <v>18</v>
      </c>
      <c r="J191" t="s">
        <v>19</v>
      </c>
      <c r="K191" t="s">
        <v>28</v>
      </c>
      <c r="L191" t="s">
        <v>29</v>
      </c>
      <c r="M191">
        <v>0.46004509999999998</v>
      </c>
    </row>
    <row r="192" spans="1:13" x14ac:dyDescent="0.25">
      <c r="A192" t="s">
        <v>15</v>
      </c>
      <c r="B192">
        <v>34</v>
      </c>
      <c r="D192">
        <v>34013</v>
      </c>
      <c r="E192" t="s">
        <v>53</v>
      </c>
      <c r="F192" t="s">
        <v>17</v>
      </c>
      <c r="H192">
        <v>2285002009</v>
      </c>
      <c r="I192" t="s">
        <v>18</v>
      </c>
      <c r="J192" t="s">
        <v>19</v>
      </c>
      <c r="K192" t="s">
        <v>28</v>
      </c>
      <c r="L192" t="s">
        <v>29</v>
      </c>
      <c r="M192">
        <v>5.2152560000000001</v>
      </c>
    </row>
    <row r="193" spans="1:13" x14ac:dyDescent="0.25">
      <c r="A193" t="s">
        <v>15</v>
      </c>
      <c r="B193">
        <v>34</v>
      </c>
      <c r="D193">
        <v>34015</v>
      </c>
      <c r="E193" t="s">
        <v>56</v>
      </c>
      <c r="F193" t="s">
        <v>25</v>
      </c>
      <c r="H193">
        <v>28500201</v>
      </c>
      <c r="I193" t="s">
        <v>18</v>
      </c>
      <c r="J193" t="s">
        <v>19</v>
      </c>
      <c r="K193" t="s">
        <v>28</v>
      </c>
      <c r="L193" t="s">
        <v>29</v>
      </c>
      <c r="M193">
        <v>0.1729907</v>
      </c>
    </row>
    <row r="194" spans="1:13" x14ac:dyDescent="0.25">
      <c r="A194" t="s">
        <v>15</v>
      </c>
      <c r="B194">
        <v>34</v>
      </c>
      <c r="D194">
        <v>34015</v>
      </c>
      <c r="E194" t="s">
        <v>56</v>
      </c>
      <c r="F194" t="s">
        <v>17</v>
      </c>
      <c r="H194">
        <v>2285002007</v>
      </c>
      <c r="I194" t="s">
        <v>18</v>
      </c>
      <c r="J194" t="s">
        <v>19</v>
      </c>
      <c r="K194" t="s">
        <v>28</v>
      </c>
      <c r="L194" t="s">
        <v>29</v>
      </c>
      <c r="M194">
        <v>1.8792279999999999</v>
      </c>
    </row>
    <row r="195" spans="1:13" x14ac:dyDescent="0.25">
      <c r="A195" t="s">
        <v>15</v>
      </c>
      <c r="B195">
        <v>34</v>
      </c>
      <c r="D195">
        <v>34017</v>
      </c>
      <c r="E195" t="s">
        <v>54</v>
      </c>
      <c r="F195" t="s">
        <v>25</v>
      </c>
      <c r="H195">
        <v>28500201</v>
      </c>
      <c r="I195" t="s">
        <v>18</v>
      </c>
      <c r="J195" t="s">
        <v>19</v>
      </c>
      <c r="K195" t="s">
        <v>28</v>
      </c>
      <c r="L195" t="s">
        <v>29</v>
      </c>
      <c r="M195">
        <v>4.2684739799999996</v>
      </c>
    </row>
    <row r="196" spans="1:13" x14ac:dyDescent="0.25">
      <c r="A196" t="s">
        <v>15</v>
      </c>
      <c r="B196">
        <v>34</v>
      </c>
      <c r="D196">
        <v>34017</v>
      </c>
      <c r="E196" t="s">
        <v>54</v>
      </c>
      <c r="F196" t="s">
        <v>17</v>
      </c>
      <c r="H196">
        <v>2285002006</v>
      </c>
      <c r="I196" t="s">
        <v>18</v>
      </c>
      <c r="J196" t="s">
        <v>19</v>
      </c>
      <c r="K196" t="s">
        <v>28</v>
      </c>
      <c r="L196" t="s">
        <v>29</v>
      </c>
      <c r="M196">
        <v>3.601359</v>
      </c>
    </row>
    <row r="197" spans="1:13" x14ac:dyDescent="0.25">
      <c r="A197" t="s">
        <v>15</v>
      </c>
      <c r="B197">
        <v>34</v>
      </c>
      <c r="D197">
        <v>34017</v>
      </c>
      <c r="E197" t="s">
        <v>54</v>
      </c>
      <c r="F197" t="s">
        <v>17</v>
      </c>
      <c r="H197">
        <v>2285002007</v>
      </c>
      <c r="I197" t="s">
        <v>18</v>
      </c>
      <c r="J197" t="s">
        <v>19</v>
      </c>
      <c r="K197" t="s">
        <v>28</v>
      </c>
      <c r="L197" t="s">
        <v>29</v>
      </c>
      <c r="M197">
        <v>0.98668199999999995</v>
      </c>
    </row>
    <row r="198" spans="1:13" x14ac:dyDescent="0.25">
      <c r="A198" t="s">
        <v>15</v>
      </c>
      <c r="B198">
        <v>34</v>
      </c>
      <c r="D198">
        <v>34017</v>
      </c>
      <c r="E198" t="s">
        <v>54</v>
      </c>
      <c r="F198" t="s">
        <v>17</v>
      </c>
      <c r="H198">
        <v>2285002009</v>
      </c>
      <c r="I198" t="s">
        <v>18</v>
      </c>
      <c r="J198" t="s">
        <v>19</v>
      </c>
      <c r="K198" t="s">
        <v>28</v>
      </c>
      <c r="L198" t="s">
        <v>29</v>
      </c>
      <c r="M198">
        <v>10.936389999999999</v>
      </c>
    </row>
    <row r="199" spans="1:13" x14ac:dyDescent="0.25">
      <c r="A199" t="s">
        <v>15</v>
      </c>
      <c r="B199">
        <v>34</v>
      </c>
      <c r="D199">
        <v>34019</v>
      </c>
      <c r="E199" t="s">
        <v>47</v>
      </c>
      <c r="F199" t="s">
        <v>17</v>
      </c>
      <c r="H199">
        <v>2285002006</v>
      </c>
      <c r="I199" t="s">
        <v>18</v>
      </c>
      <c r="J199" t="s">
        <v>19</v>
      </c>
      <c r="K199" t="s">
        <v>28</v>
      </c>
      <c r="L199" t="s">
        <v>29</v>
      </c>
      <c r="M199">
        <v>3.7120709999999999</v>
      </c>
    </row>
    <row r="200" spans="1:13" x14ac:dyDescent="0.25">
      <c r="A200" t="s">
        <v>15</v>
      </c>
      <c r="B200">
        <v>34</v>
      </c>
      <c r="D200">
        <v>34019</v>
      </c>
      <c r="E200" t="s">
        <v>47</v>
      </c>
      <c r="F200" t="s">
        <v>17</v>
      </c>
      <c r="H200">
        <v>2285002007</v>
      </c>
      <c r="I200" t="s">
        <v>18</v>
      </c>
      <c r="J200" t="s">
        <v>19</v>
      </c>
      <c r="K200" t="s">
        <v>28</v>
      </c>
      <c r="L200" t="s">
        <v>29</v>
      </c>
      <c r="M200">
        <v>3.9487910000000001E-2</v>
      </c>
    </row>
    <row r="201" spans="1:13" x14ac:dyDescent="0.25">
      <c r="A201" t="s">
        <v>15</v>
      </c>
      <c r="B201">
        <v>34</v>
      </c>
      <c r="D201">
        <v>34019</v>
      </c>
      <c r="E201" t="s">
        <v>47</v>
      </c>
      <c r="F201" t="s">
        <v>17</v>
      </c>
      <c r="H201">
        <v>2285002009</v>
      </c>
      <c r="I201" t="s">
        <v>18</v>
      </c>
      <c r="J201" t="s">
        <v>19</v>
      </c>
      <c r="K201" t="s">
        <v>28</v>
      </c>
      <c r="L201" t="s">
        <v>29</v>
      </c>
      <c r="M201">
        <v>6.5496639999999999</v>
      </c>
    </row>
    <row r="202" spans="1:13" x14ac:dyDescent="0.25">
      <c r="A202" t="s">
        <v>15</v>
      </c>
      <c r="B202">
        <v>34</v>
      </c>
      <c r="D202">
        <v>34021</v>
      </c>
      <c r="E202" t="s">
        <v>48</v>
      </c>
      <c r="F202" t="s">
        <v>17</v>
      </c>
      <c r="H202">
        <v>2285002006</v>
      </c>
      <c r="I202" t="s">
        <v>18</v>
      </c>
      <c r="J202" t="s">
        <v>19</v>
      </c>
      <c r="K202" t="s">
        <v>28</v>
      </c>
      <c r="L202" t="s">
        <v>29</v>
      </c>
      <c r="M202">
        <v>1.5686990000000001</v>
      </c>
    </row>
    <row r="203" spans="1:13" x14ac:dyDescent="0.25">
      <c r="A203" t="s">
        <v>15</v>
      </c>
      <c r="B203">
        <v>34</v>
      </c>
      <c r="D203">
        <v>34021</v>
      </c>
      <c r="E203" t="s">
        <v>48</v>
      </c>
      <c r="F203" t="s">
        <v>17</v>
      </c>
      <c r="H203">
        <v>2285002007</v>
      </c>
      <c r="I203" t="s">
        <v>18</v>
      </c>
      <c r="J203" t="s">
        <v>19</v>
      </c>
      <c r="K203" t="s">
        <v>28</v>
      </c>
      <c r="L203" t="s">
        <v>29</v>
      </c>
      <c r="M203">
        <v>1.0556289999999999E-2</v>
      </c>
    </row>
    <row r="204" spans="1:13" x14ac:dyDescent="0.25">
      <c r="A204" t="s">
        <v>15</v>
      </c>
      <c r="B204">
        <v>34</v>
      </c>
      <c r="D204">
        <v>34021</v>
      </c>
      <c r="E204" t="s">
        <v>48</v>
      </c>
      <c r="F204" t="s">
        <v>17</v>
      </c>
      <c r="H204">
        <v>2285002009</v>
      </c>
      <c r="I204" t="s">
        <v>18</v>
      </c>
      <c r="J204" t="s">
        <v>19</v>
      </c>
      <c r="K204" t="s">
        <v>28</v>
      </c>
      <c r="L204" t="s">
        <v>29</v>
      </c>
      <c r="M204">
        <v>1.721036</v>
      </c>
    </row>
    <row r="205" spans="1:13" x14ac:dyDescent="0.25">
      <c r="A205" t="s">
        <v>15</v>
      </c>
      <c r="B205">
        <v>34</v>
      </c>
      <c r="D205">
        <v>34023</v>
      </c>
      <c r="E205" t="s">
        <v>34</v>
      </c>
      <c r="F205" t="s">
        <v>25</v>
      </c>
      <c r="H205">
        <v>28500201</v>
      </c>
      <c r="I205" t="s">
        <v>18</v>
      </c>
      <c r="J205" t="s">
        <v>19</v>
      </c>
      <c r="K205" t="s">
        <v>28</v>
      </c>
      <c r="L205" t="s">
        <v>29</v>
      </c>
      <c r="M205">
        <v>1.6826392999999999</v>
      </c>
    </row>
    <row r="206" spans="1:13" x14ac:dyDescent="0.25">
      <c r="A206" t="s">
        <v>15</v>
      </c>
      <c r="B206">
        <v>34</v>
      </c>
      <c r="D206">
        <v>34023</v>
      </c>
      <c r="E206" t="s">
        <v>34</v>
      </c>
      <c r="F206" t="s">
        <v>17</v>
      </c>
      <c r="H206">
        <v>2285002006</v>
      </c>
      <c r="I206" t="s">
        <v>18</v>
      </c>
      <c r="J206" t="s">
        <v>19</v>
      </c>
      <c r="K206" t="s">
        <v>28</v>
      </c>
      <c r="L206" t="s">
        <v>29</v>
      </c>
      <c r="M206">
        <v>2.842069</v>
      </c>
    </row>
    <row r="207" spans="1:13" x14ac:dyDescent="0.25">
      <c r="A207" t="s">
        <v>15</v>
      </c>
      <c r="B207">
        <v>34</v>
      </c>
      <c r="D207">
        <v>34023</v>
      </c>
      <c r="E207" t="s">
        <v>34</v>
      </c>
      <c r="F207" t="s">
        <v>17</v>
      </c>
      <c r="H207">
        <v>2285002007</v>
      </c>
      <c r="I207" t="s">
        <v>18</v>
      </c>
      <c r="J207" t="s">
        <v>19</v>
      </c>
      <c r="K207" t="s">
        <v>28</v>
      </c>
      <c r="L207" t="s">
        <v>29</v>
      </c>
      <c r="M207">
        <v>1.912336</v>
      </c>
    </row>
    <row r="208" spans="1:13" x14ac:dyDescent="0.25">
      <c r="A208" t="s">
        <v>15</v>
      </c>
      <c r="B208">
        <v>34</v>
      </c>
      <c r="D208">
        <v>34023</v>
      </c>
      <c r="E208" t="s">
        <v>34</v>
      </c>
      <c r="F208" t="s">
        <v>17</v>
      </c>
      <c r="H208">
        <v>2285002009</v>
      </c>
      <c r="I208" t="s">
        <v>18</v>
      </c>
      <c r="J208" t="s">
        <v>19</v>
      </c>
      <c r="K208" t="s">
        <v>28</v>
      </c>
      <c r="L208" t="s">
        <v>29</v>
      </c>
      <c r="M208">
        <v>6.5408390000000001</v>
      </c>
    </row>
    <row r="209" spans="1:13" x14ac:dyDescent="0.25">
      <c r="A209" t="s">
        <v>15</v>
      </c>
      <c r="B209">
        <v>34</v>
      </c>
      <c r="D209">
        <v>34025</v>
      </c>
      <c r="E209" t="s">
        <v>52</v>
      </c>
      <c r="F209" t="s">
        <v>17</v>
      </c>
      <c r="H209">
        <v>2285002007</v>
      </c>
      <c r="I209" t="s">
        <v>18</v>
      </c>
      <c r="J209" t="s">
        <v>19</v>
      </c>
      <c r="K209" t="s">
        <v>28</v>
      </c>
      <c r="L209" t="s">
        <v>29</v>
      </c>
      <c r="M209">
        <v>0.17921090000000001</v>
      </c>
    </row>
    <row r="210" spans="1:13" x14ac:dyDescent="0.25">
      <c r="A210" t="s">
        <v>15</v>
      </c>
      <c r="B210">
        <v>34</v>
      </c>
      <c r="D210">
        <v>34025</v>
      </c>
      <c r="E210" t="s">
        <v>52</v>
      </c>
      <c r="F210" t="s">
        <v>17</v>
      </c>
      <c r="H210">
        <v>2285002009</v>
      </c>
      <c r="I210" t="s">
        <v>18</v>
      </c>
      <c r="J210" t="s">
        <v>19</v>
      </c>
      <c r="K210" t="s">
        <v>28</v>
      </c>
      <c r="L210" t="s">
        <v>29</v>
      </c>
      <c r="M210">
        <v>16.509260000000001</v>
      </c>
    </row>
    <row r="211" spans="1:13" x14ac:dyDescent="0.25">
      <c r="A211" t="s">
        <v>15</v>
      </c>
      <c r="B211">
        <v>34</v>
      </c>
      <c r="D211">
        <v>34027</v>
      </c>
      <c r="E211" t="s">
        <v>24</v>
      </c>
      <c r="F211" t="s">
        <v>25</v>
      </c>
      <c r="H211">
        <v>28500201</v>
      </c>
      <c r="I211" t="s">
        <v>18</v>
      </c>
      <c r="J211" t="s">
        <v>19</v>
      </c>
      <c r="K211" t="s">
        <v>28</v>
      </c>
      <c r="L211" t="s">
        <v>29</v>
      </c>
      <c r="M211">
        <v>0.12871827999999999</v>
      </c>
    </row>
    <row r="212" spans="1:13" x14ac:dyDescent="0.25">
      <c r="A212" t="s">
        <v>15</v>
      </c>
      <c r="B212">
        <v>34</v>
      </c>
      <c r="D212">
        <v>34027</v>
      </c>
      <c r="E212" t="s">
        <v>24</v>
      </c>
      <c r="F212" t="s">
        <v>17</v>
      </c>
      <c r="H212">
        <v>2285002007</v>
      </c>
      <c r="I212" t="s">
        <v>18</v>
      </c>
      <c r="J212" t="s">
        <v>19</v>
      </c>
      <c r="K212" t="s">
        <v>28</v>
      </c>
      <c r="L212" t="s">
        <v>29</v>
      </c>
      <c r="M212">
        <v>0.28400150000000002</v>
      </c>
    </row>
    <row r="213" spans="1:13" x14ac:dyDescent="0.25">
      <c r="A213" t="s">
        <v>15</v>
      </c>
      <c r="B213">
        <v>34</v>
      </c>
      <c r="D213">
        <v>34027</v>
      </c>
      <c r="E213" t="s">
        <v>24</v>
      </c>
      <c r="F213" t="s">
        <v>17</v>
      </c>
      <c r="H213">
        <v>2285002009</v>
      </c>
      <c r="I213" t="s">
        <v>18</v>
      </c>
      <c r="J213" t="s">
        <v>19</v>
      </c>
      <c r="K213" t="s">
        <v>28</v>
      </c>
      <c r="L213" t="s">
        <v>29</v>
      </c>
      <c r="M213">
        <v>8.8514940000000006</v>
      </c>
    </row>
    <row r="214" spans="1:13" x14ac:dyDescent="0.25">
      <c r="A214" t="s">
        <v>15</v>
      </c>
      <c r="B214">
        <v>34</v>
      </c>
      <c r="D214">
        <v>34029</v>
      </c>
      <c r="E214" t="s">
        <v>55</v>
      </c>
      <c r="F214" t="s">
        <v>17</v>
      </c>
      <c r="H214">
        <v>2285002007</v>
      </c>
      <c r="I214" t="s">
        <v>18</v>
      </c>
      <c r="J214" t="s">
        <v>19</v>
      </c>
      <c r="K214" t="s">
        <v>28</v>
      </c>
      <c r="L214" t="s">
        <v>29</v>
      </c>
      <c r="M214">
        <v>2.273069E-3</v>
      </c>
    </row>
    <row r="215" spans="1:13" x14ac:dyDescent="0.25">
      <c r="A215" t="s">
        <v>15</v>
      </c>
      <c r="B215">
        <v>34</v>
      </c>
      <c r="D215">
        <v>34029</v>
      </c>
      <c r="E215" t="s">
        <v>55</v>
      </c>
      <c r="F215" t="s">
        <v>17</v>
      </c>
      <c r="H215">
        <v>2285002009</v>
      </c>
      <c r="I215" t="s">
        <v>18</v>
      </c>
      <c r="J215" t="s">
        <v>19</v>
      </c>
      <c r="K215" t="s">
        <v>28</v>
      </c>
      <c r="L215" t="s">
        <v>29</v>
      </c>
      <c r="M215">
        <v>0.68138620000000005</v>
      </c>
    </row>
    <row r="216" spans="1:13" x14ac:dyDescent="0.25">
      <c r="A216" t="s">
        <v>15</v>
      </c>
      <c r="B216">
        <v>34</v>
      </c>
      <c r="D216">
        <v>34031</v>
      </c>
      <c r="E216" t="s">
        <v>49</v>
      </c>
      <c r="F216" t="s">
        <v>17</v>
      </c>
      <c r="H216">
        <v>2285002007</v>
      </c>
      <c r="I216" t="s">
        <v>18</v>
      </c>
      <c r="J216" t="s">
        <v>19</v>
      </c>
      <c r="K216" t="s">
        <v>28</v>
      </c>
      <c r="L216" t="s">
        <v>29</v>
      </c>
      <c r="M216">
        <v>0.4157132</v>
      </c>
    </row>
    <row r="217" spans="1:13" x14ac:dyDescent="0.25">
      <c r="A217" t="s">
        <v>15</v>
      </c>
      <c r="B217">
        <v>34</v>
      </c>
      <c r="D217">
        <v>34031</v>
      </c>
      <c r="E217" t="s">
        <v>49</v>
      </c>
      <c r="F217" t="s">
        <v>17</v>
      </c>
      <c r="H217">
        <v>2285002009</v>
      </c>
      <c r="I217" t="s">
        <v>18</v>
      </c>
      <c r="J217" t="s">
        <v>19</v>
      </c>
      <c r="K217" t="s">
        <v>28</v>
      </c>
      <c r="L217" t="s">
        <v>29</v>
      </c>
      <c r="M217">
        <v>8.7324350000000006</v>
      </c>
    </row>
    <row r="218" spans="1:13" x14ac:dyDescent="0.25">
      <c r="A218" t="s">
        <v>15</v>
      </c>
      <c r="B218">
        <v>34</v>
      </c>
      <c r="D218">
        <v>34033</v>
      </c>
      <c r="E218" t="s">
        <v>50</v>
      </c>
      <c r="F218" t="s">
        <v>17</v>
      </c>
      <c r="H218">
        <v>2285002007</v>
      </c>
      <c r="I218" t="s">
        <v>18</v>
      </c>
      <c r="J218" t="s">
        <v>19</v>
      </c>
      <c r="K218" t="s">
        <v>28</v>
      </c>
      <c r="L218" t="s">
        <v>29</v>
      </c>
      <c r="M218">
        <v>1.259695</v>
      </c>
    </row>
    <row r="219" spans="1:13" x14ac:dyDescent="0.25">
      <c r="A219" t="s">
        <v>15</v>
      </c>
      <c r="B219">
        <v>34</v>
      </c>
      <c r="D219">
        <v>34035</v>
      </c>
      <c r="E219" t="s">
        <v>51</v>
      </c>
      <c r="F219" t="s">
        <v>25</v>
      </c>
      <c r="H219">
        <v>28500201</v>
      </c>
      <c r="I219" t="s">
        <v>18</v>
      </c>
      <c r="J219" t="s">
        <v>19</v>
      </c>
      <c r="K219" t="s">
        <v>28</v>
      </c>
      <c r="L219" t="s">
        <v>29</v>
      </c>
      <c r="M219">
        <v>1.275542739</v>
      </c>
    </row>
    <row r="220" spans="1:13" x14ac:dyDescent="0.25">
      <c r="A220" t="s">
        <v>15</v>
      </c>
      <c r="B220">
        <v>34</v>
      </c>
      <c r="D220">
        <v>34035</v>
      </c>
      <c r="E220" t="s">
        <v>51</v>
      </c>
      <c r="F220" t="s">
        <v>17</v>
      </c>
      <c r="H220">
        <v>2285002006</v>
      </c>
      <c r="I220" t="s">
        <v>18</v>
      </c>
      <c r="J220" t="s">
        <v>19</v>
      </c>
      <c r="K220" t="s">
        <v>28</v>
      </c>
      <c r="L220" t="s">
        <v>29</v>
      </c>
      <c r="M220">
        <v>3.9337559999999998</v>
      </c>
    </row>
    <row r="221" spans="1:13" x14ac:dyDescent="0.25">
      <c r="A221" t="s">
        <v>15</v>
      </c>
      <c r="B221">
        <v>34</v>
      </c>
      <c r="D221">
        <v>34035</v>
      </c>
      <c r="E221" t="s">
        <v>51</v>
      </c>
      <c r="F221" t="s">
        <v>17</v>
      </c>
      <c r="H221">
        <v>2285002007</v>
      </c>
      <c r="I221" t="s">
        <v>18</v>
      </c>
      <c r="J221" t="s">
        <v>19</v>
      </c>
      <c r="K221" t="s">
        <v>28</v>
      </c>
      <c r="L221" t="s">
        <v>29</v>
      </c>
      <c r="M221">
        <v>4.5525589999999998E-2</v>
      </c>
    </row>
    <row r="222" spans="1:13" x14ac:dyDescent="0.25">
      <c r="A222" t="s">
        <v>15</v>
      </c>
      <c r="B222">
        <v>34</v>
      </c>
      <c r="D222">
        <v>34035</v>
      </c>
      <c r="E222" t="s">
        <v>51</v>
      </c>
      <c r="F222" t="s">
        <v>17</v>
      </c>
      <c r="H222">
        <v>2285002009</v>
      </c>
      <c r="I222" t="s">
        <v>18</v>
      </c>
      <c r="J222" t="s">
        <v>19</v>
      </c>
      <c r="K222" t="s">
        <v>28</v>
      </c>
      <c r="L222" t="s">
        <v>29</v>
      </c>
      <c r="M222">
        <v>6.6839230000000001</v>
      </c>
    </row>
    <row r="223" spans="1:13" x14ac:dyDescent="0.25">
      <c r="A223" t="s">
        <v>15</v>
      </c>
      <c r="B223">
        <v>34</v>
      </c>
      <c r="D223">
        <v>34037</v>
      </c>
      <c r="E223" t="s">
        <v>41</v>
      </c>
      <c r="F223" t="s">
        <v>17</v>
      </c>
      <c r="H223">
        <v>2285002007</v>
      </c>
      <c r="I223" t="s">
        <v>18</v>
      </c>
      <c r="J223" t="s">
        <v>19</v>
      </c>
      <c r="K223" t="s">
        <v>28</v>
      </c>
      <c r="L223" t="s">
        <v>29</v>
      </c>
      <c r="M223">
        <v>0.76205089999999998</v>
      </c>
    </row>
    <row r="224" spans="1:13" x14ac:dyDescent="0.25">
      <c r="A224" t="s">
        <v>15</v>
      </c>
      <c r="B224">
        <v>34</v>
      </c>
      <c r="D224">
        <v>34039</v>
      </c>
      <c r="E224" t="s">
        <v>42</v>
      </c>
      <c r="F224" t="s">
        <v>25</v>
      </c>
      <c r="H224">
        <v>28500201</v>
      </c>
      <c r="I224" t="s">
        <v>18</v>
      </c>
      <c r="J224" t="s">
        <v>19</v>
      </c>
      <c r="K224" t="s">
        <v>28</v>
      </c>
      <c r="L224" t="s">
        <v>29</v>
      </c>
      <c r="M224">
        <v>2.2691512</v>
      </c>
    </row>
    <row r="225" spans="1:13" x14ac:dyDescent="0.25">
      <c r="A225" t="s">
        <v>15</v>
      </c>
      <c r="B225">
        <v>34</v>
      </c>
      <c r="D225">
        <v>34039</v>
      </c>
      <c r="E225" t="s">
        <v>42</v>
      </c>
      <c r="F225" t="s">
        <v>17</v>
      </c>
      <c r="H225">
        <v>2285002006</v>
      </c>
      <c r="I225" t="s">
        <v>18</v>
      </c>
      <c r="J225" t="s">
        <v>19</v>
      </c>
      <c r="K225" t="s">
        <v>28</v>
      </c>
      <c r="L225" t="s">
        <v>29</v>
      </c>
      <c r="M225">
        <v>2.7195640000000001</v>
      </c>
    </row>
    <row r="226" spans="1:13" x14ac:dyDescent="0.25">
      <c r="A226" t="s">
        <v>15</v>
      </c>
      <c r="B226">
        <v>34</v>
      </c>
      <c r="D226">
        <v>34039</v>
      </c>
      <c r="E226" t="s">
        <v>42</v>
      </c>
      <c r="F226" t="s">
        <v>17</v>
      </c>
      <c r="H226">
        <v>2285002007</v>
      </c>
      <c r="I226" t="s">
        <v>18</v>
      </c>
      <c r="J226" t="s">
        <v>19</v>
      </c>
      <c r="K226" t="s">
        <v>28</v>
      </c>
      <c r="L226" t="s">
        <v>29</v>
      </c>
      <c r="M226">
        <v>1.049574</v>
      </c>
    </row>
    <row r="227" spans="1:13" x14ac:dyDescent="0.25">
      <c r="A227" t="s">
        <v>15</v>
      </c>
      <c r="B227">
        <v>34</v>
      </c>
      <c r="D227">
        <v>34039</v>
      </c>
      <c r="E227" t="s">
        <v>42</v>
      </c>
      <c r="F227" t="s">
        <v>17</v>
      </c>
      <c r="H227">
        <v>2285002009</v>
      </c>
      <c r="I227" t="s">
        <v>18</v>
      </c>
      <c r="J227" t="s">
        <v>19</v>
      </c>
      <c r="K227" t="s">
        <v>28</v>
      </c>
      <c r="L227" t="s">
        <v>29</v>
      </c>
      <c r="M227">
        <v>10.026450000000001</v>
      </c>
    </row>
    <row r="228" spans="1:13" x14ac:dyDescent="0.25">
      <c r="A228" t="s">
        <v>15</v>
      </c>
      <c r="B228">
        <v>34</v>
      </c>
      <c r="D228">
        <v>34041</v>
      </c>
      <c r="E228" t="s">
        <v>43</v>
      </c>
      <c r="F228" t="s">
        <v>17</v>
      </c>
      <c r="H228">
        <v>2285002006</v>
      </c>
      <c r="I228" t="s">
        <v>18</v>
      </c>
      <c r="J228" t="s">
        <v>19</v>
      </c>
      <c r="K228" t="s">
        <v>28</v>
      </c>
      <c r="L228" t="s">
        <v>29</v>
      </c>
      <c r="M228">
        <v>1.1459429999999999</v>
      </c>
    </row>
    <row r="229" spans="1:13" x14ac:dyDescent="0.25">
      <c r="A229" t="s">
        <v>15</v>
      </c>
      <c r="B229">
        <v>34</v>
      </c>
      <c r="D229">
        <v>34041</v>
      </c>
      <c r="E229" t="s">
        <v>43</v>
      </c>
      <c r="F229" t="s">
        <v>17</v>
      </c>
      <c r="H229">
        <v>2285002007</v>
      </c>
      <c r="I229" t="s">
        <v>18</v>
      </c>
      <c r="J229" t="s">
        <v>19</v>
      </c>
      <c r="K229" t="s">
        <v>28</v>
      </c>
      <c r="L229" t="s">
        <v>29</v>
      </c>
      <c r="M229">
        <v>3.8456589999999999E-2</v>
      </c>
    </row>
    <row r="230" spans="1:13" x14ac:dyDescent="0.25">
      <c r="A230" t="s">
        <v>15</v>
      </c>
      <c r="B230">
        <v>34</v>
      </c>
      <c r="D230">
        <v>34041</v>
      </c>
      <c r="E230" t="s">
        <v>43</v>
      </c>
      <c r="F230" t="s">
        <v>17</v>
      </c>
      <c r="H230">
        <v>2285002009</v>
      </c>
      <c r="I230" t="s">
        <v>18</v>
      </c>
      <c r="J230" t="s">
        <v>19</v>
      </c>
      <c r="K230" t="s">
        <v>28</v>
      </c>
      <c r="L230" t="s">
        <v>29</v>
      </c>
      <c r="M230">
        <v>0.44593310000000003</v>
      </c>
    </row>
    <row r="231" spans="1:13" x14ac:dyDescent="0.25">
      <c r="A231" t="s">
        <v>15</v>
      </c>
      <c r="B231">
        <v>34</v>
      </c>
      <c r="D231">
        <v>34001</v>
      </c>
      <c r="E231" t="s">
        <v>44</v>
      </c>
      <c r="F231" t="s">
        <v>25</v>
      </c>
      <c r="H231">
        <v>28500201</v>
      </c>
      <c r="I231" t="s">
        <v>18</v>
      </c>
      <c r="J231" t="s">
        <v>19</v>
      </c>
      <c r="K231" t="s">
        <v>30</v>
      </c>
      <c r="L231" t="s">
        <v>31</v>
      </c>
      <c r="M231">
        <v>3.9637699999999998E-2</v>
      </c>
    </row>
    <row r="232" spans="1:13" x14ac:dyDescent="0.25">
      <c r="A232" t="s">
        <v>15</v>
      </c>
      <c r="B232">
        <v>34</v>
      </c>
      <c r="D232">
        <v>34001</v>
      </c>
      <c r="E232" t="s">
        <v>44</v>
      </c>
      <c r="F232" t="s">
        <v>17</v>
      </c>
      <c r="H232">
        <v>2285002007</v>
      </c>
      <c r="I232" t="s">
        <v>18</v>
      </c>
      <c r="J232" t="s">
        <v>19</v>
      </c>
      <c r="K232" t="s">
        <v>30</v>
      </c>
      <c r="L232" t="s">
        <v>31</v>
      </c>
      <c r="M232">
        <v>0.1601504</v>
      </c>
    </row>
    <row r="233" spans="1:13" x14ac:dyDescent="0.25">
      <c r="A233" t="s">
        <v>15</v>
      </c>
      <c r="B233">
        <v>34</v>
      </c>
      <c r="D233">
        <v>34001</v>
      </c>
      <c r="E233" t="s">
        <v>44</v>
      </c>
      <c r="F233" t="s">
        <v>17</v>
      </c>
      <c r="H233">
        <v>2285002009</v>
      </c>
      <c r="I233" t="s">
        <v>18</v>
      </c>
      <c r="J233" t="s">
        <v>19</v>
      </c>
      <c r="K233" t="s">
        <v>30</v>
      </c>
      <c r="L233" t="s">
        <v>31</v>
      </c>
      <c r="M233">
        <v>3.568791</v>
      </c>
    </row>
    <row r="234" spans="1:13" x14ac:dyDescent="0.25">
      <c r="A234" t="s">
        <v>15</v>
      </c>
      <c r="B234">
        <v>34</v>
      </c>
      <c r="D234">
        <v>34003</v>
      </c>
      <c r="E234" t="s">
        <v>45</v>
      </c>
      <c r="F234" t="s">
        <v>25</v>
      </c>
      <c r="H234">
        <v>28500201</v>
      </c>
      <c r="I234" t="s">
        <v>18</v>
      </c>
      <c r="J234" t="s">
        <v>19</v>
      </c>
      <c r="K234" t="s">
        <v>30</v>
      </c>
      <c r="L234" t="s">
        <v>31</v>
      </c>
      <c r="M234">
        <v>0.56147778999999998</v>
      </c>
    </row>
    <row r="235" spans="1:13" x14ac:dyDescent="0.25">
      <c r="A235" t="s">
        <v>15</v>
      </c>
      <c r="B235">
        <v>34</v>
      </c>
      <c r="D235">
        <v>34003</v>
      </c>
      <c r="E235" t="s">
        <v>45</v>
      </c>
      <c r="F235" t="s">
        <v>17</v>
      </c>
      <c r="H235">
        <v>2285002006</v>
      </c>
      <c r="I235" t="s">
        <v>18</v>
      </c>
      <c r="J235" t="s">
        <v>19</v>
      </c>
      <c r="K235" t="s">
        <v>30</v>
      </c>
      <c r="L235" t="s">
        <v>31</v>
      </c>
      <c r="M235">
        <v>3.9238629999999999</v>
      </c>
    </row>
    <row r="236" spans="1:13" x14ac:dyDescent="0.25">
      <c r="A236" t="s">
        <v>15</v>
      </c>
      <c r="B236">
        <v>34</v>
      </c>
      <c r="D236">
        <v>34003</v>
      </c>
      <c r="E236" t="s">
        <v>45</v>
      </c>
      <c r="F236" t="s">
        <v>17</v>
      </c>
      <c r="H236">
        <v>2285002007</v>
      </c>
      <c r="I236" t="s">
        <v>18</v>
      </c>
      <c r="J236" t="s">
        <v>19</v>
      </c>
      <c r="K236" t="s">
        <v>30</v>
      </c>
      <c r="L236" t="s">
        <v>31</v>
      </c>
      <c r="M236">
        <v>0.56521670000000002</v>
      </c>
    </row>
    <row r="237" spans="1:13" x14ac:dyDescent="0.25">
      <c r="A237" t="s">
        <v>15</v>
      </c>
      <c r="B237">
        <v>34</v>
      </c>
      <c r="D237">
        <v>34003</v>
      </c>
      <c r="E237" t="s">
        <v>45</v>
      </c>
      <c r="F237" t="s">
        <v>17</v>
      </c>
      <c r="H237">
        <v>2285002009</v>
      </c>
      <c r="I237" t="s">
        <v>18</v>
      </c>
      <c r="J237" t="s">
        <v>19</v>
      </c>
      <c r="K237" t="s">
        <v>30</v>
      </c>
      <c r="L237" t="s">
        <v>31</v>
      </c>
      <c r="M237">
        <v>26.031379999999999</v>
      </c>
    </row>
    <row r="238" spans="1:13" x14ac:dyDescent="0.25">
      <c r="A238" t="s">
        <v>15</v>
      </c>
      <c r="B238">
        <v>34</v>
      </c>
      <c r="D238">
        <v>34005</v>
      </c>
      <c r="E238" t="s">
        <v>46</v>
      </c>
      <c r="F238" t="s">
        <v>25</v>
      </c>
      <c r="H238">
        <v>28500201</v>
      </c>
      <c r="I238" t="s">
        <v>18</v>
      </c>
      <c r="J238" t="s">
        <v>19</v>
      </c>
      <c r="K238" t="s">
        <v>30</v>
      </c>
      <c r="L238" t="s">
        <v>31</v>
      </c>
      <c r="M238">
        <v>0.10886</v>
      </c>
    </row>
    <row r="239" spans="1:13" x14ac:dyDescent="0.25">
      <c r="A239" t="s">
        <v>15</v>
      </c>
      <c r="B239">
        <v>34</v>
      </c>
      <c r="D239">
        <v>34005</v>
      </c>
      <c r="E239" t="s">
        <v>46</v>
      </c>
      <c r="F239" t="s">
        <v>17</v>
      </c>
      <c r="H239">
        <v>2285002007</v>
      </c>
      <c r="I239" t="s">
        <v>18</v>
      </c>
      <c r="J239" t="s">
        <v>19</v>
      </c>
      <c r="K239" t="s">
        <v>30</v>
      </c>
      <c r="L239" t="s">
        <v>31</v>
      </c>
      <c r="M239">
        <v>0.28474660000000002</v>
      </c>
    </row>
    <row r="240" spans="1:13" x14ac:dyDescent="0.25">
      <c r="A240" t="s">
        <v>15</v>
      </c>
      <c r="B240">
        <v>34</v>
      </c>
      <c r="D240">
        <v>34007</v>
      </c>
      <c r="E240" t="s">
        <v>35</v>
      </c>
      <c r="F240" t="s">
        <v>25</v>
      </c>
      <c r="H240">
        <v>28500201</v>
      </c>
      <c r="I240" t="s">
        <v>18</v>
      </c>
      <c r="J240" t="s">
        <v>19</v>
      </c>
      <c r="K240" t="s">
        <v>30</v>
      </c>
      <c r="L240" t="s">
        <v>31</v>
      </c>
      <c r="M240">
        <v>1.845704</v>
      </c>
    </row>
    <row r="241" spans="1:13" x14ac:dyDescent="0.25">
      <c r="A241" t="s">
        <v>15</v>
      </c>
      <c r="B241">
        <v>34</v>
      </c>
      <c r="D241">
        <v>34007</v>
      </c>
      <c r="E241" t="s">
        <v>35</v>
      </c>
      <c r="F241" t="s">
        <v>17</v>
      </c>
      <c r="H241">
        <v>2285002007</v>
      </c>
      <c r="I241" t="s">
        <v>18</v>
      </c>
      <c r="J241" t="s">
        <v>19</v>
      </c>
      <c r="K241" t="s">
        <v>30</v>
      </c>
      <c r="L241" t="s">
        <v>31</v>
      </c>
      <c r="M241">
        <v>0.86533079999999996</v>
      </c>
    </row>
    <row r="242" spans="1:13" x14ac:dyDescent="0.25">
      <c r="A242" t="s">
        <v>15</v>
      </c>
      <c r="B242">
        <v>34</v>
      </c>
      <c r="D242">
        <v>34007</v>
      </c>
      <c r="E242" t="s">
        <v>35</v>
      </c>
      <c r="F242" t="s">
        <v>17</v>
      </c>
      <c r="H242">
        <v>2285002009</v>
      </c>
      <c r="I242" t="s">
        <v>18</v>
      </c>
      <c r="J242" t="s">
        <v>19</v>
      </c>
      <c r="K242" t="s">
        <v>30</v>
      </c>
      <c r="L242" t="s">
        <v>31</v>
      </c>
      <c r="M242">
        <v>3.518637</v>
      </c>
    </row>
    <row r="243" spans="1:13" x14ac:dyDescent="0.25">
      <c r="A243" t="s">
        <v>15</v>
      </c>
      <c r="B243">
        <v>34</v>
      </c>
      <c r="D243">
        <v>34009</v>
      </c>
      <c r="E243" t="s">
        <v>38</v>
      </c>
      <c r="F243" t="s">
        <v>17</v>
      </c>
      <c r="H243">
        <v>2285002007</v>
      </c>
      <c r="I243" t="s">
        <v>18</v>
      </c>
      <c r="J243" t="s">
        <v>19</v>
      </c>
      <c r="K243" t="s">
        <v>30</v>
      </c>
      <c r="L243" t="s">
        <v>31</v>
      </c>
      <c r="M243">
        <v>0.1059987</v>
      </c>
    </row>
    <row r="244" spans="1:13" x14ac:dyDescent="0.25">
      <c r="A244" t="s">
        <v>15</v>
      </c>
      <c r="B244">
        <v>34</v>
      </c>
      <c r="D244">
        <v>34011</v>
      </c>
      <c r="E244" t="s">
        <v>16</v>
      </c>
      <c r="F244" t="s">
        <v>25</v>
      </c>
      <c r="H244">
        <v>28500201</v>
      </c>
      <c r="I244" t="s">
        <v>18</v>
      </c>
      <c r="J244" t="s">
        <v>19</v>
      </c>
      <c r="K244" t="s">
        <v>30</v>
      </c>
      <c r="L244" t="s">
        <v>31</v>
      </c>
      <c r="M244">
        <v>0.16483629999999999</v>
      </c>
    </row>
    <row r="245" spans="1:13" x14ac:dyDescent="0.25">
      <c r="A245" t="s">
        <v>15</v>
      </c>
      <c r="B245">
        <v>34</v>
      </c>
      <c r="D245">
        <v>34011</v>
      </c>
      <c r="E245" t="s">
        <v>16</v>
      </c>
      <c r="F245" t="s">
        <v>17</v>
      </c>
      <c r="H245">
        <v>2285002007</v>
      </c>
      <c r="I245" t="s">
        <v>18</v>
      </c>
      <c r="J245" t="s">
        <v>19</v>
      </c>
      <c r="K245" t="s">
        <v>30</v>
      </c>
      <c r="L245" t="s">
        <v>31</v>
      </c>
      <c r="M245">
        <v>1.293291</v>
      </c>
    </row>
    <row r="246" spans="1:13" x14ac:dyDescent="0.25">
      <c r="A246" t="s">
        <v>15</v>
      </c>
      <c r="B246">
        <v>34</v>
      </c>
      <c r="D246">
        <v>34013</v>
      </c>
      <c r="E246" t="s">
        <v>53</v>
      </c>
      <c r="F246" t="s">
        <v>25</v>
      </c>
      <c r="H246">
        <v>28500201</v>
      </c>
      <c r="I246" t="s">
        <v>18</v>
      </c>
      <c r="J246" t="s">
        <v>19</v>
      </c>
      <c r="K246" t="s">
        <v>30</v>
      </c>
      <c r="L246" t="s">
        <v>31</v>
      </c>
      <c r="M246">
        <v>5.8489176599999997</v>
      </c>
    </row>
    <row r="247" spans="1:13" x14ac:dyDescent="0.25">
      <c r="A247" t="s">
        <v>15</v>
      </c>
      <c r="B247">
        <v>34</v>
      </c>
      <c r="D247">
        <v>34013</v>
      </c>
      <c r="E247" t="s">
        <v>53</v>
      </c>
      <c r="F247" t="s">
        <v>17</v>
      </c>
      <c r="H247">
        <v>2285002006</v>
      </c>
      <c r="I247" t="s">
        <v>18</v>
      </c>
      <c r="J247" t="s">
        <v>19</v>
      </c>
      <c r="K247" t="s">
        <v>30</v>
      </c>
      <c r="L247" t="s">
        <v>31</v>
      </c>
      <c r="M247">
        <v>1.477239</v>
      </c>
    </row>
    <row r="248" spans="1:13" x14ac:dyDescent="0.25">
      <c r="A248" t="s">
        <v>15</v>
      </c>
      <c r="B248">
        <v>34</v>
      </c>
      <c r="D248">
        <v>34013</v>
      </c>
      <c r="E248" t="s">
        <v>53</v>
      </c>
      <c r="F248" t="s">
        <v>17</v>
      </c>
      <c r="H248">
        <v>2285002007</v>
      </c>
      <c r="I248" t="s">
        <v>18</v>
      </c>
      <c r="J248" t="s">
        <v>19</v>
      </c>
      <c r="K248" t="s">
        <v>30</v>
      </c>
      <c r="L248" t="s">
        <v>31</v>
      </c>
      <c r="M248">
        <v>0.44624370000000002</v>
      </c>
    </row>
    <row r="249" spans="1:13" x14ac:dyDescent="0.25">
      <c r="A249" t="s">
        <v>15</v>
      </c>
      <c r="B249">
        <v>34</v>
      </c>
      <c r="D249">
        <v>34013</v>
      </c>
      <c r="E249" t="s">
        <v>53</v>
      </c>
      <c r="F249" t="s">
        <v>17</v>
      </c>
      <c r="H249">
        <v>2285002009</v>
      </c>
      <c r="I249" t="s">
        <v>18</v>
      </c>
      <c r="J249" t="s">
        <v>19</v>
      </c>
      <c r="K249" t="s">
        <v>30</v>
      </c>
      <c r="L249" t="s">
        <v>31</v>
      </c>
      <c r="M249">
        <v>5.0587980000000003</v>
      </c>
    </row>
    <row r="250" spans="1:13" x14ac:dyDescent="0.25">
      <c r="A250" t="s">
        <v>15</v>
      </c>
      <c r="B250">
        <v>34</v>
      </c>
      <c r="D250">
        <v>34015</v>
      </c>
      <c r="E250" t="s">
        <v>56</v>
      </c>
      <c r="F250" t="s">
        <v>25</v>
      </c>
      <c r="H250">
        <v>28500201</v>
      </c>
      <c r="I250" t="s">
        <v>18</v>
      </c>
      <c r="J250" t="s">
        <v>19</v>
      </c>
      <c r="K250" t="s">
        <v>30</v>
      </c>
      <c r="L250" t="s">
        <v>31</v>
      </c>
      <c r="M250">
        <v>0.16780100000000001</v>
      </c>
    </row>
    <row r="251" spans="1:13" x14ac:dyDescent="0.25">
      <c r="A251" t="s">
        <v>15</v>
      </c>
      <c r="B251">
        <v>34</v>
      </c>
      <c r="D251">
        <v>34015</v>
      </c>
      <c r="E251" t="s">
        <v>56</v>
      </c>
      <c r="F251" t="s">
        <v>17</v>
      </c>
      <c r="H251">
        <v>2285002007</v>
      </c>
      <c r="I251" t="s">
        <v>18</v>
      </c>
      <c r="J251" t="s">
        <v>19</v>
      </c>
      <c r="K251" t="s">
        <v>30</v>
      </c>
      <c r="L251" t="s">
        <v>31</v>
      </c>
      <c r="M251">
        <v>1.822851</v>
      </c>
    </row>
    <row r="252" spans="1:13" x14ac:dyDescent="0.25">
      <c r="A252" t="s">
        <v>15</v>
      </c>
      <c r="B252">
        <v>34</v>
      </c>
      <c r="D252">
        <v>34017</v>
      </c>
      <c r="E252" t="s">
        <v>54</v>
      </c>
      <c r="F252" t="s">
        <v>25</v>
      </c>
      <c r="H252">
        <v>28500201</v>
      </c>
      <c r="I252" t="s">
        <v>18</v>
      </c>
      <c r="J252" t="s">
        <v>19</v>
      </c>
      <c r="K252" t="s">
        <v>30</v>
      </c>
      <c r="L252" t="s">
        <v>31</v>
      </c>
      <c r="M252">
        <v>4.1404197700000003</v>
      </c>
    </row>
    <row r="253" spans="1:13" x14ac:dyDescent="0.25">
      <c r="A253" t="s">
        <v>15</v>
      </c>
      <c r="B253">
        <v>34</v>
      </c>
      <c r="D253">
        <v>34017</v>
      </c>
      <c r="E253" t="s">
        <v>54</v>
      </c>
      <c r="F253" t="s">
        <v>17</v>
      </c>
      <c r="H253">
        <v>2285002006</v>
      </c>
      <c r="I253" t="s">
        <v>18</v>
      </c>
      <c r="J253" t="s">
        <v>19</v>
      </c>
      <c r="K253" t="s">
        <v>30</v>
      </c>
      <c r="L253" t="s">
        <v>31</v>
      </c>
      <c r="M253">
        <v>3.4932690000000002</v>
      </c>
    </row>
    <row r="254" spans="1:13" x14ac:dyDescent="0.25">
      <c r="A254" t="s">
        <v>15</v>
      </c>
      <c r="B254">
        <v>34</v>
      </c>
      <c r="D254">
        <v>34017</v>
      </c>
      <c r="E254" t="s">
        <v>54</v>
      </c>
      <c r="F254" t="s">
        <v>17</v>
      </c>
      <c r="H254">
        <v>2285002007</v>
      </c>
      <c r="I254" t="s">
        <v>18</v>
      </c>
      <c r="J254" t="s">
        <v>19</v>
      </c>
      <c r="K254" t="s">
        <v>30</v>
      </c>
      <c r="L254" t="s">
        <v>31</v>
      </c>
      <c r="M254">
        <v>0.95708150000000003</v>
      </c>
    </row>
    <row r="255" spans="1:13" x14ac:dyDescent="0.25">
      <c r="A255" t="s">
        <v>15</v>
      </c>
      <c r="B255">
        <v>34</v>
      </c>
      <c r="D255">
        <v>34017</v>
      </c>
      <c r="E255" t="s">
        <v>54</v>
      </c>
      <c r="F255" t="s">
        <v>17</v>
      </c>
      <c r="H255">
        <v>2285002009</v>
      </c>
      <c r="I255" t="s">
        <v>18</v>
      </c>
      <c r="J255" t="s">
        <v>19</v>
      </c>
      <c r="K255" t="s">
        <v>30</v>
      </c>
      <c r="L255" t="s">
        <v>31</v>
      </c>
      <c r="M255">
        <v>10.60829</v>
      </c>
    </row>
    <row r="256" spans="1:13" x14ac:dyDescent="0.25">
      <c r="A256" t="s">
        <v>15</v>
      </c>
      <c r="B256">
        <v>34</v>
      </c>
      <c r="D256">
        <v>34019</v>
      </c>
      <c r="E256" t="s">
        <v>47</v>
      </c>
      <c r="F256" t="s">
        <v>17</v>
      </c>
      <c r="H256">
        <v>2285002006</v>
      </c>
      <c r="I256" t="s">
        <v>18</v>
      </c>
      <c r="J256" t="s">
        <v>19</v>
      </c>
      <c r="K256" t="s">
        <v>30</v>
      </c>
      <c r="L256" t="s">
        <v>31</v>
      </c>
      <c r="M256">
        <v>3.6006580000000001</v>
      </c>
    </row>
    <row r="257" spans="1:13" x14ac:dyDescent="0.25">
      <c r="A257" t="s">
        <v>15</v>
      </c>
      <c r="B257">
        <v>34</v>
      </c>
      <c r="D257">
        <v>34019</v>
      </c>
      <c r="E257" t="s">
        <v>47</v>
      </c>
      <c r="F257" t="s">
        <v>17</v>
      </c>
      <c r="H257">
        <v>2285002007</v>
      </c>
      <c r="I257" t="s">
        <v>18</v>
      </c>
      <c r="J257" t="s">
        <v>19</v>
      </c>
      <c r="K257" t="s">
        <v>30</v>
      </c>
      <c r="L257" t="s">
        <v>31</v>
      </c>
      <c r="M257">
        <v>3.830327E-2</v>
      </c>
    </row>
    <row r="258" spans="1:13" x14ac:dyDescent="0.25">
      <c r="A258" t="s">
        <v>15</v>
      </c>
      <c r="B258">
        <v>34</v>
      </c>
      <c r="D258">
        <v>34019</v>
      </c>
      <c r="E258" t="s">
        <v>47</v>
      </c>
      <c r="F258" t="s">
        <v>17</v>
      </c>
      <c r="H258">
        <v>2285002009</v>
      </c>
      <c r="I258" t="s">
        <v>18</v>
      </c>
      <c r="J258" t="s">
        <v>19</v>
      </c>
      <c r="K258" t="s">
        <v>30</v>
      </c>
      <c r="L258" t="s">
        <v>31</v>
      </c>
      <c r="M258">
        <v>6.3531740000000001</v>
      </c>
    </row>
    <row r="259" spans="1:13" x14ac:dyDescent="0.25">
      <c r="A259" t="s">
        <v>15</v>
      </c>
      <c r="B259">
        <v>34</v>
      </c>
      <c r="D259">
        <v>34021</v>
      </c>
      <c r="E259" t="s">
        <v>48</v>
      </c>
      <c r="F259" t="s">
        <v>17</v>
      </c>
      <c r="H259">
        <v>2285002006</v>
      </c>
      <c r="I259" t="s">
        <v>18</v>
      </c>
      <c r="J259" t="s">
        <v>19</v>
      </c>
      <c r="K259" t="s">
        <v>30</v>
      </c>
      <c r="L259" t="s">
        <v>31</v>
      </c>
      <c r="M259">
        <v>1.521617</v>
      </c>
    </row>
    <row r="260" spans="1:13" x14ac:dyDescent="0.25">
      <c r="A260" t="s">
        <v>15</v>
      </c>
      <c r="B260">
        <v>34</v>
      </c>
      <c r="D260">
        <v>34021</v>
      </c>
      <c r="E260" t="s">
        <v>48</v>
      </c>
      <c r="F260" t="s">
        <v>17</v>
      </c>
      <c r="H260">
        <v>2285002007</v>
      </c>
      <c r="I260" t="s">
        <v>18</v>
      </c>
      <c r="J260" t="s">
        <v>19</v>
      </c>
      <c r="K260" t="s">
        <v>30</v>
      </c>
      <c r="L260" t="s">
        <v>31</v>
      </c>
      <c r="M260">
        <v>1.02396E-2</v>
      </c>
    </row>
    <row r="261" spans="1:13" x14ac:dyDescent="0.25">
      <c r="A261" t="s">
        <v>15</v>
      </c>
      <c r="B261">
        <v>34</v>
      </c>
      <c r="D261">
        <v>34021</v>
      </c>
      <c r="E261" t="s">
        <v>48</v>
      </c>
      <c r="F261" t="s">
        <v>17</v>
      </c>
      <c r="H261">
        <v>2285002009</v>
      </c>
      <c r="I261" t="s">
        <v>18</v>
      </c>
      <c r="J261" t="s">
        <v>19</v>
      </c>
      <c r="K261" t="s">
        <v>30</v>
      </c>
      <c r="L261" t="s">
        <v>31</v>
      </c>
      <c r="M261">
        <v>1.669405</v>
      </c>
    </row>
    <row r="262" spans="1:13" x14ac:dyDescent="0.25">
      <c r="A262" t="s">
        <v>15</v>
      </c>
      <c r="B262">
        <v>34</v>
      </c>
      <c r="D262">
        <v>34023</v>
      </c>
      <c r="E262" t="s">
        <v>34</v>
      </c>
      <c r="F262" t="s">
        <v>25</v>
      </c>
      <c r="H262">
        <v>28500201</v>
      </c>
      <c r="I262" t="s">
        <v>18</v>
      </c>
      <c r="J262" t="s">
        <v>19</v>
      </c>
      <c r="K262" t="s">
        <v>30</v>
      </c>
      <c r="L262" t="s">
        <v>31</v>
      </c>
      <c r="M262">
        <v>1.6321595</v>
      </c>
    </row>
    <row r="263" spans="1:13" x14ac:dyDescent="0.25">
      <c r="A263" t="s">
        <v>15</v>
      </c>
      <c r="B263">
        <v>34</v>
      </c>
      <c r="D263">
        <v>34023</v>
      </c>
      <c r="E263" t="s">
        <v>34</v>
      </c>
      <c r="F263" t="s">
        <v>17</v>
      </c>
      <c r="H263">
        <v>2285002006</v>
      </c>
      <c r="I263" t="s">
        <v>18</v>
      </c>
      <c r="J263" t="s">
        <v>19</v>
      </c>
      <c r="K263" t="s">
        <v>30</v>
      </c>
      <c r="L263" t="s">
        <v>31</v>
      </c>
      <c r="M263">
        <v>2.7567680000000001</v>
      </c>
    </row>
    <row r="264" spans="1:13" x14ac:dyDescent="0.25">
      <c r="A264" t="s">
        <v>15</v>
      </c>
      <c r="B264">
        <v>34</v>
      </c>
      <c r="D264">
        <v>34023</v>
      </c>
      <c r="E264" t="s">
        <v>34</v>
      </c>
      <c r="F264" t="s">
        <v>17</v>
      </c>
      <c r="H264">
        <v>2285002007</v>
      </c>
      <c r="I264" t="s">
        <v>18</v>
      </c>
      <c r="J264" t="s">
        <v>19</v>
      </c>
      <c r="K264" t="s">
        <v>30</v>
      </c>
      <c r="L264" t="s">
        <v>31</v>
      </c>
      <c r="M264">
        <v>1.8549659999999999</v>
      </c>
    </row>
    <row r="265" spans="1:13" x14ac:dyDescent="0.25">
      <c r="A265" t="s">
        <v>15</v>
      </c>
      <c r="B265">
        <v>34</v>
      </c>
      <c r="D265">
        <v>34023</v>
      </c>
      <c r="E265" t="s">
        <v>34</v>
      </c>
      <c r="F265" t="s">
        <v>17</v>
      </c>
      <c r="H265">
        <v>2285002009</v>
      </c>
      <c r="I265" t="s">
        <v>18</v>
      </c>
      <c r="J265" t="s">
        <v>19</v>
      </c>
      <c r="K265" t="s">
        <v>30</v>
      </c>
      <c r="L265" t="s">
        <v>31</v>
      </c>
      <c r="M265">
        <v>6.3446129999999998</v>
      </c>
    </row>
    <row r="266" spans="1:13" x14ac:dyDescent="0.25">
      <c r="A266" t="s">
        <v>15</v>
      </c>
      <c r="B266">
        <v>34</v>
      </c>
      <c r="D266">
        <v>34025</v>
      </c>
      <c r="E266" t="s">
        <v>52</v>
      </c>
      <c r="F266" t="s">
        <v>17</v>
      </c>
      <c r="H266">
        <v>2285002007</v>
      </c>
      <c r="I266" t="s">
        <v>18</v>
      </c>
      <c r="J266" t="s">
        <v>19</v>
      </c>
      <c r="K266" t="s">
        <v>30</v>
      </c>
      <c r="L266" t="s">
        <v>31</v>
      </c>
      <c r="M266">
        <v>0.17383460000000001</v>
      </c>
    </row>
    <row r="267" spans="1:13" x14ac:dyDescent="0.25">
      <c r="A267" t="s">
        <v>15</v>
      </c>
      <c r="B267">
        <v>34</v>
      </c>
      <c r="D267">
        <v>34025</v>
      </c>
      <c r="E267" t="s">
        <v>52</v>
      </c>
      <c r="F267" t="s">
        <v>17</v>
      </c>
      <c r="H267">
        <v>2285002009</v>
      </c>
      <c r="I267" t="s">
        <v>18</v>
      </c>
      <c r="J267" t="s">
        <v>19</v>
      </c>
      <c r="K267" t="s">
        <v>30</v>
      </c>
      <c r="L267" t="s">
        <v>31</v>
      </c>
      <c r="M267">
        <v>16.01398</v>
      </c>
    </row>
    <row r="268" spans="1:13" x14ac:dyDescent="0.25">
      <c r="A268" t="s">
        <v>15</v>
      </c>
      <c r="B268">
        <v>34</v>
      </c>
      <c r="D268">
        <v>34027</v>
      </c>
      <c r="E268" t="s">
        <v>24</v>
      </c>
      <c r="F268" t="s">
        <v>25</v>
      </c>
      <c r="H268">
        <v>28500201</v>
      </c>
      <c r="I268" t="s">
        <v>18</v>
      </c>
      <c r="J268" t="s">
        <v>19</v>
      </c>
      <c r="K268" t="s">
        <v>30</v>
      </c>
      <c r="L268" t="s">
        <v>31</v>
      </c>
      <c r="M268">
        <v>0.12485673</v>
      </c>
    </row>
    <row r="269" spans="1:13" x14ac:dyDescent="0.25">
      <c r="A269" t="s">
        <v>15</v>
      </c>
      <c r="B269">
        <v>34</v>
      </c>
      <c r="D269">
        <v>34027</v>
      </c>
      <c r="E269" t="s">
        <v>24</v>
      </c>
      <c r="F269" t="s">
        <v>17</v>
      </c>
      <c r="H269">
        <v>2285002007</v>
      </c>
      <c r="I269" t="s">
        <v>18</v>
      </c>
      <c r="J269" t="s">
        <v>19</v>
      </c>
      <c r="K269" t="s">
        <v>30</v>
      </c>
      <c r="L269" t="s">
        <v>31</v>
      </c>
      <c r="M269">
        <v>0.27548139999999999</v>
      </c>
    </row>
    <row r="270" spans="1:13" x14ac:dyDescent="0.25">
      <c r="A270" t="s">
        <v>15</v>
      </c>
      <c r="B270">
        <v>34</v>
      </c>
      <c r="D270">
        <v>34027</v>
      </c>
      <c r="E270" t="s">
        <v>24</v>
      </c>
      <c r="F270" t="s">
        <v>17</v>
      </c>
      <c r="H270">
        <v>2285002009</v>
      </c>
      <c r="I270" t="s">
        <v>18</v>
      </c>
      <c r="J270" t="s">
        <v>19</v>
      </c>
      <c r="K270" t="s">
        <v>30</v>
      </c>
      <c r="L270" t="s">
        <v>31</v>
      </c>
      <c r="M270">
        <v>8.5859489999999994</v>
      </c>
    </row>
    <row r="271" spans="1:13" x14ac:dyDescent="0.25">
      <c r="A271" t="s">
        <v>15</v>
      </c>
      <c r="B271">
        <v>34</v>
      </c>
      <c r="D271">
        <v>34029</v>
      </c>
      <c r="E271" t="s">
        <v>55</v>
      </c>
      <c r="F271" t="s">
        <v>17</v>
      </c>
      <c r="H271">
        <v>2285002007</v>
      </c>
      <c r="I271" t="s">
        <v>18</v>
      </c>
      <c r="J271" t="s">
        <v>19</v>
      </c>
      <c r="K271" t="s">
        <v>30</v>
      </c>
      <c r="L271" t="s">
        <v>31</v>
      </c>
      <c r="M271">
        <v>2.2048770000000001E-3</v>
      </c>
    </row>
    <row r="272" spans="1:13" x14ac:dyDescent="0.25">
      <c r="A272" t="s">
        <v>15</v>
      </c>
      <c r="B272">
        <v>34</v>
      </c>
      <c r="D272">
        <v>34029</v>
      </c>
      <c r="E272" t="s">
        <v>55</v>
      </c>
      <c r="F272" t="s">
        <v>17</v>
      </c>
      <c r="H272">
        <v>2285002009</v>
      </c>
      <c r="I272" t="s">
        <v>18</v>
      </c>
      <c r="J272" t="s">
        <v>19</v>
      </c>
      <c r="K272" t="s">
        <v>30</v>
      </c>
      <c r="L272" t="s">
        <v>31</v>
      </c>
      <c r="M272">
        <v>0.66094459999999999</v>
      </c>
    </row>
    <row r="273" spans="1:13" x14ac:dyDescent="0.25">
      <c r="A273" t="s">
        <v>15</v>
      </c>
      <c r="B273">
        <v>34</v>
      </c>
      <c r="D273">
        <v>34031</v>
      </c>
      <c r="E273" t="s">
        <v>49</v>
      </c>
      <c r="F273" t="s">
        <v>17</v>
      </c>
      <c r="H273">
        <v>2285002007</v>
      </c>
      <c r="I273" t="s">
        <v>18</v>
      </c>
      <c r="J273" t="s">
        <v>19</v>
      </c>
      <c r="K273" t="s">
        <v>30</v>
      </c>
      <c r="L273" t="s">
        <v>31</v>
      </c>
      <c r="M273">
        <v>0.40324179999999998</v>
      </c>
    </row>
    <row r="274" spans="1:13" x14ac:dyDescent="0.25">
      <c r="A274" t="s">
        <v>15</v>
      </c>
      <c r="B274">
        <v>34</v>
      </c>
      <c r="D274">
        <v>34031</v>
      </c>
      <c r="E274" t="s">
        <v>49</v>
      </c>
      <c r="F274" t="s">
        <v>17</v>
      </c>
      <c r="H274">
        <v>2285002009</v>
      </c>
      <c r="I274" t="s">
        <v>18</v>
      </c>
      <c r="J274" t="s">
        <v>19</v>
      </c>
      <c r="K274" t="s">
        <v>30</v>
      </c>
      <c r="L274" t="s">
        <v>31</v>
      </c>
      <c r="M274">
        <v>8.4704619999999995</v>
      </c>
    </row>
    <row r="275" spans="1:13" x14ac:dyDescent="0.25">
      <c r="A275" t="s">
        <v>15</v>
      </c>
      <c r="B275">
        <v>34</v>
      </c>
      <c r="D275">
        <v>34033</v>
      </c>
      <c r="E275" t="s">
        <v>50</v>
      </c>
      <c r="F275" t="s">
        <v>17</v>
      </c>
      <c r="H275">
        <v>2285002007</v>
      </c>
      <c r="I275" t="s">
        <v>18</v>
      </c>
      <c r="J275" t="s">
        <v>19</v>
      </c>
      <c r="K275" t="s">
        <v>30</v>
      </c>
      <c r="L275" t="s">
        <v>31</v>
      </c>
      <c r="M275">
        <v>1.2219040000000001</v>
      </c>
    </row>
    <row r="276" spans="1:13" x14ac:dyDescent="0.25">
      <c r="A276" t="s">
        <v>15</v>
      </c>
      <c r="B276">
        <v>34</v>
      </c>
      <c r="D276">
        <v>34035</v>
      </c>
      <c r="E276" t="s">
        <v>51</v>
      </c>
      <c r="F276" t="s">
        <v>25</v>
      </c>
      <c r="H276">
        <v>28500201</v>
      </c>
      <c r="I276" t="s">
        <v>18</v>
      </c>
      <c r="J276" t="s">
        <v>19</v>
      </c>
      <c r="K276" t="s">
        <v>30</v>
      </c>
      <c r="L276" t="s">
        <v>31</v>
      </c>
      <c r="M276">
        <v>1.2372764430000001</v>
      </c>
    </row>
    <row r="277" spans="1:13" x14ac:dyDescent="0.25">
      <c r="A277" t="s">
        <v>15</v>
      </c>
      <c r="B277">
        <v>34</v>
      </c>
      <c r="D277">
        <v>34035</v>
      </c>
      <c r="E277" t="s">
        <v>51</v>
      </c>
      <c r="F277" t="s">
        <v>17</v>
      </c>
      <c r="H277">
        <v>2285002006</v>
      </c>
      <c r="I277" t="s">
        <v>18</v>
      </c>
      <c r="J277" t="s">
        <v>19</v>
      </c>
      <c r="K277" t="s">
        <v>30</v>
      </c>
      <c r="L277" t="s">
        <v>31</v>
      </c>
      <c r="M277">
        <v>3.8156889999999999</v>
      </c>
    </row>
    <row r="278" spans="1:13" x14ac:dyDescent="0.25">
      <c r="A278" t="s">
        <v>15</v>
      </c>
      <c r="B278">
        <v>34</v>
      </c>
      <c r="D278">
        <v>34035</v>
      </c>
      <c r="E278" t="s">
        <v>51</v>
      </c>
      <c r="F278" t="s">
        <v>17</v>
      </c>
      <c r="H278">
        <v>2285002007</v>
      </c>
      <c r="I278" t="s">
        <v>18</v>
      </c>
      <c r="J278" t="s">
        <v>19</v>
      </c>
      <c r="K278" t="s">
        <v>30</v>
      </c>
      <c r="L278" t="s">
        <v>31</v>
      </c>
      <c r="M278">
        <v>4.4159820000000002E-2</v>
      </c>
    </row>
    <row r="279" spans="1:13" x14ac:dyDescent="0.25">
      <c r="A279" t="s">
        <v>15</v>
      </c>
      <c r="B279">
        <v>34</v>
      </c>
      <c r="D279">
        <v>34035</v>
      </c>
      <c r="E279" t="s">
        <v>51</v>
      </c>
      <c r="F279" t="s">
        <v>17</v>
      </c>
      <c r="H279">
        <v>2285002009</v>
      </c>
      <c r="I279" t="s">
        <v>18</v>
      </c>
      <c r="J279" t="s">
        <v>19</v>
      </c>
      <c r="K279" t="s">
        <v>30</v>
      </c>
      <c r="L279" t="s">
        <v>31</v>
      </c>
      <c r="M279">
        <v>6.4834050000000003</v>
      </c>
    </row>
    <row r="280" spans="1:13" x14ac:dyDescent="0.25">
      <c r="A280" t="s">
        <v>15</v>
      </c>
      <c r="B280">
        <v>34</v>
      </c>
      <c r="D280">
        <v>34037</v>
      </c>
      <c r="E280" t="s">
        <v>41</v>
      </c>
      <c r="F280" t="s">
        <v>17</v>
      </c>
      <c r="H280">
        <v>2285002007</v>
      </c>
      <c r="I280" t="s">
        <v>18</v>
      </c>
      <c r="J280" t="s">
        <v>19</v>
      </c>
      <c r="K280" t="s">
        <v>30</v>
      </c>
      <c r="L280" t="s">
        <v>31</v>
      </c>
      <c r="M280">
        <v>0.7391894</v>
      </c>
    </row>
    <row r="281" spans="1:13" x14ac:dyDescent="0.25">
      <c r="A281" t="s">
        <v>15</v>
      </c>
      <c r="B281">
        <v>34</v>
      </c>
      <c r="D281">
        <v>34039</v>
      </c>
      <c r="E281" t="s">
        <v>42</v>
      </c>
      <c r="F281" t="s">
        <v>25</v>
      </c>
      <c r="H281">
        <v>28500201</v>
      </c>
      <c r="I281" t="s">
        <v>18</v>
      </c>
      <c r="J281" t="s">
        <v>19</v>
      </c>
      <c r="K281" t="s">
        <v>30</v>
      </c>
      <c r="L281" t="s">
        <v>31</v>
      </c>
      <c r="M281">
        <v>2.2010768000000001</v>
      </c>
    </row>
    <row r="282" spans="1:13" x14ac:dyDescent="0.25">
      <c r="A282" t="s">
        <v>15</v>
      </c>
      <c r="B282">
        <v>34</v>
      </c>
      <c r="D282">
        <v>34039</v>
      </c>
      <c r="E282" t="s">
        <v>42</v>
      </c>
      <c r="F282" t="s">
        <v>17</v>
      </c>
      <c r="H282">
        <v>2285002006</v>
      </c>
      <c r="I282" t="s">
        <v>18</v>
      </c>
      <c r="J282" t="s">
        <v>19</v>
      </c>
      <c r="K282" t="s">
        <v>30</v>
      </c>
      <c r="L282" t="s">
        <v>31</v>
      </c>
      <c r="M282">
        <v>2.63794</v>
      </c>
    </row>
    <row r="283" spans="1:13" x14ac:dyDescent="0.25">
      <c r="A283" t="s">
        <v>15</v>
      </c>
      <c r="B283">
        <v>34</v>
      </c>
      <c r="D283">
        <v>34039</v>
      </c>
      <c r="E283" t="s">
        <v>42</v>
      </c>
      <c r="F283" t="s">
        <v>17</v>
      </c>
      <c r="H283">
        <v>2285002007</v>
      </c>
      <c r="I283" t="s">
        <v>18</v>
      </c>
      <c r="J283" t="s">
        <v>19</v>
      </c>
      <c r="K283" t="s">
        <v>30</v>
      </c>
      <c r="L283" t="s">
        <v>31</v>
      </c>
      <c r="M283">
        <v>1.018086</v>
      </c>
    </row>
    <row r="284" spans="1:13" x14ac:dyDescent="0.25">
      <c r="A284" t="s">
        <v>15</v>
      </c>
      <c r="B284">
        <v>34</v>
      </c>
      <c r="D284">
        <v>34039</v>
      </c>
      <c r="E284" t="s">
        <v>42</v>
      </c>
      <c r="F284" t="s">
        <v>17</v>
      </c>
      <c r="H284">
        <v>2285002009</v>
      </c>
      <c r="I284" t="s">
        <v>18</v>
      </c>
      <c r="J284" t="s">
        <v>19</v>
      </c>
      <c r="K284" t="s">
        <v>30</v>
      </c>
      <c r="L284" t="s">
        <v>31</v>
      </c>
      <c r="M284">
        <v>9.7256540000000005</v>
      </c>
    </row>
    <row r="285" spans="1:13" x14ac:dyDescent="0.25">
      <c r="A285" t="s">
        <v>15</v>
      </c>
      <c r="B285">
        <v>34</v>
      </c>
      <c r="D285">
        <v>34041</v>
      </c>
      <c r="E285" t="s">
        <v>43</v>
      </c>
      <c r="F285" t="s">
        <v>17</v>
      </c>
      <c r="H285">
        <v>2285002006</v>
      </c>
      <c r="I285" t="s">
        <v>18</v>
      </c>
      <c r="J285" t="s">
        <v>19</v>
      </c>
      <c r="K285" t="s">
        <v>30</v>
      </c>
      <c r="L285" t="s">
        <v>31</v>
      </c>
      <c r="M285">
        <v>1.1115489999999999</v>
      </c>
    </row>
    <row r="286" spans="1:13" x14ac:dyDescent="0.25">
      <c r="A286" t="s">
        <v>15</v>
      </c>
      <c r="B286">
        <v>34</v>
      </c>
      <c r="D286">
        <v>34041</v>
      </c>
      <c r="E286" t="s">
        <v>43</v>
      </c>
      <c r="F286" t="s">
        <v>17</v>
      </c>
      <c r="H286">
        <v>2285002007</v>
      </c>
      <c r="I286" t="s">
        <v>18</v>
      </c>
      <c r="J286" t="s">
        <v>19</v>
      </c>
      <c r="K286" t="s">
        <v>30</v>
      </c>
      <c r="L286" t="s">
        <v>31</v>
      </c>
      <c r="M286">
        <v>3.7302889999999998E-2</v>
      </c>
    </row>
    <row r="287" spans="1:13" x14ac:dyDescent="0.25">
      <c r="A287" t="s">
        <v>15</v>
      </c>
      <c r="B287">
        <v>34</v>
      </c>
      <c r="D287">
        <v>34041</v>
      </c>
      <c r="E287" t="s">
        <v>43</v>
      </c>
      <c r="F287" t="s">
        <v>17</v>
      </c>
      <c r="H287">
        <v>2285002009</v>
      </c>
      <c r="I287" t="s">
        <v>18</v>
      </c>
      <c r="J287" t="s">
        <v>19</v>
      </c>
      <c r="K287" t="s">
        <v>30</v>
      </c>
      <c r="L287" t="s">
        <v>31</v>
      </c>
      <c r="M287">
        <v>0.43255510000000003</v>
      </c>
    </row>
    <row r="288" spans="1:13" x14ac:dyDescent="0.25">
      <c r="A288" t="s">
        <v>15</v>
      </c>
      <c r="B288">
        <v>34</v>
      </c>
      <c r="D288">
        <v>34001</v>
      </c>
      <c r="E288" t="s">
        <v>44</v>
      </c>
      <c r="F288" t="s">
        <v>25</v>
      </c>
      <c r="H288">
        <v>28500201</v>
      </c>
      <c r="I288" t="s">
        <v>18</v>
      </c>
      <c r="J288" t="s">
        <v>19</v>
      </c>
      <c r="K288" t="s">
        <v>39</v>
      </c>
      <c r="L288" t="s">
        <v>40</v>
      </c>
      <c r="M288">
        <v>8.2184230000000003E-4</v>
      </c>
    </row>
    <row r="289" spans="1:13" x14ac:dyDescent="0.25">
      <c r="A289" t="s">
        <v>15</v>
      </c>
      <c r="B289">
        <v>34</v>
      </c>
      <c r="D289">
        <v>34001</v>
      </c>
      <c r="E289" t="s">
        <v>44</v>
      </c>
      <c r="F289" t="s">
        <v>17</v>
      </c>
      <c r="H289">
        <v>2285002007</v>
      </c>
      <c r="I289" t="s">
        <v>18</v>
      </c>
      <c r="J289" t="s">
        <v>19</v>
      </c>
      <c r="K289" t="s">
        <v>39</v>
      </c>
      <c r="L289" t="s">
        <v>40</v>
      </c>
      <c r="M289">
        <v>2.6440869999999998E-3</v>
      </c>
    </row>
    <row r="290" spans="1:13" x14ac:dyDescent="0.25">
      <c r="A290" t="s">
        <v>15</v>
      </c>
      <c r="B290">
        <v>34</v>
      </c>
      <c r="D290">
        <v>34001</v>
      </c>
      <c r="E290" t="s">
        <v>44</v>
      </c>
      <c r="F290" t="s">
        <v>17</v>
      </c>
      <c r="H290">
        <v>2285002009</v>
      </c>
      <c r="I290" t="s">
        <v>18</v>
      </c>
      <c r="J290" t="s">
        <v>19</v>
      </c>
      <c r="K290" t="s">
        <v>39</v>
      </c>
      <c r="L290" t="s">
        <v>40</v>
      </c>
      <c r="M290">
        <v>5.5011560000000001E-2</v>
      </c>
    </row>
    <row r="291" spans="1:13" x14ac:dyDescent="0.25">
      <c r="A291" t="s">
        <v>15</v>
      </c>
      <c r="B291">
        <v>34</v>
      </c>
      <c r="D291">
        <v>34003</v>
      </c>
      <c r="E291" t="s">
        <v>45</v>
      </c>
      <c r="F291" t="s">
        <v>25</v>
      </c>
      <c r="H291">
        <v>28500201</v>
      </c>
      <c r="I291" t="s">
        <v>18</v>
      </c>
      <c r="J291" t="s">
        <v>19</v>
      </c>
      <c r="K291" t="s">
        <v>39</v>
      </c>
      <c r="L291" t="s">
        <v>40</v>
      </c>
      <c r="M291">
        <v>1.16415982E-2</v>
      </c>
    </row>
    <row r="292" spans="1:13" x14ac:dyDescent="0.25">
      <c r="A292" t="s">
        <v>15</v>
      </c>
      <c r="B292">
        <v>34</v>
      </c>
      <c r="D292">
        <v>34003</v>
      </c>
      <c r="E292" t="s">
        <v>45</v>
      </c>
      <c r="F292" t="s">
        <v>17</v>
      </c>
      <c r="H292">
        <v>2285002006</v>
      </c>
      <c r="I292" t="s">
        <v>18</v>
      </c>
      <c r="J292" t="s">
        <v>19</v>
      </c>
      <c r="K292" t="s">
        <v>39</v>
      </c>
      <c r="L292" t="s">
        <v>40</v>
      </c>
      <c r="M292">
        <v>9.6287999999999999E-2</v>
      </c>
    </row>
    <row r="293" spans="1:13" x14ac:dyDescent="0.25">
      <c r="A293" t="s">
        <v>15</v>
      </c>
      <c r="B293">
        <v>34</v>
      </c>
      <c r="D293">
        <v>34003</v>
      </c>
      <c r="E293" t="s">
        <v>45</v>
      </c>
      <c r="F293" t="s">
        <v>17</v>
      </c>
      <c r="H293">
        <v>2285002007</v>
      </c>
      <c r="I293" t="s">
        <v>18</v>
      </c>
      <c r="J293" t="s">
        <v>19</v>
      </c>
      <c r="K293" t="s">
        <v>39</v>
      </c>
      <c r="L293" t="s">
        <v>40</v>
      </c>
      <c r="M293">
        <v>8.7125999999999992E-3</v>
      </c>
    </row>
    <row r="294" spans="1:13" x14ac:dyDescent="0.25">
      <c r="A294" t="s">
        <v>15</v>
      </c>
      <c r="B294">
        <v>34</v>
      </c>
      <c r="D294">
        <v>34003</v>
      </c>
      <c r="E294" t="s">
        <v>45</v>
      </c>
      <c r="F294" t="s">
        <v>17</v>
      </c>
      <c r="H294">
        <v>2285002009</v>
      </c>
      <c r="I294" t="s">
        <v>18</v>
      </c>
      <c r="J294" t="s">
        <v>19</v>
      </c>
      <c r="K294" t="s">
        <v>39</v>
      </c>
      <c r="L294" t="s">
        <v>40</v>
      </c>
      <c r="M294">
        <v>0.4012638</v>
      </c>
    </row>
    <row r="295" spans="1:13" x14ac:dyDescent="0.25">
      <c r="A295" t="s">
        <v>15</v>
      </c>
      <c r="B295">
        <v>34</v>
      </c>
      <c r="D295">
        <v>34005</v>
      </c>
      <c r="E295" t="s">
        <v>46</v>
      </c>
      <c r="F295" t="s">
        <v>25</v>
      </c>
      <c r="H295">
        <v>28500201</v>
      </c>
      <c r="I295" t="s">
        <v>18</v>
      </c>
      <c r="J295" t="s">
        <v>19</v>
      </c>
      <c r="K295" t="s">
        <v>39</v>
      </c>
      <c r="L295" t="s">
        <v>40</v>
      </c>
      <c r="M295">
        <v>2.257088E-3</v>
      </c>
    </row>
    <row r="296" spans="1:13" x14ac:dyDescent="0.25">
      <c r="A296" t="s">
        <v>15</v>
      </c>
      <c r="B296">
        <v>34</v>
      </c>
      <c r="D296">
        <v>34005</v>
      </c>
      <c r="E296" t="s">
        <v>46</v>
      </c>
      <c r="F296" t="s">
        <v>17</v>
      </c>
      <c r="H296">
        <v>2285002007</v>
      </c>
      <c r="I296" t="s">
        <v>18</v>
      </c>
      <c r="J296" t="s">
        <v>19</v>
      </c>
      <c r="K296" t="s">
        <v>39</v>
      </c>
      <c r="L296" t="s">
        <v>40</v>
      </c>
      <c r="M296">
        <v>4.6450379999999998E-3</v>
      </c>
    </row>
    <row r="297" spans="1:13" x14ac:dyDescent="0.25">
      <c r="A297" t="s">
        <v>15</v>
      </c>
      <c r="B297">
        <v>34</v>
      </c>
      <c r="D297">
        <v>34007</v>
      </c>
      <c r="E297" t="s">
        <v>35</v>
      </c>
      <c r="F297" t="s">
        <v>25</v>
      </c>
      <c r="H297">
        <v>28500201</v>
      </c>
      <c r="I297" t="s">
        <v>18</v>
      </c>
      <c r="J297" t="s">
        <v>19</v>
      </c>
      <c r="K297" t="s">
        <v>39</v>
      </c>
      <c r="L297" t="s">
        <v>40</v>
      </c>
      <c r="M297">
        <v>3.826856E-2</v>
      </c>
    </row>
    <row r="298" spans="1:13" x14ac:dyDescent="0.25">
      <c r="A298" t="s">
        <v>15</v>
      </c>
      <c r="B298">
        <v>34</v>
      </c>
      <c r="D298">
        <v>34007</v>
      </c>
      <c r="E298" t="s">
        <v>35</v>
      </c>
      <c r="F298" t="s">
        <v>17</v>
      </c>
      <c r="H298">
        <v>2285002007</v>
      </c>
      <c r="I298" t="s">
        <v>18</v>
      </c>
      <c r="J298" t="s">
        <v>19</v>
      </c>
      <c r="K298" t="s">
        <v>39</v>
      </c>
      <c r="L298" t="s">
        <v>40</v>
      </c>
      <c r="M298">
        <v>1.43745E-2</v>
      </c>
    </row>
    <row r="299" spans="1:13" x14ac:dyDescent="0.25">
      <c r="A299" t="s">
        <v>15</v>
      </c>
      <c r="B299">
        <v>34</v>
      </c>
      <c r="D299">
        <v>34007</v>
      </c>
      <c r="E299" t="s">
        <v>35</v>
      </c>
      <c r="F299" t="s">
        <v>17</v>
      </c>
      <c r="H299">
        <v>2285002009</v>
      </c>
      <c r="I299" t="s">
        <v>18</v>
      </c>
      <c r="J299" t="s">
        <v>19</v>
      </c>
      <c r="K299" t="s">
        <v>39</v>
      </c>
      <c r="L299" t="s">
        <v>40</v>
      </c>
      <c r="M299">
        <v>5.4238460000000002E-2</v>
      </c>
    </row>
    <row r="300" spans="1:13" x14ac:dyDescent="0.25">
      <c r="A300" t="s">
        <v>15</v>
      </c>
      <c r="B300">
        <v>34</v>
      </c>
      <c r="D300">
        <v>34009</v>
      </c>
      <c r="E300" t="s">
        <v>38</v>
      </c>
      <c r="F300" t="s">
        <v>17</v>
      </c>
      <c r="H300">
        <v>2285002007</v>
      </c>
      <c r="I300" t="s">
        <v>18</v>
      </c>
      <c r="J300" t="s">
        <v>19</v>
      </c>
      <c r="K300" t="s">
        <v>39</v>
      </c>
      <c r="L300" t="s">
        <v>40</v>
      </c>
      <c r="M300">
        <v>1.700076E-3</v>
      </c>
    </row>
    <row r="301" spans="1:13" x14ac:dyDescent="0.25">
      <c r="A301" t="s">
        <v>15</v>
      </c>
      <c r="B301">
        <v>34</v>
      </c>
      <c r="D301">
        <v>34011</v>
      </c>
      <c r="E301" t="s">
        <v>16</v>
      </c>
      <c r="F301" t="s">
        <v>25</v>
      </c>
      <c r="H301">
        <v>28500201</v>
      </c>
      <c r="I301" t="s">
        <v>18</v>
      </c>
      <c r="J301" t="s">
        <v>19</v>
      </c>
      <c r="K301" t="s">
        <v>39</v>
      </c>
      <c r="L301" t="s">
        <v>40</v>
      </c>
      <c r="M301">
        <v>3.417691E-3</v>
      </c>
    </row>
    <row r="302" spans="1:13" x14ac:dyDescent="0.25">
      <c r="A302" t="s">
        <v>15</v>
      </c>
      <c r="B302">
        <v>34</v>
      </c>
      <c r="D302">
        <v>34011</v>
      </c>
      <c r="E302" t="s">
        <v>16</v>
      </c>
      <c r="F302" t="s">
        <v>17</v>
      </c>
      <c r="H302">
        <v>2285002007</v>
      </c>
      <c r="I302" t="s">
        <v>18</v>
      </c>
      <c r="J302" t="s">
        <v>19</v>
      </c>
      <c r="K302" t="s">
        <v>39</v>
      </c>
      <c r="L302" t="s">
        <v>40</v>
      </c>
      <c r="M302">
        <v>2.0176079999999999E-2</v>
      </c>
    </row>
    <row r="303" spans="1:13" x14ac:dyDescent="0.25">
      <c r="A303" t="s">
        <v>15</v>
      </c>
      <c r="B303">
        <v>34</v>
      </c>
      <c r="D303">
        <v>34013</v>
      </c>
      <c r="E303" t="s">
        <v>53</v>
      </c>
      <c r="F303" t="s">
        <v>25</v>
      </c>
      <c r="H303">
        <v>28500201</v>
      </c>
      <c r="I303" t="s">
        <v>18</v>
      </c>
      <c r="J303" t="s">
        <v>19</v>
      </c>
      <c r="K303" t="s">
        <v>39</v>
      </c>
      <c r="L303" t="s">
        <v>40</v>
      </c>
      <c r="M303">
        <v>0.121270605</v>
      </c>
    </row>
    <row r="304" spans="1:13" x14ac:dyDescent="0.25">
      <c r="A304" t="s">
        <v>15</v>
      </c>
      <c r="B304">
        <v>34</v>
      </c>
      <c r="D304">
        <v>34013</v>
      </c>
      <c r="E304" t="s">
        <v>53</v>
      </c>
      <c r="F304" t="s">
        <v>17</v>
      </c>
      <c r="H304">
        <v>2285002006</v>
      </c>
      <c r="I304" t="s">
        <v>18</v>
      </c>
      <c r="J304" t="s">
        <v>19</v>
      </c>
      <c r="K304" t="s">
        <v>39</v>
      </c>
      <c r="L304" t="s">
        <v>40</v>
      </c>
      <c r="M304">
        <v>3.6249999999999998E-2</v>
      </c>
    </row>
    <row r="305" spans="1:13" x14ac:dyDescent="0.25">
      <c r="A305" t="s">
        <v>15</v>
      </c>
      <c r="B305">
        <v>34</v>
      </c>
      <c r="D305">
        <v>34013</v>
      </c>
      <c r="E305" t="s">
        <v>53</v>
      </c>
      <c r="F305" t="s">
        <v>17</v>
      </c>
      <c r="H305">
        <v>2285002007</v>
      </c>
      <c r="I305" t="s">
        <v>18</v>
      </c>
      <c r="J305" t="s">
        <v>19</v>
      </c>
      <c r="K305" t="s">
        <v>39</v>
      </c>
      <c r="L305" t="s">
        <v>40</v>
      </c>
      <c r="M305">
        <v>7.4137710000000004E-3</v>
      </c>
    </row>
    <row r="306" spans="1:13" x14ac:dyDescent="0.25">
      <c r="A306" t="s">
        <v>15</v>
      </c>
      <c r="B306">
        <v>34</v>
      </c>
      <c r="D306">
        <v>34013</v>
      </c>
      <c r="E306" t="s">
        <v>53</v>
      </c>
      <c r="F306" t="s">
        <v>17</v>
      </c>
      <c r="H306">
        <v>2285002009</v>
      </c>
      <c r="I306" t="s">
        <v>18</v>
      </c>
      <c r="J306" t="s">
        <v>19</v>
      </c>
      <c r="K306" t="s">
        <v>39</v>
      </c>
      <c r="L306" t="s">
        <v>40</v>
      </c>
      <c r="M306">
        <v>7.7979450000000006E-2</v>
      </c>
    </row>
    <row r="307" spans="1:13" x14ac:dyDescent="0.25">
      <c r="A307" t="s">
        <v>15</v>
      </c>
      <c r="B307">
        <v>34</v>
      </c>
      <c r="D307">
        <v>34015</v>
      </c>
      <c r="E307" t="s">
        <v>56</v>
      </c>
      <c r="F307" t="s">
        <v>25</v>
      </c>
      <c r="H307">
        <v>28500201</v>
      </c>
      <c r="I307" t="s">
        <v>18</v>
      </c>
      <c r="J307" t="s">
        <v>19</v>
      </c>
      <c r="K307" t="s">
        <v>39</v>
      </c>
      <c r="L307" t="s">
        <v>40</v>
      </c>
      <c r="M307">
        <v>3.4791610000000001E-3</v>
      </c>
    </row>
    <row r="308" spans="1:13" x14ac:dyDescent="0.25">
      <c r="A308" t="s">
        <v>15</v>
      </c>
      <c r="B308">
        <v>34</v>
      </c>
      <c r="D308">
        <v>34015</v>
      </c>
      <c r="E308" t="s">
        <v>56</v>
      </c>
      <c r="F308" t="s">
        <v>17</v>
      </c>
      <c r="H308">
        <v>2285002007</v>
      </c>
      <c r="I308" t="s">
        <v>18</v>
      </c>
      <c r="J308" t="s">
        <v>19</v>
      </c>
      <c r="K308" t="s">
        <v>39</v>
      </c>
      <c r="L308" t="s">
        <v>40</v>
      </c>
      <c r="M308">
        <v>2.9522139999999999E-2</v>
      </c>
    </row>
    <row r="309" spans="1:13" x14ac:dyDescent="0.25">
      <c r="A309" t="s">
        <v>15</v>
      </c>
      <c r="B309">
        <v>34</v>
      </c>
      <c r="D309">
        <v>34017</v>
      </c>
      <c r="E309" t="s">
        <v>54</v>
      </c>
      <c r="F309" t="s">
        <v>25</v>
      </c>
      <c r="H309">
        <v>28500201</v>
      </c>
      <c r="I309" t="s">
        <v>18</v>
      </c>
      <c r="J309" t="s">
        <v>19</v>
      </c>
      <c r="K309" t="s">
        <v>39</v>
      </c>
      <c r="L309" t="s">
        <v>40</v>
      </c>
      <c r="M309">
        <v>8.5846863699999998E-2</v>
      </c>
    </row>
    <row r="310" spans="1:13" x14ac:dyDescent="0.25">
      <c r="A310" t="s">
        <v>15</v>
      </c>
      <c r="B310">
        <v>34</v>
      </c>
      <c r="D310">
        <v>34017</v>
      </c>
      <c r="E310" t="s">
        <v>54</v>
      </c>
      <c r="F310" t="s">
        <v>17</v>
      </c>
      <c r="H310">
        <v>2285002006</v>
      </c>
      <c r="I310" t="s">
        <v>18</v>
      </c>
      <c r="J310" t="s">
        <v>19</v>
      </c>
      <c r="K310" t="s">
        <v>39</v>
      </c>
      <c r="L310" t="s">
        <v>40</v>
      </c>
      <c r="M310">
        <v>8.5722000000000007E-2</v>
      </c>
    </row>
    <row r="311" spans="1:13" x14ac:dyDescent="0.25">
      <c r="A311" t="s">
        <v>15</v>
      </c>
      <c r="B311">
        <v>34</v>
      </c>
      <c r="D311">
        <v>34017</v>
      </c>
      <c r="E311" t="s">
        <v>54</v>
      </c>
      <c r="F311" t="s">
        <v>17</v>
      </c>
      <c r="H311">
        <v>2285002007</v>
      </c>
      <c r="I311" t="s">
        <v>18</v>
      </c>
      <c r="J311" t="s">
        <v>19</v>
      </c>
      <c r="K311" t="s">
        <v>39</v>
      </c>
      <c r="L311" t="s">
        <v>40</v>
      </c>
      <c r="M311">
        <v>1.497685E-2</v>
      </c>
    </row>
    <row r="312" spans="1:13" x14ac:dyDescent="0.25">
      <c r="A312" t="s">
        <v>15</v>
      </c>
      <c r="B312">
        <v>34</v>
      </c>
      <c r="D312">
        <v>34017</v>
      </c>
      <c r="E312" t="s">
        <v>54</v>
      </c>
      <c r="F312" t="s">
        <v>17</v>
      </c>
      <c r="H312">
        <v>2285002009</v>
      </c>
      <c r="I312" t="s">
        <v>18</v>
      </c>
      <c r="J312" t="s">
        <v>19</v>
      </c>
      <c r="K312" t="s">
        <v>39</v>
      </c>
      <c r="L312" t="s">
        <v>40</v>
      </c>
      <c r="M312">
        <v>0.1635228</v>
      </c>
    </row>
    <row r="313" spans="1:13" x14ac:dyDescent="0.25">
      <c r="A313" t="s">
        <v>15</v>
      </c>
      <c r="B313">
        <v>34</v>
      </c>
      <c r="D313">
        <v>34019</v>
      </c>
      <c r="E313" t="s">
        <v>47</v>
      </c>
      <c r="F313" t="s">
        <v>17</v>
      </c>
      <c r="H313">
        <v>2285002006</v>
      </c>
      <c r="I313" t="s">
        <v>18</v>
      </c>
      <c r="J313" t="s">
        <v>19</v>
      </c>
      <c r="K313" t="s">
        <v>39</v>
      </c>
      <c r="L313" t="s">
        <v>40</v>
      </c>
      <c r="M313">
        <v>8.8357000000000005E-2</v>
      </c>
    </row>
    <row r="314" spans="1:13" x14ac:dyDescent="0.25">
      <c r="A314" t="s">
        <v>15</v>
      </c>
      <c r="B314">
        <v>34</v>
      </c>
      <c r="D314">
        <v>34019</v>
      </c>
      <c r="E314" t="s">
        <v>47</v>
      </c>
      <c r="F314" t="s">
        <v>17</v>
      </c>
      <c r="H314">
        <v>2285002007</v>
      </c>
      <c r="I314" t="s">
        <v>18</v>
      </c>
      <c r="J314" t="s">
        <v>19</v>
      </c>
      <c r="K314" t="s">
        <v>39</v>
      </c>
      <c r="L314" t="s">
        <v>40</v>
      </c>
      <c r="M314">
        <v>5.904304E-4</v>
      </c>
    </row>
    <row r="315" spans="1:13" x14ac:dyDescent="0.25">
      <c r="A315" t="s">
        <v>15</v>
      </c>
      <c r="B315">
        <v>34</v>
      </c>
      <c r="D315">
        <v>34019</v>
      </c>
      <c r="E315" t="s">
        <v>47</v>
      </c>
      <c r="F315" t="s">
        <v>17</v>
      </c>
      <c r="H315">
        <v>2285002009</v>
      </c>
      <c r="I315" t="s">
        <v>18</v>
      </c>
      <c r="J315" t="s">
        <v>19</v>
      </c>
      <c r="K315" t="s">
        <v>39</v>
      </c>
      <c r="L315" t="s">
        <v>40</v>
      </c>
      <c r="M315">
        <v>9.7931760000000007E-2</v>
      </c>
    </row>
    <row r="316" spans="1:13" x14ac:dyDescent="0.25">
      <c r="A316" t="s">
        <v>15</v>
      </c>
      <c r="B316">
        <v>34</v>
      </c>
      <c r="D316">
        <v>34021</v>
      </c>
      <c r="E316" t="s">
        <v>48</v>
      </c>
      <c r="F316" t="s">
        <v>17</v>
      </c>
      <c r="H316">
        <v>2285002006</v>
      </c>
      <c r="I316" t="s">
        <v>18</v>
      </c>
      <c r="J316" t="s">
        <v>19</v>
      </c>
      <c r="K316" t="s">
        <v>39</v>
      </c>
      <c r="L316" t="s">
        <v>40</v>
      </c>
      <c r="M316">
        <v>3.7338999999999997E-2</v>
      </c>
    </row>
    <row r="317" spans="1:13" x14ac:dyDescent="0.25">
      <c r="A317" t="s">
        <v>15</v>
      </c>
      <c r="B317">
        <v>34</v>
      </c>
      <c r="D317">
        <v>34021</v>
      </c>
      <c r="E317" t="s">
        <v>48</v>
      </c>
      <c r="F317" t="s">
        <v>17</v>
      </c>
      <c r="H317">
        <v>2285002007</v>
      </c>
      <c r="I317" t="s">
        <v>18</v>
      </c>
      <c r="J317" t="s">
        <v>19</v>
      </c>
      <c r="K317" t="s">
        <v>39</v>
      </c>
      <c r="L317" t="s">
        <v>40</v>
      </c>
      <c r="M317">
        <v>1.701603E-4</v>
      </c>
    </row>
    <row r="318" spans="1:13" x14ac:dyDescent="0.25">
      <c r="A318" t="s">
        <v>15</v>
      </c>
      <c r="B318">
        <v>34</v>
      </c>
      <c r="D318">
        <v>34021</v>
      </c>
      <c r="E318" t="s">
        <v>48</v>
      </c>
      <c r="F318" t="s">
        <v>17</v>
      </c>
      <c r="H318">
        <v>2285002009</v>
      </c>
      <c r="I318" t="s">
        <v>18</v>
      </c>
      <c r="J318" t="s">
        <v>19</v>
      </c>
      <c r="K318" t="s">
        <v>39</v>
      </c>
      <c r="L318" t="s">
        <v>40</v>
      </c>
      <c r="M318">
        <v>2.5733240000000001E-2</v>
      </c>
    </row>
    <row r="319" spans="1:13" x14ac:dyDescent="0.25">
      <c r="A319" t="s">
        <v>15</v>
      </c>
      <c r="B319">
        <v>34</v>
      </c>
      <c r="D319">
        <v>34023</v>
      </c>
      <c r="E319" t="s">
        <v>34</v>
      </c>
      <c r="F319" t="s">
        <v>25</v>
      </c>
      <c r="H319">
        <v>28500201</v>
      </c>
      <c r="I319" t="s">
        <v>18</v>
      </c>
      <c r="J319" t="s">
        <v>19</v>
      </c>
      <c r="K319" t="s">
        <v>39</v>
      </c>
      <c r="L319" t="s">
        <v>40</v>
      </c>
      <c r="M319">
        <v>3.3840958999999997E-2</v>
      </c>
    </row>
    <row r="320" spans="1:13" x14ac:dyDescent="0.25">
      <c r="A320" t="s">
        <v>15</v>
      </c>
      <c r="B320">
        <v>34</v>
      </c>
      <c r="D320">
        <v>34023</v>
      </c>
      <c r="E320" t="s">
        <v>34</v>
      </c>
      <c r="F320" t="s">
        <v>17</v>
      </c>
      <c r="H320">
        <v>2285002006</v>
      </c>
      <c r="I320" t="s">
        <v>18</v>
      </c>
      <c r="J320" t="s">
        <v>19</v>
      </c>
      <c r="K320" t="s">
        <v>39</v>
      </c>
      <c r="L320" t="s">
        <v>40</v>
      </c>
      <c r="M320">
        <v>6.7649000000000001E-2</v>
      </c>
    </row>
    <row r="321" spans="1:13" x14ac:dyDescent="0.25">
      <c r="A321" t="s">
        <v>15</v>
      </c>
      <c r="B321">
        <v>34</v>
      </c>
      <c r="D321">
        <v>34023</v>
      </c>
      <c r="E321" t="s">
        <v>34</v>
      </c>
      <c r="F321" t="s">
        <v>17</v>
      </c>
      <c r="H321">
        <v>2285002007</v>
      </c>
      <c r="I321" t="s">
        <v>18</v>
      </c>
      <c r="J321" t="s">
        <v>19</v>
      </c>
      <c r="K321" t="s">
        <v>39</v>
      </c>
      <c r="L321" t="s">
        <v>40</v>
      </c>
      <c r="M321">
        <v>3.0615549999999998E-2</v>
      </c>
    </row>
    <row r="322" spans="1:13" x14ac:dyDescent="0.25">
      <c r="A322" t="s">
        <v>15</v>
      </c>
      <c r="B322">
        <v>34</v>
      </c>
      <c r="D322">
        <v>34023</v>
      </c>
      <c r="E322" t="s">
        <v>34</v>
      </c>
      <c r="F322" t="s">
        <v>17</v>
      </c>
      <c r="H322">
        <v>2285002009</v>
      </c>
      <c r="I322" t="s">
        <v>18</v>
      </c>
      <c r="J322" t="s">
        <v>19</v>
      </c>
      <c r="K322" t="s">
        <v>39</v>
      </c>
      <c r="L322" t="s">
        <v>40</v>
      </c>
      <c r="M322">
        <v>9.7799810000000001E-2</v>
      </c>
    </row>
    <row r="323" spans="1:13" x14ac:dyDescent="0.25">
      <c r="A323" t="s">
        <v>15</v>
      </c>
      <c r="B323">
        <v>34</v>
      </c>
      <c r="D323">
        <v>34025</v>
      </c>
      <c r="E323" t="s">
        <v>52</v>
      </c>
      <c r="F323" t="s">
        <v>17</v>
      </c>
      <c r="H323">
        <v>2285002007</v>
      </c>
      <c r="I323" t="s">
        <v>18</v>
      </c>
      <c r="J323" t="s">
        <v>19</v>
      </c>
      <c r="K323" t="s">
        <v>39</v>
      </c>
      <c r="L323" t="s">
        <v>40</v>
      </c>
      <c r="M323">
        <v>2.7727189999999999E-3</v>
      </c>
    </row>
    <row r="324" spans="1:13" x14ac:dyDescent="0.25">
      <c r="A324" t="s">
        <v>15</v>
      </c>
      <c r="B324">
        <v>34</v>
      </c>
      <c r="D324">
        <v>34025</v>
      </c>
      <c r="E324" t="s">
        <v>52</v>
      </c>
      <c r="F324" t="s">
        <v>17</v>
      </c>
      <c r="H324">
        <v>2285002009</v>
      </c>
      <c r="I324" t="s">
        <v>18</v>
      </c>
      <c r="J324" t="s">
        <v>19</v>
      </c>
      <c r="K324" t="s">
        <v>39</v>
      </c>
      <c r="L324" t="s">
        <v>40</v>
      </c>
      <c r="M324">
        <v>0.2468494</v>
      </c>
    </row>
    <row r="325" spans="1:13" x14ac:dyDescent="0.25">
      <c r="A325" t="s">
        <v>15</v>
      </c>
      <c r="B325">
        <v>34</v>
      </c>
      <c r="D325">
        <v>34027</v>
      </c>
      <c r="E325" t="s">
        <v>24</v>
      </c>
      <c r="F325" t="s">
        <v>25</v>
      </c>
      <c r="H325">
        <v>28500201</v>
      </c>
      <c r="I325" t="s">
        <v>18</v>
      </c>
      <c r="J325" t="s">
        <v>19</v>
      </c>
      <c r="K325" t="s">
        <v>39</v>
      </c>
      <c r="L325" t="s">
        <v>40</v>
      </c>
      <c r="M325">
        <v>2.5887610000000002E-3</v>
      </c>
    </row>
    <row r="326" spans="1:13" x14ac:dyDescent="0.25">
      <c r="A326" t="s">
        <v>15</v>
      </c>
      <c r="B326">
        <v>34</v>
      </c>
      <c r="D326">
        <v>34027</v>
      </c>
      <c r="E326" t="s">
        <v>24</v>
      </c>
      <c r="F326" t="s">
        <v>17</v>
      </c>
      <c r="H326">
        <v>2285002007</v>
      </c>
      <c r="I326" t="s">
        <v>18</v>
      </c>
      <c r="J326" t="s">
        <v>19</v>
      </c>
      <c r="K326" t="s">
        <v>39</v>
      </c>
      <c r="L326" t="s">
        <v>40</v>
      </c>
      <c r="M326">
        <v>4.2464419999999996E-3</v>
      </c>
    </row>
    <row r="327" spans="1:13" x14ac:dyDescent="0.25">
      <c r="A327" t="s">
        <v>15</v>
      </c>
      <c r="B327">
        <v>34</v>
      </c>
      <c r="D327">
        <v>34027</v>
      </c>
      <c r="E327" t="s">
        <v>24</v>
      </c>
      <c r="F327" t="s">
        <v>17</v>
      </c>
      <c r="H327">
        <v>2285002009</v>
      </c>
      <c r="I327" t="s">
        <v>18</v>
      </c>
      <c r="J327" t="s">
        <v>19</v>
      </c>
      <c r="K327" t="s">
        <v>39</v>
      </c>
      <c r="L327" t="s">
        <v>40</v>
      </c>
      <c r="M327">
        <v>0.1323491</v>
      </c>
    </row>
    <row r="328" spans="1:13" x14ac:dyDescent="0.25">
      <c r="A328" t="s">
        <v>15</v>
      </c>
      <c r="B328">
        <v>34</v>
      </c>
      <c r="D328">
        <v>34029</v>
      </c>
      <c r="E328" t="s">
        <v>55</v>
      </c>
      <c r="F328" t="s">
        <v>17</v>
      </c>
      <c r="H328">
        <v>2285002007</v>
      </c>
      <c r="I328" t="s">
        <v>18</v>
      </c>
      <c r="J328" t="s">
        <v>19</v>
      </c>
      <c r="K328" t="s">
        <v>39</v>
      </c>
      <c r="L328" t="s">
        <v>40</v>
      </c>
      <c r="M328">
        <v>3.664036E-5</v>
      </c>
    </row>
    <row r="329" spans="1:13" x14ac:dyDescent="0.25">
      <c r="A329" t="s">
        <v>15</v>
      </c>
      <c r="B329">
        <v>34</v>
      </c>
      <c r="D329">
        <v>34029</v>
      </c>
      <c r="E329" t="s">
        <v>55</v>
      </c>
      <c r="F329" t="s">
        <v>17</v>
      </c>
      <c r="H329">
        <v>2285002009</v>
      </c>
      <c r="I329" t="s">
        <v>18</v>
      </c>
      <c r="J329" t="s">
        <v>19</v>
      </c>
      <c r="K329" t="s">
        <v>39</v>
      </c>
      <c r="L329" t="s">
        <v>40</v>
      </c>
      <c r="M329">
        <v>1.018821E-2</v>
      </c>
    </row>
    <row r="330" spans="1:13" x14ac:dyDescent="0.25">
      <c r="A330" t="s">
        <v>15</v>
      </c>
      <c r="B330">
        <v>34</v>
      </c>
      <c r="D330">
        <v>34031</v>
      </c>
      <c r="E330" t="s">
        <v>49</v>
      </c>
      <c r="F330" t="s">
        <v>17</v>
      </c>
      <c r="H330">
        <v>2285002007</v>
      </c>
      <c r="I330" t="s">
        <v>18</v>
      </c>
      <c r="J330" t="s">
        <v>19</v>
      </c>
      <c r="K330" t="s">
        <v>39</v>
      </c>
      <c r="L330" t="s">
        <v>40</v>
      </c>
      <c r="M330">
        <v>6.2158200000000004E-3</v>
      </c>
    </row>
    <row r="331" spans="1:13" x14ac:dyDescent="0.25">
      <c r="A331" t="s">
        <v>15</v>
      </c>
      <c r="B331">
        <v>34</v>
      </c>
      <c r="D331">
        <v>34031</v>
      </c>
      <c r="E331" t="s">
        <v>49</v>
      </c>
      <c r="F331" t="s">
        <v>17</v>
      </c>
      <c r="H331">
        <v>2285002009</v>
      </c>
      <c r="I331" t="s">
        <v>18</v>
      </c>
      <c r="J331" t="s">
        <v>19</v>
      </c>
      <c r="K331" t="s">
        <v>39</v>
      </c>
      <c r="L331" t="s">
        <v>40</v>
      </c>
      <c r="M331">
        <v>0.13056899999999999</v>
      </c>
    </row>
    <row r="332" spans="1:13" x14ac:dyDescent="0.25">
      <c r="A332" t="s">
        <v>15</v>
      </c>
      <c r="B332">
        <v>34</v>
      </c>
      <c r="D332">
        <v>34033</v>
      </c>
      <c r="E332" t="s">
        <v>50</v>
      </c>
      <c r="F332" t="s">
        <v>17</v>
      </c>
      <c r="H332">
        <v>2285002007</v>
      </c>
      <c r="I332" t="s">
        <v>18</v>
      </c>
      <c r="J332" t="s">
        <v>19</v>
      </c>
      <c r="K332" t="s">
        <v>39</v>
      </c>
      <c r="L332" t="s">
        <v>40</v>
      </c>
      <c r="M332">
        <v>1.8956549999999999E-2</v>
      </c>
    </row>
    <row r="333" spans="1:13" x14ac:dyDescent="0.25">
      <c r="A333" t="s">
        <v>15</v>
      </c>
      <c r="B333">
        <v>34</v>
      </c>
      <c r="D333">
        <v>34035</v>
      </c>
      <c r="E333" t="s">
        <v>51</v>
      </c>
      <c r="F333" t="s">
        <v>25</v>
      </c>
      <c r="H333">
        <v>28500201</v>
      </c>
      <c r="I333" t="s">
        <v>18</v>
      </c>
      <c r="J333" t="s">
        <v>19</v>
      </c>
      <c r="K333" t="s">
        <v>39</v>
      </c>
      <c r="L333" t="s">
        <v>40</v>
      </c>
      <c r="M333">
        <v>2.56535125E-2</v>
      </c>
    </row>
    <row r="334" spans="1:13" x14ac:dyDescent="0.25">
      <c r="A334" t="s">
        <v>15</v>
      </c>
      <c r="B334">
        <v>34</v>
      </c>
      <c r="D334">
        <v>34035</v>
      </c>
      <c r="E334" t="s">
        <v>51</v>
      </c>
      <c r="F334" t="s">
        <v>17</v>
      </c>
      <c r="H334">
        <v>2285002006</v>
      </c>
      <c r="I334" t="s">
        <v>18</v>
      </c>
      <c r="J334" t="s">
        <v>19</v>
      </c>
      <c r="K334" t="s">
        <v>39</v>
      </c>
      <c r="L334" t="s">
        <v>40</v>
      </c>
      <c r="M334">
        <v>9.3632999999999994E-2</v>
      </c>
    </row>
    <row r="335" spans="1:13" x14ac:dyDescent="0.25">
      <c r="A335" t="s">
        <v>15</v>
      </c>
      <c r="B335">
        <v>34</v>
      </c>
      <c r="D335">
        <v>34035</v>
      </c>
      <c r="E335" t="s">
        <v>51</v>
      </c>
      <c r="F335" t="s">
        <v>17</v>
      </c>
      <c r="H335">
        <v>2285002007</v>
      </c>
      <c r="I335" t="s">
        <v>18</v>
      </c>
      <c r="J335" t="s">
        <v>19</v>
      </c>
      <c r="K335" t="s">
        <v>39</v>
      </c>
      <c r="L335" t="s">
        <v>40</v>
      </c>
      <c r="M335">
        <v>7.3384229999999995E-4</v>
      </c>
    </row>
    <row r="336" spans="1:13" x14ac:dyDescent="0.25">
      <c r="A336" t="s">
        <v>15</v>
      </c>
      <c r="B336">
        <v>34</v>
      </c>
      <c r="D336">
        <v>34035</v>
      </c>
      <c r="E336" t="s">
        <v>51</v>
      </c>
      <c r="F336" t="s">
        <v>17</v>
      </c>
      <c r="H336">
        <v>2285002009</v>
      </c>
      <c r="I336" t="s">
        <v>18</v>
      </c>
      <c r="J336" t="s">
        <v>19</v>
      </c>
      <c r="K336" t="s">
        <v>39</v>
      </c>
      <c r="L336" t="s">
        <v>40</v>
      </c>
      <c r="M336">
        <v>9.9939219999999995E-2</v>
      </c>
    </row>
    <row r="337" spans="1:13" x14ac:dyDescent="0.25">
      <c r="A337" t="s">
        <v>15</v>
      </c>
      <c r="B337">
        <v>34</v>
      </c>
      <c r="D337">
        <v>34037</v>
      </c>
      <c r="E337" t="s">
        <v>41</v>
      </c>
      <c r="F337" t="s">
        <v>17</v>
      </c>
      <c r="H337">
        <v>2285002007</v>
      </c>
      <c r="I337" t="s">
        <v>18</v>
      </c>
      <c r="J337" t="s">
        <v>19</v>
      </c>
      <c r="K337" t="s">
        <v>39</v>
      </c>
      <c r="L337" t="s">
        <v>40</v>
      </c>
      <c r="M337">
        <v>1.1394319999999999E-2</v>
      </c>
    </row>
    <row r="338" spans="1:13" x14ac:dyDescent="0.25">
      <c r="A338" t="s">
        <v>15</v>
      </c>
      <c r="B338">
        <v>34</v>
      </c>
      <c r="D338">
        <v>34039</v>
      </c>
      <c r="E338" t="s">
        <v>42</v>
      </c>
      <c r="F338" t="s">
        <v>25</v>
      </c>
      <c r="H338">
        <v>28500201</v>
      </c>
      <c r="I338" t="s">
        <v>18</v>
      </c>
      <c r="J338" t="s">
        <v>19</v>
      </c>
      <c r="K338" t="s">
        <v>39</v>
      </c>
      <c r="L338" t="s">
        <v>40</v>
      </c>
      <c r="M338">
        <v>4.5636797999999999E-2</v>
      </c>
    </row>
    <row r="339" spans="1:13" x14ac:dyDescent="0.25">
      <c r="A339" t="s">
        <v>15</v>
      </c>
      <c r="B339">
        <v>34</v>
      </c>
      <c r="D339">
        <v>34039</v>
      </c>
      <c r="E339" t="s">
        <v>42</v>
      </c>
      <c r="F339" t="s">
        <v>17</v>
      </c>
      <c r="H339">
        <v>2285002006</v>
      </c>
      <c r="I339" t="s">
        <v>18</v>
      </c>
      <c r="J339" t="s">
        <v>19</v>
      </c>
      <c r="K339" t="s">
        <v>39</v>
      </c>
      <c r="L339" t="s">
        <v>40</v>
      </c>
      <c r="M339">
        <v>6.4732999999999999E-2</v>
      </c>
    </row>
    <row r="340" spans="1:13" x14ac:dyDescent="0.25">
      <c r="A340" t="s">
        <v>15</v>
      </c>
      <c r="B340">
        <v>34</v>
      </c>
      <c r="D340">
        <v>34039</v>
      </c>
      <c r="E340" t="s">
        <v>42</v>
      </c>
      <c r="F340" t="s">
        <v>17</v>
      </c>
      <c r="H340">
        <v>2285002007</v>
      </c>
      <c r="I340" t="s">
        <v>18</v>
      </c>
      <c r="J340" t="s">
        <v>19</v>
      </c>
      <c r="K340" t="s">
        <v>39</v>
      </c>
      <c r="L340" t="s">
        <v>40</v>
      </c>
      <c r="M340">
        <v>1.6918430000000002E-2</v>
      </c>
    </row>
    <row r="341" spans="1:13" x14ac:dyDescent="0.25">
      <c r="A341" t="s">
        <v>15</v>
      </c>
      <c r="B341">
        <v>34</v>
      </c>
      <c r="D341">
        <v>34039</v>
      </c>
      <c r="E341" t="s">
        <v>42</v>
      </c>
      <c r="F341" t="s">
        <v>17</v>
      </c>
      <c r="H341">
        <v>2285002009</v>
      </c>
      <c r="I341" t="s">
        <v>18</v>
      </c>
      <c r="J341" t="s">
        <v>19</v>
      </c>
      <c r="K341" t="s">
        <v>39</v>
      </c>
      <c r="L341" t="s">
        <v>40</v>
      </c>
      <c r="M341">
        <v>0.1499173</v>
      </c>
    </row>
    <row r="342" spans="1:13" x14ac:dyDescent="0.25">
      <c r="A342" t="s">
        <v>15</v>
      </c>
      <c r="B342">
        <v>34</v>
      </c>
      <c r="D342">
        <v>34041</v>
      </c>
      <c r="E342" t="s">
        <v>43</v>
      </c>
      <c r="F342" t="s">
        <v>17</v>
      </c>
      <c r="H342">
        <v>2285002006</v>
      </c>
      <c r="I342" t="s">
        <v>18</v>
      </c>
      <c r="J342" t="s">
        <v>19</v>
      </c>
      <c r="K342" t="s">
        <v>39</v>
      </c>
      <c r="L342" t="s">
        <v>40</v>
      </c>
      <c r="M342">
        <v>2.7276000000000002E-2</v>
      </c>
    </row>
    <row r="343" spans="1:13" x14ac:dyDescent="0.25">
      <c r="A343" t="s">
        <v>15</v>
      </c>
      <c r="B343">
        <v>34</v>
      </c>
      <c r="D343">
        <v>34041</v>
      </c>
      <c r="E343" t="s">
        <v>43</v>
      </c>
      <c r="F343" t="s">
        <v>17</v>
      </c>
      <c r="H343">
        <v>2285002007</v>
      </c>
      <c r="I343" t="s">
        <v>18</v>
      </c>
      <c r="J343" t="s">
        <v>19</v>
      </c>
      <c r="K343" t="s">
        <v>39</v>
      </c>
      <c r="L343" t="s">
        <v>40</v>
      </c>
      <c r="M343">
        <v>5.7500990000000001E-4</v>
      </c>
    </row>
    <row r="344" spans="1:13" x14ac:dyDescent="0.25">
      <c r="A344" t="s">
        <v>15</v>
      </c>
      <c r="B344">
        <v>34</v>
      </c>
      <c r="D344">
        <v>34041</v>
      </c>
      <c r="E344" t="s">
        <v>43</v>
      </c>
      <c r="F344" t="s">
        <v>17</v>
      </c>
      <c r="H344">
        <v>2285002009</v>
      </c>
      <c r="I344" t="s">
        <v>18</v>
      </c>
      <c r="J344" t="s">
        <v>19</v>
      </c>
      <c r="K344" t="s">
        <v>39</v>
      </c>
      <c r="L344" t="s">
        <v>40</v>
      </c>
      <c r="M344">
        <v>6.6676720000000004E-3</v>
      </c>
    </row>
    <row r="345" spans="1:13" x14ac:dyDescent="0.25">
      <c r="A345" t="s">
        <v>15</v>
      </c>
      <c r="B345">
        <v>34</v>
      </c>
      <c r="D345">
        <v>34001</v>
      </c>
      <c r="E345" t="s">
        <v>44</v>
      </c>
      <c r="F345" t="s">
        <v>25</v>
      </c>
      <c r="H345">
        <v>28500201</v>
      </c>
      <c r="I345" t="s">
        <v>18</v>
      </c>
      <c r="J345" t="s">
        <v>19</v>
      </c>
      <c r="K345" t="s">
        <v>32</v>
      </c>
      <c r="L345" t="s">
        <v>33</v>
      </c>
      <c r="M345">
        <v>0.10212038</v>
      </c>
    </row>
    <row r="346" spans="1:13" x14ac:dyDescent="0.25">
      <c r="A346" t="s">
        <v>15</v>
      </c>
      <c r="B346">
        <v>34</v>
      </c>
      <c r="D346">
        <v>34001</v>
      </c>
      <c r="E346" t="s">
        <v>44</v>
      </c>
      <c r="F346" t="s">
        <v>17</v>
      </c>
      <c r="H346">
        <v>2285002007</v>
      </c>
      <c r="I346" t="s">
        <v>18</v>
      </c>
      <c r="J346" t="s">
        <v>19</v>
      </c>
      <c r="K346" t="s">
        <v>32</v>
      </c>
      <c r="L346" t="s">
        <v>33</v>
      </c>
      <c r="M346">
        <v>0.26085560000000002</v>
      </c>
    </row>
    <row r="347" spans="1:13" x14ac:dyDescent="0.25">
      <c r="A347" t="s">
        <v>15</v>
      </c>
      <c r="B347">
        <v>34</v>
      </c>
      <c r="D347">
        <v>34001</v>
      </c>
      <c r="E347" t="s">
        <v>44</v>
      </c>
      <c r="F347" t="s">
        <v>17</v>
      </c>
      <c r="H347">
        <v>2285002009</v>
      </c>
      <c r="I347" t="s">
        <v>18</v>
      </c>
      <c r="J347" t="s">
        <v>19</v>
      </c>
      <c r="K347" t="s">
        <v>32</v>
      </c>
      <c r="L347" t="s">
        <v>33</v>
      </c>
      <c r="M347">
        <v>5.8153160000000002</v>
      </c>
    </row>
    <row r="348" spans="1:13" x14ac:dyDescent="0.25">
      <c r="A348" t="s">
        <v>15</v>
      </c>
      <c r="B348">
        <v>34</v>
      </c>
      <c r="D348">
        <v>34003</v>
      </c>
      <c r="E348" t="s">
        <v>45</v>
      </c>
      <c r="F348" t="s">
        <v>25</v>
      </c>
      <c r="H348">
        <v>28500201</v>
      </c>
      <c r="I348" t="s">
        <v>18</v>
      </c>
      <c r="J348" t="s">
        <v>19</v>
      </c>
      <c r="K348" t="s">
        <v>32</v>
      </c>
      <c r="L348" t="s">
        <v>33</v>
      </c>
      <c r="M348">
        <v>1.4465598</v>
      </c>
    </row>
    <row r="349" spans="1:13" x14ac:dyDescent="0.25">
      <c r="A349" t="s">
        <v>15</v>
      </c>
      <c r="B349">
        <v>34</v>
      </c>
      <c r="D349">
        <v>34003</v>
      </c>
      <c r="E349" t="s">
        <v>45</v>
      </c>
      <c r="F349" t="s">
        <v>17</v>
      </c>
      <c r="H349">
        <v>2285002006</v>
      </c>
      <c r="I349" t="s">
        <v>18</v>
      </c>
      <c r="J349" t="s">
        <v>19</v>
      </c>
      <c r="K349" t="s">
        <v>32</v>
      </c>
      <c r="L349" t="s">
        <v>33</v>
      </c>
      <c r="M349">
        <v>6.3728610000000003</v>
      </c>
    </row>
    <row r="350" spans="1:13" x14ac:dyDescent="0.25">
      <c r="A350" t="s">
        <v>15</v>
      </c>
      <c r="B350">
        <v>34</v>
      </c>
      <c r="D350">
        <v>34003</v>
      </c>
      <c r="E350" t="s">
        <v>45</v>
      </c>
      <c r="F350" t="s">
        <v>17</v>
      </c>
      <c r="H350">
        <v>2285002007</v>
      </c>
      <c r="I350" t="s">
        <v>18</v>
      </c>
      <c r="J350" t="s">
        <v>19</v>
      </c>
      <c r="K350" t="s">
        <v>32</v>
      </c>
      <c r="L350" t="s">
        <v>33</v>
      </c>
      <c r="M350">
        <v>0.9210161</v>
      </c>
    </row>
    <row r="351" spans="1:13" x14ac:dyDescent="0.25">
      <c r="A351" t="s">
        <v>15</v>
      </c>
      <c r="B351">
        <v>34</v>
      </c>
      <c r="D351">
        <v>34003</v>
      </c>
      <c r="E351" t="s">
        <v>45</v>
      </c>
      <c r="F351" t="s">
        <v>17</v>
      </c>
      <c r="H351">
        <v>2285002009</v>
      </c>
      <c r="I351" t="s">
        <v>18</v>
      </c>
      <c r="J351" t="s">
        <v>19</v>
      </c>
      <c r="K351" t="s">
        <v>32</v>
      </c>
      <c r="L351" t="s">
        <v>33</v>
      </c>
      <c r="M351">
        <v>42.417920000000002</v>
      </c>
    </row>
    <row r="352" spans="1:13" x14ac:dyDescent="0.25">
      <c r="A352" t="s">
        <v>15</v>
      </c>
      <c r="B352">
        <v>34</v>
      </c>
      <c r="D352">
        <v>34005</v>
      </c>
      <c r="E352" t="s">
        <v>46</v>
      </c>
      <c r="F352" t="s">
        <v>25</v>
      </c>
      <c r="H352">
        <v>28500201</v>
      </c>
      <c r="I352" t="s">
        <v>18</v>
      </c>
      <c r="J352" t="s">
        <v>19</v>
      </c>
      <c r="K352" t="s">
        <v>32</v>
      </c>
      <c r="L352" t="s">
        <v>33</v>
      </c>
      <c r="M352">
        <v>0.28046090000000001</v>
      </c>
    </row>
    <row r="353" spans="1:13" x14ac:dyDescent="0.25">
      <c r="A353" t="s">
        <v>15</v>
      </c>
      <c r="B353">
        <v>34</v>
      </c>
      <c r="D353">
        <v>34005</v>
      </c>
      <c r="E353" t="s">
        <v>46</v>
      </c>
      <c r="F353" t="s">
        <v>17</v>
      </c>
      <c r="H353">
        <v>2285002007</v>
      </c>
      <c r="I353" t="s">
        <v>18</v>
      </c>
      <c r="J353" t="s">
        <v>19</v>
      </c>
      <c r="K353" t="s">
        <v>32</v>
      </c>
      <c r="L353" t="s">
        <v>33</v>
      </c>
      <c r="M353">
        <v>0.46383459999999999</v>
      </c>
    </row>
    <row r="354" spans="1:13" x14ac:dyDescent="0.25">
      <c r="A354" t="s">
        <v>15</v>
      </c>
      <c r="B354">
        <v>34</v>
      </c>
      <c r="D354">
        <v>34007</v>
      </c>
      <c r="E354" t="s">
        <v>35</v>
      </c>
      <c r="F354" t="s">
        <v>25</v>
      </c>
      <c r="H354">
        <v>28500201</v>
      </c>
      <c r="I354" t="s">
        <v>18</v>
      </c>
      <c r="J354" t="s">
        <v>19</v>
      </c>
      <c r="K354" t="s">
        <v>32</v>
      </c>
      <c r="L354" t="s">
        <v>33</v>
      </c>
      <c r="M354">
        <v>4.7551699999999997</v>
      </c>
    </row>
    <row r="355" spans="1:13" x14ac:dyDescent="0.25">
      <c r="A355" t="s">
        <v>15</v>
      </c>
      <c r="B355">
        <v>34</v>
      </c>
      <c r="D355">
        <v>34007</v>
      </c>
      <c r="E355" t="s">
        <v>35</v>
      </c>
      <c r="F355" t="s">
        <v>17</v>
      </c>
      <c r="H355">
        <v>2285002007</v>
      </c>
      <c r="I355" t="s">
        <v>18</v>
      </c>
      <c r="J355" t="s">
        <v>19</v>
      </c>
      <c r="K355" t="s">
        <v>32</v>
      </c>
      <c r="L355" t="s">
        <v>33</v>
      </c>
      <c r="M355">
        <v>1.409411</v>
      </c>
    </row>
    <row r="356" spans="1:13" x14ac:dyDescent="0.25">
      <c r="A356" t="s">
        <v>15</v>
      </c>
      <c r="B356">
        <v>34</v>
      </c>
      <c r="D356">
        <v>34007</v>
      </c>
      <c r="E356" t="s">
        <v>35</v>
      </c>
      <c r="F356" t="s">
        <v>17</v>
      </c>
      <c r="H356">
        <v>2285002009</v>
      </c>
      <c r="I356" t="s">
        <v>18</v>
      </c>
      <c r="J356" t="s">
        <v>19</v>
      </c>
      <c r="K356" t="s">
        <v>32</v>
      </c>
      <c r="L356" t="s">
        <v>33</v>
      </c>
      <c r="M356">
        <v>5.7335919999999998</v>
      </c>
    </row>
    <row r="357" spans="1:13" x14ac:dyDescent="0.25">
      <c r="A357" t="s">
        <v>15</v>
      </c>
      <c r="B357">
        <v>34</v>
      </c>
      <c r="D357">
        <v>34009</v>
      </c>
      <c r="E357" t="s">
        <v>38</v>
      </c>
      <c r="F357" t="s">
        <v>17</v>
      </c>
      <c r="H357">
        <v>2285002007</v>
      </c>
      <c r="I357" t="s">
        <v>18</v>
      </c>
      <c r="J357" t="s">
        <v>19</v>
      </c>
      <c r="K357" t="s">
        <v>32</v>
      </c>
      <c r="L357" t="s">
        <v>33</v>
      </c>
      <c r="M357">
        <v>0.17268330000000001</v>
      </c>
    </row>
    <row r="358" spans="1:13" x14ac:dyDescent="0.25">
      <c r="A358" t="s">
        <v>15</v>
      </c>
      <c r="B358">
        <v>34</v>
      </c>
      <c r="D358">
        <v>34011</v>
      </c>
      <c r="E358" t="s">
        <v>16</v>
      </c>
      <c r="F358" t="s">
        <v>25</v>
      </c>
      <c r="H358">
        <v>28500201</v>
      </c>
      <c r="I358" t="s">
        <v>18</v>
      </c>
      <c r="J358" t="s">
        <v>19</v>
      </c>
      <c r="K358" t="s">
        <v>32</v>
      </c>
      <c r="L358" t="s">
        <v>33</v>
      </c>
      <c r="M358">
        <v>0.42467500000000002</v>
      </c>
    </row>
    <row r="359" spans="1:13" x14ac:dyDescent="0.25">
      <c r="A359" t="s">
        <v>15</v>
      </c>
      <c r="B359">
        <v>34</v>
      </c>
      <c r="D359">
        <v>34011</v>
      </c>
      <c r="E359" t="s">
        <v>16</v>
      </c>
      <c r="F359" t="s">
        <v>17</v>
      </c>
      <c r="H359">
        <v>2285002007</v>
      </c>
      <c r="I359" t="s">
        <v>18</v>
      </c>
      <c r="J359" t="s">
        <v>19</v>
      </c>
      <c r="K359" t="s">
        <v>32</v>
      </c>
      <c r="L359" t="s">
        <v>33</v>
      </c>
      <c r="M359">
        <v>2.1072579999999999</v>
      </c>
    </row>
    <row r="360" spans="1:13" x14ac:dyDescent="0.25">
      <c r="A360" t="s">
        <v>15</v>
      </c>
      <c r="B360">
        <v>34</v>
      </c>
      <c r="D360">
        <v>34013</v>
      </c>
      <c r="E360" t="s">
        <v>53</v>
      </c>
      <c r="F360" t="s">
        <v>25</v>
      </c>
      <c r="H360">
        <v>28500201</v>
      </c>
      <c r="I360" t="s">
        <v>18</v>
      </c>
      <c r="J360" t="s">
        <v>19</v>
      </c>
      <c r="K360" t="s">
        <v>32</v>
      </c>
      <c r="L360" t="s">
        <v>33</v>
      </c>
      <c r="M360">
        <v>15.068827499999999</v>
      </c>
    </row>
    <row r="361" spans="1:13" x14ac:dyDescent="0.25">
      <c r="A361" t="s">
        <v>15</v>
      </c>
      <c r="B361">
        <v>34</v>
      </c>
      <c r="D361">
        <v>34013</v>
      </c>
      <c r="E361" t="s">
        <v>53</v>
      </c>
      <c r="F361" t="s">
        <v>17</v>
      </c>
      <c r="H361">
        <v>2285002006</v>
      </c>
      <c r="I361" t="s">
        <v>18</v>
      </c>
      <c r="J361" t="s">
        <v>19</v>
      </c>
      <c r="K361" t="s">
        <v>32</v>
      </c>
      <c r="L361" t="s">
        <v>33</v>
      </c>
      <c r="M361">
        <v>2.3992279999999999</v>
      </c>
    </row>
    <row r="362" spans="1:13" x14ac:dyDescent="0.25">
      <c r="A362" t="s">
        <v>15</v>
      </c>
      <c r="B362">
        <v>34</v>
      </c>
      <c r="D362">
        <v>34013</v>
      </c>
      <c r="E362" t="s">
        <v>53</v>
      </c>
      <c r="F362" t="s">
        <v>17</v>
      </c>
      <c r="H362">
        <v>2285002007</v>
      </c>
      <c r="I362" t="s">
        <v>18</v>
      </c>
      <c r="J362" t="s">
        <v>19</v>
      </c>
      <c r="K362" t="s">
        <v>32</v>
      </c>
      <c r="L362" t="s">
        <v>33</v>
      </c>
      <c r="M362">
        <v>0.72682049999999998</v>
      </c>
    </row>
    <row r="363" spans="1:13" x14ac:dyDescent="0.25">
      <c r="A363" t="s">
        <v>15</v>
      </c>
      <c r="B363">
        <v>34</v>
      </c>
      <c r="D363">
        <v>34013</v>
      </c>
      <c r="E363" t="s">
        <v>53</v>
      </c>
      <c r="F363" t="s">
        <v>17</v>
      </c>
      <c r="H363">
        <v>2285002009</v>
      </c>
      <c r="I363" t="s">
        <v>18</v>
      </c>
      <c r="J363" t="s">
        <v>19</v>
      </c>
      <c r="K363" t="s">
        <v>32</v>
      </c>
      <c r="L363" t="s">
        <v>33</v>
      </c>
      <c r="M363">
        <v>8.2432719999999993</v>
      </c>
    </row>
    <row r="364" spans="1:13" x14ac:dyDescent="0.25">
      <c r="A364" t="s">
        <v>15</v>
      </c>
      <c r="B364">
        <v>34</v>
      </c>
      <c r="D364">
        <v>34015</v>
      </c>
      <c r="E364" t="s">
        <v>56</v>
      </c>
      <c r="F364" t="s">
        <v>25</v>
      </c>
      <c r="H364">
        <v>28500201</v>
      </c>
      <c r="I364" t="s">
        <v>18</v>
      </c>
      <c r="J364" t="s">
        <v>19</v>
      </c>
      <c r="K364" t="s">
        <v>32</v>
      </c>
      <c r="L364" t="s">
        <v>33</v>
      </c>
      <c r="M364">
        <v>0.43231320000000001</v>
      </c>
    </row>
    <row r="365" spans="1:13" x14ac:dyDescent="0.25">
      <c r="A365" t="s">
        <v>15</v>
      </c>
      <c r="B365">
        <v>34</v>
      </c>
      <c r="D365">
        <v>34015</v>
      </c>
      <c r="E365" t="s">
        <v>56</v>
      </c>
      <c r="F365" t="s">
        <v>17</v>
      </c>
      <c r="H365">
        <v>2285002007</v>
      </c>
      <c r="I365" t="s">
        <v>18</v>
      </c>
      <c r="J365" t="s">
        <v>19</v>
      </c>
      <c r="K365" t="s">
        <v>32</v>
      </c>
      <c r="L365" t="s">
        <v>33</v>
      </c>
      <c r="M365">
        <v>2.9694440000000002</v>
      </c>
    </row>
    <row r="366" spans="1:13" x14ac:dyDescent="0.25">
      <c r="A366" t="s">
        <v>15</v>
      </c>
      <c r="B366">
        <v>34</v>
      </c>
      <c r="D366">
        <v>34017</v>
      </c>
      <c r="E366" t="s">
        <v>54</v>
      </c>
      <c r="F366" t="s">
        <v>25</v>
      </c>
      <c r="H366">
        <v>28500201</v>
      </c>
      <c r="I366" t="s">
        <v>18</v>
      </c>
      <c r="J366" t="s">
        <v>19</v>
      </c>
      <c r="K366" t="s">
        <v>32</v>
      </c>
      <c r="L366" t="s">
        <v>33</v>
      </c>
      <c r="M366">
        <v>10.66714872</v>
      </c>
    </row>
    <row r="367" spans="1:13" x14ac:dyDescent="0.25">
      <c r="A367" t="s">
        <v>15</v>
      </c>
      <c r="B367">
        <v>34</v>
      </c>
      <c r="D367">
        <v>34017</v>
      </c>
      <c r="E367" t="s">
        <v>54</v>
      </c>
      <c r="F367" t="s">
        <v>17</v>
      </c>
      <c r="H367">
        <v>2285002006</v>
      </c>
      <c r="I367" t="s">
        <v>18</v>
      </c>
      <c r="J367" t="s">
        <v>19</v>
      </c>
      <c r="K367" t="s">
        <v>32</v>
      </c>
      <c r="L367" t="s">
        <v>33</v>
      </c>
      <c r="M367">
        <v>5.6735199999999999</v>
      </c>
    </row>
    <row r="368" spans="1:13" x14ac:dyDescent="0.25">
      <c r="A368" t="s">
        <v>15</v>
      </c>
      <c r="B368">
        <v>34</v>
      </c>
      <c r="D368">
        <v>34017</v>
      </c>
      <c r="E368" t="s">
        <v>54</v>
      </c>
      <c r="F368" t="s">
        <v>17</v>
      </c>
      <c r="H368">
        <v>2285002007</v>
      </c>
      <c r="I368" t="s">
        <v>18</v>
      </c>
      <c r="J368" t="s">
        <v>19</v>
      </c>
      <c r="K368" t="s">
        <v>32</v>
      </c>
      <c r="L368" t="s">
        <v>33</v>
      </c>
      <c r="M368">
        <v>1.5594190000000001</v>
      </c>
    </row>
    <row r="369" spans="1:13" x14ac:dyDescent="0.25">
      <c r="A369" t="s">
        <v>15</v>
      </c>
      <c r="B369">
        <v>34</v>
      </c>
      <c r="D369">
        <v>34017</v>
      </c>
      <c r="E369" t="s">
        <v>54</v>
      </c>
      <c r="F369" t="s">
        <v>17</v>
      </c>
      <c r="H369">
        <v>2285002009</v>
      </c>
      <c r="I369" t="s">
        <v>18</v>
      </c>
      <c r="J369" t="s">
        <v>19</v>
      </c>
      <c r="K369" t="s">
        <v>32</v>
      </c>
      <c r="L369" t="s">
        <v>33</v>
      </c>
      <c r="M369">
        <v>17.28613</v>
      </c>
    </row>
    <row r="370" spans="1:13" x14ac:dyDescent="0.25">
      <c r="A370" t="s">
        <v>15</v>
      </c>
      <c r="B370">
        <v>34</v>
      </c>
      <c r="D370">
        <v>34019</v>
      </c>
      <c r="E370" t="s">
        <v>47</v>
      </c>
      <c r="F370" t="s">
        <v>17</v>
      </c>
      <c r="H370">
        <v>2285002006</v>
      </c>
      <c r="I370" t="s">
        <v>18</v>
      </c>
      <c r="J370" t="s">
        <v>19</v>
      </c>
      <c r="K370" t="s">
        <v>32</v>
      </c>
      <c r="L370" t="s">
        <v>33</v>
      </c>
      <c r="M370">
        <v>5.8479330000000003</v>
      </c>
    </row>
    <row r="371" spans="1:13" x14ac:dyDescent="0.25">
      <c r="A371" t="s">
        <v>15</v>
      </c>
      <c r="B371">
        <v>34</v>
      </c>
      <c r="D371">
        <v>34019</v>
      </c>
      <c r="E371" t="s">
        <v>47</v>
      </c>
      <c r="F371" t="s">
        <v>17</v>
      </c>
      <c r="H371">
        <v>2285002007</v>
      </c>
      <c r="I371" t="s">
        <v>18</v>
      </c>
      <c r="J371" t="s">
        <v>19</v>
      </c>
      <c r="K371" t="s">
        <v>32</v>
      </c>
      <c r="L371" t="s">
        <v>33</v>
      </c>
      <c r="M371">
        <v>6.2414879999999999E-2</v>
      </c>
    </row>
    <row r="372" spans="1:13" x14ac:dyDescent="0.25">
      <c r="A372" t="s">
        <v>15</v>
      </c>
      <c r="B372">
        <v>34</v>
      </c>
      <c r="D372">
        <v>34019</v>
      </c>
      <c r="E372" t="s">
        <v>47</v>
      </c>
      <c r="F372" t="s">
        <v>17</v>
      </c>
      <c r="H372">
        <v>2285002009</v>
      </c>
      <c r="I372" t="s">
        <v>18</v>
      </c>
      <c r="J372" t="s">
        <v>19</v>
      </c>
      <c r="K372" t="s">
        <v>32</v>
      </c>
      <c r="L372" t="s">
        <v>33</v>
      </c>
      <c r="M372">
        <v>10.352449999999999</v>
      </c>
    </row>
    <row r="373" spans="1:13" x14ac:dyDescent="0.25">
      <c r="A373" t="s">
        <v>15</v>
      </c>
      <c r="B373">
        <v>34</v>
      </c>
      <c r="D373">
        <v>34021</v>
      </c>
      <c r="E373" t="s">
        <v>48</v>
      </c>
      <c r="F373" t="s">
        <v>17</v>
      </c>
      <c r="H373">
        <v>2285002006</v>
      </c>
      <c r="I373" t="s">
        <v>18</v>
      </c>
      <c r="J373" t="s">
        <v>19</v>
      </c>
      <c r="K373" t="s">
        <v>32</v>
      </c>
      <c r="L373" t="s">
        <v>33</v>
      </c>
      <c r="M373">
        <v>2.4713020000000001</v>
      </c>
    </row>
    <row r="374" spans="1:13" x14ac:dyDescent="0.25">
      <c r="A374" t="s">
        <v>15</v>
      </c>
      <c r="B374">
        <v>34</v>
      </c>
      <c r="D374">
        <v>34021</v>
      </c>
      <c r="E374" t="s">
        <v>48</v>
      </c>
      <c r="F374" t="s">
        <v>17</v>
      </c>
      <c r="H374">
        <v>2285002007</v>
      </c>
      <c r="I374" t="s">
        <v>18</v>
      </c>
      <c r="J374" t="s">
        <v>19</v>
      </c>
      <c r="K374" t="s">
        <v>32</v>
      </c>
      <c r="L374" t="s">
        <v>33</v>
      </c>
      <c r="M374">
        <v>1.667774E-2</v>
      </c>
    </row>
    <row r="375" spans="1:13" x14ac:dyDescent="0.25">
      <c r="A375" t="s">
        <v>15</v>
      </c>
      <c r="B375">
        <v>34</v>
      </c>
      <c r="D375">
        <v>34021</v>
      </c>
      <c r="E375" t="s">
        <v>48</v>
      </c>
      <c r="F375" t="s">
        <v>17</v>
      </c>
      <c r="H375">
        <v>2285002009</v>
      </c>
      <c r="I375" t="s">
        <v>18</v>
      </c>
      <c r="J375" t="s">
        <v>19</v>
      </c>
      <c r="K375" t="s">
        <v>32</v>
      </c>
      <c r="L375" t="s">
        <v>33</v>
      </c>
      <c r="M375">
        <v>2.7202820000000001</v>
      </c>
    </row>
    <row r="376" spans="1:13" x14ac:dyDescent="0.25">
      <c r="A376" t="s">
        <v>15</v>
      </c>
      <c r="B376">
        <v>34</v>
      </c>
      <c r="D376">
        <v>34023</v>
      </c>
      <c r="E376" t="s">
        <v>34</v>
      </c>
      <c r="F376" t="s">
        <v>25</v>
      </c>
      <c r="H376">
        <v>28500201</v>
      </c>
      <c r="I376" t="s">
        <v>18</v>
      </c>
      <c r="J376" t="s">
        <v>19</v>
      </c>
      <c r="K376" t="s">
        <v>32</v>
      </c>
      <c r="L376" t="s">
        <v>33</v>
      </c>
      <c r="M376">
        <v>4.2050071000000004</v>
      </c>
    </row>
    <row r="377" spans="1:13" x14ac:dyDescent="0.25">
      <c r="A377" t="s">
        <v>15</v>
      </c>
      <c r="B377">
        <v>34</v>
      </c>
      <c r="D377">
        <v>34023</v>
      </c>
      <c r="E377" t="s">
        <v>34</v>
      </c>
      <c r="F377" t="s">
        <v>17</v>
      </c>
      <c r="H377">
        <v>2285002006</v>
      </c>
      <c r="I377" t="s">
        <v>18</v>
      </c>
      <c r="J377" t="s">
        <v>19</v>
      </c>
      <c r="K377" t="s">
        <v>32</v>
      </c>
      <c r="L377" t="s">
        <v>33</v>
      </c>
      <c r="M377">
        <v>4.477347</v>
      </c>
    </row>
    <row r="378" spans="1:13" x14ac:dyDescent="0.25">
      <c r="A378" t="s">
        <v>15</v>
      </c>
      <c r="B378">
        <v>34</v>
      </c>
      <c r="D378">
        <v>34023</v>
      </c>
      <c r="E378" t="s">
        <v>34</v>
      </c>
      <c r="F378" t="s">
        <v>17</v>
      </c>
      <c r="H378">
        <v>2285002007</v>
      </c>
      <c r="I378" t="s">
        <v>18</v>
      </c>
      <c r="J378" t="s">
        <v>19</v>
      </c>
      <c r="K378" t="s">
        <v>32</v>
      </c>
      <c r="L378" t="s">
        <v>33</v>
      </c>
      <c r="M378">
        <v>3.0214050000000001</v>
      </c>
    </row>
    <row r="379" spans="1:13" x14ac:dyDescent="0.25">
      <c r="A379" t="s">
        <v>15</v>
      </c>
      <c r="B379">
        <v>34</v>
      </c>
      <c r="D379">
        <v>34023</v>
      </c>
      <c r="E379" t="s">
        <v>34</v>
      </c>
      <c r="F379" t="s">
        <v>17</v>
      </c>
      <c r="H379">
        <v>2285002009</v>
      </c>
      <c r="I379" t="s">
        <v>18</v>
      </c>
      <c r="J379" t="s">
        <v>19</v>
      </c>
      <c r="K379" t="s">
        <v>32</v>
      </c>
      <c r="L379" t="s">
        <v>33</v>
      </c>
      <c r="M379">
        <v>10.3385</v>
      </c>
    </row>
    <row r="380" spans="1:13" x14ac:dyDescent="0.25">
      <c r="A380" t="s">
        <v>15</v>
      </c>
      <c r="B380">
        <v>34</v>
      </c>
      <c r="D380">
        <v>34025</v>
      </c>
      <c r="E380" t="s">
        <v>52</v>
      </c>
      <c r="F380" t="s">
        <v>17</v>
      </c>
      <c r="H380">
        <v>2285002007</v>
      </c>
      <c r="I380" t="s">
        <v>18</v>
      </c>
      <c r="J380" t="s">
        <v>19</v>
      </c>
      <c r="K380" t="s">
        <v>32</v>
      </c>
      <c r="L380" t="s">
        <v>33</v>
      </c>
      <c r="M380">
        <v>0.28320459999999997</v>
      </c>
    </row>
    <row r="381" spans="1:13" x14ac:dyDescent="0.25">
      <c r="A381" t="s">
        <v>15</v>
      </c>
      <c r="B381">
        <v>34</v>
      </c>
      <c r="D381">
        <v>34025</v>
      </c>
      <c r="E381" t="s">
        <v>52</v>
      </c>
      <c r="F381" t="s">
        <v>17</v>
      </c>
      <c r="H381">
        <v>2285002009</v>
      </c>
      <c r="I381" t="s">
        <v>18</v>
      </c>
      <c r="J381" t="s">
        <v>19</v>
      </c>
      <c r="K381" t="s">
        <v>32</v>
      </c>
      <c r="L381" t="s">
        <v>33</v>
      </c>
      <c r="M381">
        <v>26.094650000000001</v>
      </c>
    </row>
    <row r="382" spans="1:13" x14ac:dyDescent="0.25">
      <c r="A382" t="s">
        <v>15</v>
      </c>
      <c r="B382">
        <v>34</v>
      </c>
      <c r="D382">
        <v>34027</v>
      </c>
      <c r="E382" t="s">
        <v>24</v>
      </c>
      <c r="F382" t="s">
        <v>25</v>
      </c>
      <c r="H382">
        <v>28500201</v>
      </c>
      <c r="I382" t="s">
        <v>18</v>
      </c>
      <c r="J382" t="s">
        <v>19</v>
      </c>
      <c r="K382" t="s">
        <v>32</v>
      </c>
      <c r="L382" t="s">
        <v>33</v>
      </c>
      <c r="M382">
        <v>0.32167400000000002</v>
      </c>
    </row>
    <row r="383" spans="1:13" x14ac:dyDescent="0.25">
      <c r="A383" t="s">
        <v>15</v>
      </c>
      <c r="B383">
        <v>34</v>
      </c>
      <c r="D383">
        <v>34027</v>
      </c>
      <c r="E383" t="s">
        <v>24</v>
      </c>
      <c r="F383" t="s">
        <v>17</v>
      </c>
      <c r="H383">
        <v>2285002007</v>
      </c>
      <c r="I383" t="s">
        <v>18</v>
      </c>
      <c r="J383" t="s">
        <v>19</v>
      </c>
      <c r="K383" t="s">
        <v>32</v>
      </c>
      <c r="L383" t="s">
        <v>33</v>
      </c>
      <c r="M383">
        <v>0.44889479999999998</v>
      </c>
    </row>
    <row r="384" spans="1:13" x14ac:dyDescent="0.25">
      <c r="A384" t="s">
        <v>15</v>
      </c>
      <c r="B384">
        <v>34</v>
      </c>
      <c r="D384">
        <v>34027</v>
      </c>
      <c r="E384" t="s">
        <v>24</v>
      </c>
      <c r="F384" t="s">
        <v>17</v>
      </c>
      <c r="H384">
        <v>2285002009</v>
      </c>
      <c r="I384" t="s">
        <v>18</v>
      </c>
      <c r="J384" t="s">
        <v>19</v>
      </c>
      <c r="K384" t="s">
        <v>32</v>
      </c>
      <c r="L384" t="s">
        <v>33</v>
      </c>
      <c r="M384">
        <v>13.990740000000001</v>
      </c>
    </row>
    <row r="385" spans="1:13" x14ac:dyDescent="0.25">
      <c r="A385" t="s">
        <v>15</v>
      </c>
      <c r="B385">
        <v>34</v>
      </c>
      <c r="D385">
        <v>34029</v>
      </c>
      <c r="E385" t="s">
        <v>55</v>
      </c>
      <c r="F385" t="s">
        <v>17</v>
      </c>
      <c r="H385">
        <v>2285002007</v>
      </c>
      <c r="I385" t="s">
        <v>18</v>
      </c>
      <c r="J385" t="s">
        <v>19</v>
      </c>
      <c r="K385" t="s">
        <v>32</v>
      </c>
      <c r="L385" t="s">
        <v>33</v>
      </c>
      <c r="M385">
        <v>3.5911929999999999E-3</v>
      </c>
    </row>
    <row r="386" spans="1:13" x14ac:dyDescent="0.25">
      <c r="A386" t="s">
        <v>15</v>
      </c>
      <c r="B386">
        <v>34</v>
      </c>
      <c r="D386">
        <v>34029</v>
      </c>
      <c r="E386" t="s">
        <v>55</v>
      </c>
      <c r="F386" t="s">
        <v>17</v>
      </c>
      <c r="H386">
        <v>2285002009</v>
      </c>
      <c r="I386" t="s">
        <v>18</v>
      </c>
      <c r="J386" t="s">
        <v>19</v>
      </c>
      <c r="K386" t="s">
        <v>32</v>
      </c>
      <c r="L386" t="s">
        <v>33</v>
      </c>
      <c r="M386">
        <v>1.0770040000000001</v>
      </c>
    </row>
    <row r="387" spans="1:13" x14ac:dyDescent="0.25">
      <c r="A387" t="s">
        <v>15</v>
      </c>
      <c r="B387">
        <v>34</v>
      </c>
      <c r="D387">
        <v>34031</v>
      </c>
      <c r="E387" t="s">
        <v>49</v>
      </c>
      <c r="F387" t="s">
        <v>17</v>
      </c>
      <c r="H387">
        <v>2285002007</v>
      </c>
      <c r="I387" t="s">
        <v>18</v>
      </c>
      <c r="J387" t="s">
        <v>19</v>
      </c>
      <c r="K387" t="s">
        <v>32</v>
      </c>
      <c r="L387" t="s">
        <v>33</v>
      </c>
      <c r="M387">
        <v>0.65707939999999998</v>
      </c>
    </row>
    <row r="388" spans="1:13" x14ac:dyDescent="0.25">
      <c r="A388" t="s">
        <v>15</v>
      </c>
      <c r="B388">
        <v>34</v>
      </c>
      <c r="D388">
        <v>34031</v>
      </c>
      <c r="E388" t="s">
        <v>49</v>
      </c>
      <c r="F388" t="s">
        <v>17</v>
      </c>
      <c r="H388">
        <v>2285002009</v>
      </c>
      <c r="I388" t="s">
        <v>18</v>
      </c>
      <c r="J388" t="s">
        <v>19</v>
      </c>
      <c r="K388" t="s">
        <v>32</v>
      </c>
      <c r="L388" t="s">
        <v>33</v>
      </c>
      <c r="M388">
        <v>13.80255</v>
      </c>
    </row>
    <row r="389" spans="1:13" x14ac:dyDescent="0.25">
      <c r="A389" t="s">
        <v>15</v>
      </c>
      <c r="B389">
        <v>34</v>
      </c>
      <c r="D389">
        <v>34033</v>
      </c>
      <c r="E389" t="s">
        <v>50</v>
      </c>
      <c r="F389" t="s">
        <v>17</v>
      </c>
      <c r="H389">
        <v>2285002007</v>
      </c>
      <c r="I389" t="s">
        <v>18</v>
      </c>
      <c r="J389" t="s">
        <v>19</v>
      </c>
      <c r="K389" t="s">
        <v>32</v>
      </c>
      <c r="L389" t="s">
        <v>33</v>
      </c>
      <c r="M389">
        <v>1.9910080000000001</v>
      </c>
    </row>
    <row r="390" spans="1:13" x14ac:dyDescent="0.25">
      <c r="A390" t="s">
        <v>15</v>
      </c>
      <c r="B390">
        <v>34</v>
      </c>
      <c r="D390">
        <v>34035</v>
      </c>
      <c r="E390" t="s">
        <v>51</v>
      </c>
      <c r="F390" t="s">
        <v>25</v>
      </c>
      <c r="H390">
        <v>28500201</v>
      </c>
      <c r="I390" t="s">
        <v>18</v>
      </c>
      <c r="J390" t="s">
        <v>19</v>
      </c>
      <c r="K390" t="s">
        <v>32</v>
      </c>
      <c r="L390" t="s">
        <v>33</v>
      </c>
      <c r="M390">
        <v>3.1876509</v>
      </c>
    </row>
    <row r="391" spans="1:13" x14ac:dyDescent="0.25">
      <c r="A391" t="s">
        <v>15</v>
      </c>
      <c r="B391">
        <v>34</v>
      </c>
      <c r="D391">
        <v>34035</v>
      </c>
      <c r="E391" t="s">
        <v>51</v>
      </c>
      <c r="F391" t="s">
        <v>17</v>
      </c>
      <c r="H391">
        <v>2285002006</v>
      </c>
      <c r="I391" t="s">
        <v>18</v>
      </c>
      <c r="J391" t="s">
        <v>19</v>
      </c>
      <c r="K391" t="s">
        <v>32</v>
      </c>
      <c r="L391" t="s">
        <v>33</v>
      </c>
      <c r="M391">
        <v>6.1971720000000001</v>
      </c>
    </row>
    <row r="392" spans="1:13" x14ac:dyDescent="0.25">
      <c r="A392" t="s">
        <v>15</v>
      </c>
      <c r="B392">
        <v>34</v>
      </c>
      <c r="D392">
        <v>34035</v>
      </c>
      <c r="E392" t="s">
        <v>51</v>
      </c>
      <c r="F392" t="s">
        <v>17</v>
      </c>
      <c r="H392">
        <v>2285002007</v>
      </c>
      <c r="I392" t="s">
        <v>18</v>
      </c>
      <c r="J392" t="s">
        <v>19</v>
      </c>
      <c r="K392" t="s">
        <v>32</v>
      </c>
      <c r="L392" t="s">
        <v>33</v>
      </c>
      <c r="M392">
        <v>7.1925299999999998E-2</v>
      </c>
    </row>
    <row r="393" spans="1:13" x14ac:dyDescent="0.25">
      <c r="A393" t="s">
        <v>15</v>
      </c>
      <c r="B393">
        <v>34</v>
      </c>
      <c r="D393">
        <v>34035</v>
      </c>
      <c r="E393" t="s">
        <v>51</v>
      </c>
      <c r="F393" t="s">
        <v>17</v>
      </c>
      <c r="H393">
        <v>2285002009</v>
      </c>
      <c r="I393" t="s">
        <v>18</v>
      </c>
      <c r="J393" t="s">
        <v>19</v>
      </c>
      <c r="K393" t="s">
        <v>32</v>
      </c>
      <c r="L393" t="s">
        <v>33</v>
      </c>
      <c r="M393">
        <v>10.56466</v>
      </c>
    </row>
    <row r="394" spans="1:13" x14ac:dyDescent="0.25">
      <c r="A394" t="s">
        <v>15</v>
      </c>
      <c r="B394">
        <v>34</v>
      </c>
      <c r="D394">
        <v>34037</v>
      </c>
      <c r="E394" t="s">
        <v>41</v>
      </c>
      <c r="F394" t="s">
        <v>17</v>
      </c>
      <c r="H394">
        <v>2285002007</v>
      </c>
      <c r="I394" t="s">
        <v>18</v>
      </c>
      <c r="J394" t="s">
        <v>19</v>
      </c>
      <c r="K394" t="s">
        <v>32</v>
      </c>
      <c r="L394" t="s">
        <v>33</v>
      </c>
      <c r="M394">
        <v>1.2045030000000001</v>
      </c>
    </row>
    <row r="395" spans="1:13" x14ac:dyDescent="0.25">
      <c r="A395" t="s">
        <v>15</v>
      </c>
      <c r="B395">
        <v>34</v>
      </c>
      <c r="D395">
        <v>34039</v>
      </c>
      <c r="E395" t="s">
        <v>42</v>
      </c>
      <c r="F395" t="s">
        <v>25</v>
      </c>
      <c r="H395">
        <v>28500201</v>
      </c>
      <c r="I395" t="s">
        <v>18</v>
      </c>
      <c r="J395" t="s">
        <v>19</v>
      </c>
      <c r="K395" t="s">
        <v>32</v>
      </c>
      <c r="L395" t="s">
        <v>33</v>
      </c>
      <c r="M395">
        <v>5.6707324000000003</v>
      </c>
    </row>
    <row r="396" spans="1:13" x14ac:dyDescent="0.25">
      <c r="A396" t="s">
        <v>15</v>
      </c>
      <c r="B396">
        <v>34</v>
      </c>
      <c r="D396">
        <v>34039</v>
      </c>
      <c r="E396" t="s">
        <v>42</v>
      </c>
      <c r="F396" t="s">
        <v>17</v>
      </c>
      <c r="H396">
        <v>2285002006</v>
      </c>
      <c r="I396" t="s">
        <v>18</v>
      </c>
      <c r="J396" t="s">
        <v>19</v>
      </c>
      <c r="K396" t="s">
        <v>32</v>
      </c>
      <c r="L396" t="s">
        <v>33</v>
      </c>
      <c r="M396">
        <v>4.2843549999999997</v>
      </c>
    </row>
    <row r="397" spans="1:13" x14ac:dyDescent="0.25">
      <c r="A397" t="s">
        <v>15</v>
      </c>
      <c r="B397">
        <v>34</v>
      </c>
      <c r="D397">
        <v>34039</v>
      </c>
      <c r="E397" t="s">
        <v>42</v>
      </c>
      <c r="F397" t="s">
        <v>17</v>
      </c>
      <c r="H397">
        <v>2285002007</v>
      </c>
      <c r="I397" t="s">
        <v>18</v>
      </c>
      <c r="J397" t="s">
        <v>19</v>
      </c>
      <c r="K397" t="s">
        <v>32</v>
      </c>
      <c r="L397" t="s">
        <v>33</v>
      </c>
      <c r="M397">
        <v>1.6582079999999999</v>
      </c>
    </row>
    <row r="398" spans="1:13" x14ac:dyDescent="0.25">
      <c r="A398" t="s">
        <v>15</v>
      </c>
      <c r="B398">
        <v>34</v>
      </c>
      <c r="D398">
        <v>34039</v>
      </c>
      <c r="E398" t="s">
        <v>42</v>
      </c>
      <c r="F398" t="s">
        <v>17</v>
      </c>
      <c r="H398">
        <v>2285002009</v>
      </c>
      <c r="I398" t="s">
        <v>18</v>
      </c>
      <c r="J398" t="s">
        <v>19</v>
      </c>
      <c r="K398" t="s">
        <v>32</v>
      </c>
      <c r="L398" t="s">
        <v>33</v>
      </c>
      <c r="M398">
        <v>15.84788</v>
      </c>
    </row>
    <row r="399" spans="1:13" x14ac:dyDescent="0.25">
      <c r="A399" t="s">
        <v>15</v>
      </c>
      <c r="B399">
        <v>34</v>
      </c>
      <c r="D399">
        <v>34041</v>
      </c>
      <c r="E399" t="s">
        <v>43</v>
      </c>
      <c r="F399" t="s">
        <v>17</v>
      </c>
      <c r="H399">
        <v>2285002006</v>
      </c>
      <c r="I399" t="s">
        <v>18</v>
      </c>
      <c r="J399" t="s">
        <v>19</v>
      </c>
      <c r="K399" t="s">
        <v>32</v>
      </c>
      <c r="L399" t="s">
        <v>33</v>
      </c>
      <c r="M399">
        <v>1.805299</v>
      </c>
    </row>
    <row r="400" spans="1:13" x14ac:dyDescent="0.25">
      <c r="A400" t="s">
        <v>15</v>
      </c>
      <c r="B400">
        <v>34</v>
      </c>
      <c r="D400">
        <v>34041</v>
      </c>
      <c r="E400" t="s">
        <v>43</v>
      </c>
      <c r="F400" t="s">
        <v>17</v>
      </c>
      <c r="H400">
        <v>2285002007</v>
      </c>
      <c r="I400" t="s">
        <v>18</v>
      </c>
      <c r="J400" t="s">
        <v>19</v>
      </c>
      <c r="K400" t="s">
        <v>32</v>
      </c>
      <c r="L400" t="s">
        <v>33</v>
      </c>
      <c r="M400">
        <v>6.078476E-2</v>
      </c>
    </row>
    <row r="401" spans="1:13" x14ac:dyDescent="0.25">
      <c r="A401" t="s">
        <v>15</v>
      </c>
      <c r="B401">
        <v>34</v>
      </c>
      <c r="D401">
        <v>34041</v>
      </c>
      <c r="E401" t="s">
        <v>43</v>
      </c>
      <c r="F401" t="s">
        <v>17</v>
      </c>
      <c r="H401">
        <v>2285002009</v>
      </c>
      <c r="I401" t="s">
        <v>18</v>
      </c>
      <c r="J401" t="s">
        <v>19</v>
      </c>
      <c r="K401" t="s">
        <v>32</v>
      </c>
      <c r="L401" t="s">
        <v>33</v>
      </c>
      <c r="M401">
        <v>0.7048451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6B57-4894-42A0-95E3-8645BC4B29C1}">
  <dimension ref="A1:O401"/>
  <sheetViews>
    <sheetView workbookViewId="0">
      <selection activeCell="O4" sqref="O4"/>
    </sheetView>
  </sheetViews>
  <sheetFormatPr defaultRowHeight="15" x14ac:dyDescent="0.25"/>
  <cols>
    <col min="8" max="8" width="12.5703125" customWidth="1"/>
    <col min="15" max="15" width="18" customWidth="1"/>
  </cols>
  <sheetData>
    <row r="1" spans="1:15" x14ac:dyDescent="0.25">
      <c r="A1" s="4" t="s">
        <v>72</v>
      </c>
    </row>
    <row r="2" spans="1:1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</row>
    <row r="3" spans="1:15" x14ac:dyDescent="0.25">
      <c r="A3" t="s">
        <v>15</v>
      </c>
      <c r="B3">
        <v>34</v>
      </c>
      <c r="D3">
        <v>34011</v>
      </c>
      <c r="E3" t="s">
        <v>16</v>
      </c>
      <c r="F3" t="s">
        <v>17</v>
      </c>
      <c r="H3">
        <v>2285002007</v>
      </c>
      <c r="I3" t="s">
        <v>18</v>
      </c>
      <c r="J3" t="s">
        <v>19</v>
      </c>
      <c r="K3" t="s">
        <v>20</v>
      </c>
      <c r="L3" t="s">
        <v>21</v>
      </c>
      <c r="M3">
        <v>5.7213859999999999</v>
      </c>
      <c r="N3" t="s">
        <v>22</v>
      </c>
      <c r="O3" t="s">
        <v>23</v>
      </c>
    </row>
    <row r="4" spans="1:15" x14ac:dyDescent="0.25">
      <c r="A4" t="s">
        <v>15</v>
      </c>
      <c r="B4">
        <v>34</v>
      </c>
      <c r="D4">
        <v>34027</v>
      </c>
      <c r="E4" t="s">
        <v>24</v>
      </c>
      <c r="F4" t="s">
        <v>17</v>
      </c>
      <c r="H4">
        <v>2285002007</v>
      </c>
      <c r="I4" t="s">
        <v>18</v>
      </c>
      <c r="J4" t="s">
        <v>19</v>
      </c>
      <c r="K4" t="s">
        <v>20</v>
      </c>
      <c r="L4" t="s">
        <v>21</v>
      </c>
      <c r="M4">
        <v>1.204175</v>
      </c>
      <c r="N4" t="s">
        <v>22</v>
      </c>
      <c r="O4" t="s">
        <v>23</v>
      </c>
    </row>
    <row r="5" spans="1:15" x14ac:dyDescent="0.25">
      <c r="A5" t="s">
        <v>15</v>
      </c>
      <c r="B5">
        <v>34</v>
      </c>
      <c r="D5">
        <v>34027</v>
      </c>
      <c r="E5" t="s">
        <v>24</v>
      </c>
      <c r="F5" t="s">
        <v>25</v>
      </c>
      <c r="H5">
        <v>28500201</v>
      </c>
      <c r="I5" t="s">
        <v>18</v>
      </c>
      <c r="J5" t="s">
        <v>19</v>
      </c>
      <c r="K5" t="s">
        <v>26</v>
      </c>
      <c r="L5" t="s">
        <v>27</v>
      </c>
      <c r="M5">
        <v>4.9116840000000002</v>
      </c>
      <c r="N5" t="s">
        <v>22</v>
      </c>
      <c r="O5" t="s">
        <v>23</v>
      </c>
    </row>
    <row r="6" spans="1:15" x14ac:dyDescent="0.25">
      <c r="A6" t="s">
        <v>15</v>
      </c>
      <c r="B6">
        <v>34</v>
      </c>
      <c r="D6">
        <v>34027</v>
      </c>
      <c r="E6" t="s">
        <v>24</v>
      </c>
      <c r="F6" t="s">
        <v>17</v>
      </c>
      <c r="H6">
        <v>2285002007</v>
      </c>
      <c r="I6" t="s">
        <v>18</v>
      </c>
      <c r="J6" t="s">
        <v>19</v>
      </c>
      <c r="K6" t="s">
        <v>28</v>
      </c>
      <c r="L6" t="s">
        <v>29</v>
      </c>
      <c r="M6">
        <v>0.28400150000000002</v>
      </c>
      <c r="N6" t="s">
        <v>22</v>
      </c>
      <c r="O6" t="s">
        <v>23</v>
      </c>
    </row>
    <row r="7" spans="1:15" x14ac:dyDescent="0.25">
      <c r="A7" t="s">
        <v>15</v>
      </c>
      <c r="B7">
        <v>34</v>
      </c>
      <c r="D7">
        <v>34027</v>
      </c>
      <c r="E7" t="s">
        <v>24</v>
      </c>
      <c r="F7" t="s">
        <v>25</v>
      </c>
      <c r="H7">
        <v>28500201</v>
      </c>
      <c r="I7" t="s">
        <v>18</v>
      </c>
      <c r="J7" t="s">
        <v>19</v>
      </c>
      <c r="K7" t="s">
        <v>30</v>
      </c>
      <c r="L7" t="s">
        <v>31</v>
      </c>
      <c r="M7">
        <v>0.12485673</v>
      </c>
      <c r="N7" t="s">
        <v>22</v>
      </c>
      <c r="O7" t="s">
        <v>23</v>
      </c>
    </row>
    <row r="8" spans="1:15" x14ac:dyDescent="0.25">
      <c r="A8" t="s">
        <v>15</v>
      </c>
      <c r="B8">
        <v>34</v>
      </c>
      <c r="D8">
        <v>34027</v>
      </c>
      <c r="E8" t="s">
        <v>24</v>
      </c>
      <c r="F8" t="s">
        <v>17</v>
      </c>
      <c r="H8">
        <v>2285002009</v>
      </c>
      <c r="I8" t="s">
        <v>18</v>
      </c>
      <c r="J8" t="s">
        <v>19</v>
      </c>
      <c r="K8" t="s">
        <v>32</v>
      </c>
      <c r="L8" t="s">
        <v>33</v>
      </c>
      <c r="M8">
        <v>13.990740000000001</v>
      </c>
      <c r="N8" t="s">
        <v>22</v>
      </c>
      <c r="O8" t="s">
        <v>23</v>
      </c>
    </row>
    <row r="9" spans="1:15" x14ac:dyDescent="0.25">
      <c r="A9" t="s">
        <v>15</v>
      </c>
      <c r="B9">
        <v>34</v>
      </c>
      <c r="D9">
        <v>34023</v>
      </c>
      <c r="E9" t="s">
        <v>34</v>
      </c>
      <c r="F9" t="s">
        <v>25</v>
      </c>
      <c r="H9">
        <v>28500201</v>
      </c>
      <c r="I9" t="s">
        <v>18</v>
      </c>
      <c r="J9" t="s">
        <v>19</v>
      </c>
      <c r="K9" t="s">
        <v>26</v>
      </c>
      <c r="L9" t="s">
        <v>27</v>
      </c>
      <c r="M9">
        <v>64.206823999999997</v>
      </c>
      <c r="N9" t="s">
        <v>22</v>
      </c>
      <c r="O9" t="s">
        <v>23</v>
      </c>
    </row>
    <row r="10" spans="1:15" x14ac:dyDescent="0.25">
      <c r="A10" t="s">
        <v>15</v>
      </c>
      <c r="B10">
        <v>34</v>
      </c>
      <c r="D10">
        <v>34023</v>
      </c>
      <c r="E10" t="s">
        <v>34</v>
      </c>
      <c r="F10" t="s">
        <v>17</v>
      </c>
      <c r="H10">
        <v>2285002009</v>
      </c>
      <c r="I10" t="s">
        <v>18</v>
      </c>
      <c r="J10" t="s">
        <v>19</v>
      </c>
      <c r="K10" t="s">
        <v>30</v>
      </c>
      <c r="L10" t="s">
        <v>31</v>
      </c>
      <c r="M10">
        <v>6.3446129999999998</v>
      </c>
      <c r="N10" t="s">
        <v>22</v>
      </c>
      <c r="O10" t="s">
        <v>23</v>
      </c>
    </row>
    <row r="11" spans="1:15" x14ac:dyDescent="0.25">
      <c r="A11" t="s">
        <v>15</v>
      </c>
      <c r="B11">
        <v>34</v>
      </c>
      <c r="D11">
        <v>34023</v>
      </c>
      <c r="E11" t="s">
        <v>34</v>
      </c>
      <c r="F11" t="s">
        <v>17</v>
      </c>
      <c r="H11">
        <v>2285002009</v>
      </c>
      <c r="I11" t="s">
        <v>18</v>
      </c>
      <c r="J11" t="s">
        <v>19</v>
      </c>
      <c r="K11" t="s">
        <v>32</v>
      </c>
      <c r="L11" t="s">
        <v>33</v>
      </c>
      <c r="M11">
        <v>10.3385</v>
      </c>
      <c r="N11" t="s">
        <v>22</v>
      </c>
      <c r="O11" t="s">
        <v>23</v>
      </c>
    </row>
    <row r="12" spans="1:15" x14ac:dyDescent="0.25">
      <c r="A12" t="s">
        <v>15</v>
      </c>
      <c r="B12">
        <v>34</v>
      </c>
      <c r="D12">
        <v>34007</v>
      </c>
      <c r="E12" t="s">
        <v>35</v>
      </c>
      <c r="F12" t="s">
        <v>17</v>
      </c>
      <c r="H12">
        <v>2285002009</v>
      </c>
      <c r="I12" t="s">
        <v>18</v>
      </c>
      <c r="J12" t="s">
        <v>19</v>
      </c>
      <c r="K12" t="s">
        <v>36</v>
      </c>
      <c r="L12" t="s">
        <v>37</v>
      </c>
      <c r="M12">
        <v>4.812197E-2</v>
      </c>
      <c r="N12" t="s">
        <v>22</v>
      </c>
      <c r="O12" t="s">
        <v>23</v>
      </c>
    </row>
    <row r="13" spans="1:15" x14ac:dyDescent="0.25">
      <c r="A13" t="s">
        <v>15</v>
      </c>
      <c r="B13">
        <v>34</v>
      </c>
      <c r="D13">
        <v>34007</v>
      </c>
      <c r="E13" t="s">
        <v>35</v>
      </c>
      <c r="F13" t="s">
        <v>17</v>
      </c>
      <c r="H13">
        <v>2285002007</v>
      </c>
      <c r="I13" t="s">
        <v>18</v>
      </c>
      <c r="J13" t="s">
        <v>19</v>
      </c>
      <c r="K13" t="s">
        <v>30</v>
      </c>
      <c r="L13" t="s">
        <v>31</v>
      </c>
      <c r="M13">
        <v>0.86533079999999996</v>
      </c>
      <c r="N13" t="s">
        <v>22</v>
      </c>
      <c r="O13" t="s">
        <v>23</v>
      </c>
    </row>
    <row r="14" spans="1:15" x14ac:dyDescent="0.25">
      <c r="A14" t="s">
        <v>15</v>
      </c>
      <c r="B14">
        <v>34</v>
      </c>
      <c r="D14">
        <v>34009</v>
      </c>
      <c r="E14" t="s">
        <v>38</v>
      </c>
      <c r="F14" t="s">
        <v>17</v>
      </c>
      <c r="H14">
        <v>2285002007</v>
      </c>
      <c r="I14" t="s">
        <v>18</v>
      </c>
      <c r="J14" t="s">
        <v>19</v>
      </c>
      <c r="K14" t="s">
        <v>36</v>
      </c>
      <c r="L14" t="s">
        <v>37</v>
      </c>
      <c r="M14">
        <v>1.5083570000000001E-3</v>
      </c>
      <c r="N14" t="s">
        <v>22</v>
      </c>
      <c r="O14" t="s">
        <v>23</v>
      </c>
    </row>
    <row r="15" spans="1:15" x14ac:dyDescent="0.25">
      <c r="A15" t="s">
        <v>15</v>
      </c>
      <c r="B15">
        <v>34</v>
      </c>
      <c r="D15">
        <v>34009</v>
      </c>
      <c r="E15" t="s">
        <v>38</v>
      </c>
      <c r="F15" t="s">
        <v>17</v>
      </c>
      <c r="H15">
        <v>2285002007</v>
      </c>
      <c r="I15" t="s">
        <v>18</v>
      </c>
      <c r="J15" t="s">
        <v>19</v>
      </c>
      <c r="K15" t="s">
        <v>39</v>
      </c>
      <c r="L15" t="s">
        <v>40</v>
      </c>
      <c r="M15">
        <v>1.700076E-3</v>
      </c>
      <c r="N15" t="s">
        <v>22</v>
      </c>
      <c r="O15" t="s">
        <v>23</v>
      </c>
    </row>
    <row r="16" spans="1:15" x14ac:dyDescent="0.25">
      <c r="A16" t="s">
        <v>15</v>
      </c>
      <c r="B16">
        <v>34</v>
      </c>
      <c r="D16">
        <v>34037</v>
      </c>
      <c r="E16" t="s">
        <v>41</v>
      </c>
      <c r="F16" t="s">
        <v>17</v>
      </c>
      <c r="H16">
        <v>2285002007</v>
      </c>
      <c r="I16" t="s">
        <v>18</v>
      </c>
      <c r="J16" t="s">
        <v>19</v>
      </c>
      <c r="K16" t="s">
        <v>20</v>
      </c>
      <c r="L16" t="s">
        <v>21</v>
      </c>
      <c r="M16">
        <v>3.2311200000000002</v>
      </c>
      <c r="N16" t="s">
        <v>22</v>
      </c>
      <c r="O16" t="s">
        <v>23</v>
      </c>
    </row>
    <row r="17" spans="1:15" x14ac:dyDescent="0.25">
      <c r="A17" t="s">
        <v>15</v>
      </c>
      <c r="B17">
        <v>34</v>
      </c>
      <c r="D17">
        <v>34039</v>
      </c>
      <c r="E17" t="s">
        <v>42</v>
      </c>
      <c r="F17" t="s">
        <v>17</v>
      </c>
      <c r="H17">
        <v>2285002009</v>
      </c>
      <c r="I17" t="s">
        <v>18</v>
      </c>
      <c r="J17" t="s">
        <v>19</v>
      </c>
      <c r="K17" t="s">
        <v>36</v>
      </c>
      <c r="L17" t="s">
        <v>37</v>
      </c>
      <c r="M17">
        <v>0.13301099999999999</v>
      </c>
      <c r="N17" t="s">
        <v>22</v>
      </c>
      <c r="O17" t="s">
        <v>23</v>
      </c>
    </row>
    <row r="18" spans="1:15" x14ac:dyDescent="0.25">
      <c r="A18" t="s">
        <v>15</v>
      </c>
      <c r="B18">
        <v>34</v>
      </c>
      <c r="D18">
        <v>34039</v>
      </c>
      <c r="E18" t="s">
        <v>42</v>
      </c>
      <c r="F18" t="s">
        <v>17</v>
      </c>
      <c r="H18">
        <v>2285002009</v>
      </c>
      <c r="I18" t="s">
        <v>18</v>
      </c>
      <c r="J18" t="s">
        <v>19</v>
      </c>
      <c r="K18" t="s">
        <v>26</v>
      </c>
      <c r="L18" t="s">
        <v>27</v>
      </c>
      <c r="M18">
        <v>342.58760000000001</v>
      </c>
      <c r="N18" t="s">
        <v>22</v>
      </c>
      <c r="O18" t="s">
        <v>23</v>
      </c>
    </row>
    <row r="19" spans="1:15" x14ac:dyDescent="0.25">
      <c r="A19" t="s">
        <v>15</v>
      </c>
      <c r="B19">
        <v>34</v>
      </c>
      <c r="D19">
        <v>34039</v>
      </c>
      <c r="E19" t="s">
        <v>42</v>
      </c>
      <c r="F19" t="s">
        <v>17</v>
      </c>
      <c r="H19">
        <v>2285002006</v>
      </c>
      <c r="I19" t="s">
        <v>18</v>
      </c>
      <c r="J19" t="s">
        <v>19</v>
      </c>
      <c r="K19" t="s">
        <v>28</v>
      </c>
      <c r="L19" t="s">
        <v>29</v>
      </c>
      <c r="M19">
        <v>2.7195640000000001</v>
      </c>
      <c r="N19" t="s">
        <v>22</v>
      </c>
      <c r="O19" t="s">
        <v>23</v>
      </c>
    </row>
    <row r="20" spans="1:15" x14ac:dyDescent="0.25">
      <c r="A20" t="s">
        <v>15</v>
      </c>
      <c r="B20">
        <v>34</v>
      </c>
      <c r="D20">
        <v>34039</v>
      </c>
      <c r="E20" t="s">
        <v>42</v>
      </c>
      <c r="F20" t="s">
        <v>25</v>
      </c>
      <c r="H20">
        <v>28500201</v>
      </c>
      <c r="I20" t="s">
        <v>18</v>
      </c>
      <c r="J20" t="s">
        <v>19</v>
      </c>
      <c r="K20" t="s">
        <v>28</v>
      </c>
      <c r="L20" t="s">
        <v>29</v>
      </c>
      <c r="M20">
        <v>2.2691512</v>
      </c>
      <c r="N20" t="s">
        <v>22</v>
      </c>
      <c r="O20" t="s">
        <v>23</v>
      </c>
    </row>
    <row r="21" spans="1:15" x14ac:dyDescent="0.25">
      <c r="A21" t="s">
        <v>15</v>
      </c>
      <c r="B21">
        <v>34</v>
      </c>
      <c r="D21">
        <v>34039</v>
      </c>
      <c r="E21" t="s">
        <v>42</v>
      </c>
      <c r="F21" t="s">
        <v>17</v>
      </c>
      <c r="H21">
        <v>2285002009</v>
      </c>
      <c r="I21" t="s">
        <v>18</v>
      </c>
      <c r="J21" t="s">
        <v>19</v>
      </c>
      <c r="K21" t="s">
        <v>30</v>
      </c>
      <c r="L21" t="s">
        <v>31</v>
      </c>
      <c r="M21">
        <v>9.7256540000000005</v>
      </c>
      <c r="N21" t="s">
        <v>22</v>
      </c>
      <c r="O21" t="s">
        <v>23</v>
      </c>
    </row>
    <row r="22" spans="1:15" x14ac:dyDescent="0.25">
      <c r="A22" t="s">
        <v>15</v>
      </c>
      <c r="B22">
        <v>34</v>
      </c>
      <c r="D22">
        <v>34041</v>
      </c>
      <c r="E22" t="s">
        <v>43</v>
      </c>
      <c r="F22" t="s">
        <v>17</v>
      </c>
      <c r="H22">
        <v>2285002009</v>
      </c>
      <c r="I22" t="s">
        <v>18</v>
      </c>
      <c r="J22" t="s">
        <v>19</v>
      </c>
      <c r="K22" t="s">
        <v>32</v>
      </c>
      <c r="L22" t="s">
        <v>33</v>
      </c>
      <c r="M22">
        <v>0.7048451</v>
      </c>
      <c r="N22" t="s">
        <v>22</v>
      </c>
      <c r="O22" t="s">
        <v>23</v>
      </c>
    </row>
    <row r="23" spans="1:15" x14ac:dyDescent="0.25">
      <c r="A23" t="s">
        <v>15</v>
      </c>
      <c r="B23">
        <v>34</v>
      </c>
      <c r="D23">
        <v>34001</v>
      </c>
      <c r="E23" t="s">
        <v>44</v>
      </c>
      <c r="F23" t="s">
        <v>25</v>
      </c>
      <c r="H23">
        <v>28500201</v>
      </c>
      <c r="I23" t="s">
        <v>18</v>
      </c>
      <c r="J23" t="s">
        <v>19</v>
      </c>
      <c r="K23" t="s">
        <v>28</v>
      </c>
      <c r="L23" t="s">
        <v>29</v>
      </c>
      <c r="M23">
        <v>4.08636E-2</v>
      </c>
      <c r="N23" t="s">
        <v>22</v>
      </c>
      <c r="O23" t="s">
        <v>23</v>
      </c>
    </row>
    <row r="24" spans="1:15" x14ac:dyDescent="0.25">
      <c r="A24" t="s">
        <v>15</v>
      </c>
      <c r="B24">
        <v>34</v>
      </c>
      <c r="D24">
        <v>34001</v>
      </c>
      <c r="E24" t="s">
        <v>44</v>
      </c>
      <c r="F24" t="s">
        <v>17</v>
      </c>
      <c r="H24">
        <v>2285002007</v>
      </c>
      <c r="I24" t="s">
        <v>18</v>
      </c>
      <c r="J24" t="s">
        <v>19</v>
      </c>
      <c r="K24" t="s">
        <v>30</v>
      </c>
      <c r="L24" t="s">
        <v>31</v>
      </c>
      <c r="M24">
        <v>0.1601504</v>
      </c>
      <c r="N24" t="s">
        <v>22</v>
      </c>
      <c r="O24" t="s">
        <v>23</v>
      </c>
    </row>
    <row r="25" spans="1:15" x14ac:dyDescent="0.25">
      <c r="A25" t="s">
        <v>15</v>
      </c>
      <c r="B25">
        <v>34</v>
      </c>
      <c r="D25">
        <v>34001</v>
      </c>
      <c r="E25" t="s">
        <v>44</v>
      </c>
      <c r="F25" t="s">
        <v>17</v>
      </c>
      <c r="H25">
        <v>2285002007</v>
      </c>
      <c r="I25" t="s">
        <v>18</v>
      </c>
      <c r="J25" t="s">
        <v>19</v>
      </c>
      <c r="K25" t="s">
        <v>32</v>
      </c>
      <c r="L25" t="s">
        <v>33</v>
      </c>
      <c r="M25">
        <v>0.26085560000000002</v>
      </c>
      <c r="N25" t="s">
        <v>22</v>
      </c>
      <c r="O25" t="s">
        <v>23</v>
      </c>
    </row>
    <row r="26" spans="1:15" x14ac:dyDescent="0.25">
      <c r="A26" t="s">
        <v>15</v>
      </c>
      <c r="B26">
        <v>34</v>
      </c>
      <c r="D26">
        <v>34003</v>
      </c>
      <c r="E26" t="s">
        <v>45</v>
      </c>
      <c r="F26" t="s">
        <v>17</v>
      </c>
      <c r="H26">
        <v>2285002009</v>
      </c>
      <c r="I26" t="s">
        <v>18</v>
      </c>
      <c r="J26" t="s">
        <v>19</v>
      </c>
      <c r="K26" t="s">
        <v>20</v>
      </c>
      <c r="L26" t="s">
        <v>21</v>
      </c>
      <c r="M26">
        <v>113.78749999999999</v>
      </c>
      <c r="N26" t="s">
        <v>22</v>
      </c>
      <c r="O26" t="s">
        <v>23</v>
      </c>
    </row>
    <row r="27" spans="1:15" x14ac:dyDescent="0.25">
      <c r="A27" t="s">
        <v>15</v>
      </c>
      <c r="B27">
        <v>34</v>
      </c>
      <c r="D27">
        <v>34003</v>
      </c>
      <c r="E27" t="s">
        <v>45</v>
      </c>
      <c r="F27" t="s">
        <v>17</v>
      </c>
      <c r="H27">
        <v>2285002009</v>
      </c>
      <c r="I27" t="s">
        <v>18</v>
      </c>
      <c r="J27" t="s">
        <v>19</v>
      </c>
      <c r="K27" t="s">
        <v>26</v>
      </c>
      <c r="L27" t="s">
        <v>27</v>
      </c>
      <c r="M27">
        <v>916.95910000000003</v>
      </c>
      <c r="N27" t="s">
        <v>22</v>
      </c>
      <c r="O27" t="s">
        <v>23</v>
      </c>
    </row>
    <row r="28" spans="1:15" x14ac:dyDescent="0.25">
      <c r="A28" t="s">
        <v>15</v>
      </c>
      <c r="B28">
        <v>34</v>
      </c>
      <c r="D28">
        <v>34003</v>
      </c>
      <c r="E28" t="s">
        <v>45</v>
      </c>
      <c r="F28" t="s">
        <v>17</v>
      </c>
      <c r="H28">
        <v>2285002006</v>
      </c>
      <c r="I28" t="s">
        <v>18</v>
      </c>
      <c r="J28" t="s">
        <v>19</v>
      </c>
      <c r="K28" t="s">
        <v>28</v>
      </c>
      <c r="L28" t="s">
        <v>29</v>
      </c>
      <c r="M28">
        <v>4.0452779999999997</v>
      </c>
      <c r="N28" t="s">
        <v>22</v>
      </c>
      <c r="O28" t="s">
        <v>23</v>
      </c>
    </row>
    <row r="29" spans="1:15" x14ac:dyDescent="0.25">
      <c r="A29" t="s">
        <v>15</v>
      </c>
      <c r="B29">
        <v>34</v>
      </c>
      <c r="D29">
        <v>34003</v>
      </c>
      <c r="E29" t="s">
        <v>45</v>
      </c>
      <c r="F29" t="s">
        <v>17</v>
      </c>
      <c r="H29">
        <v>2285002007</v>
      </c>
      <c r="I29" t="s">
        <v>18</v>
      </c>
      <c r="J29" t="s">
        <v>19</v>
      </c>
      <c r="K29" t="s">
        <v>28</v>
      </c>
      <c r="L29" t="s">
        <v>29</v>
      </c>
      <c r="M29">
        <v>0.58269760000000004</v>
      </c>
      <c r="N29" t="s">
        <v>22</v>
      </c>
      <c r="O29" t="s">
        <v>23</v>
      </c>
    </row>
    <row r="30" spans="1:15" x14ac:dyDescent="0.25">
      <c r="A30" t="s">
        <v>15</v>
      </c>
      <c r="B30">
        <v>34</v>
      </c>
      <c r="D30">
        <v>34003</v>
      </c>
      <c r="E30" t="s">
        <v>45</v>
      </c>
      <c r="F30" t="s">
        <v>17</v>
      </c>
      <c r="H30">
        <v>2285002009</v>
      </c>
      <c r="I30" t="s">
        <v>18</v>
      </c>
      <c r="J30" t="s">
        <v>19</v>
      </c>
      <c r="K30" t="s">
        <v>39</v>
      </c>
      <c r="L30" t="s">
        <v>40</v>
      </c>
      <c r="M30">
        <v>0.4012638</v>
      </c>
      <c r="N30" t="s">
        <v>22</v>
      </c>
      <c r="O30" t="s">
        <v>23</v>
      </c>
    </row>
    <row r="31" spans="1:15" x14ac:dyDescent="0.25">
      <c r="A31" t="s">
        <v>15</v>
      </c>
      <c r="B31">
        <v>34</v>
      </c>
      <c r="D31">
        <v>34003</v>
      </c>
      <c r="E31" t="s">
        <v>45</v>
      </c>
      <c r="F31" t="s">
        <v>17</v>
      </c>
      <c r="H31">
        <v>2285002006</v>
      </c>
      <c r="I31" t="s">
        <v>18</v>
      </c>
      <c r="J31" t="s">
        <v>19</v>
      </c>
      <c r="K31" t="s">
        <v>32</v>
      </c>
      <c r="L31" t="s">
        <v>33</v>
      </c>
      <c r="M31">
        <v>6.3728610000000003</v>
      </c>
      <c r="N31" t="s">
        <v>22</v>
      </c>
      <c r="O31" t="s">
        <v>23</v>
      </c>
    </row>
    <row r="32" spans="1:15" x14ac:dyDescent="0.25">
      <c r="A32" t="s">
        <v>15</v>
      </c>
      <c r="B32">
        <v>34</v>
      </c>
      <c r="D32">
        <v>34003</v>
      </c>
      <c r="E32" t="s">
        <v>45</v>
      </c>
      <c r="F32" t="s">
        <v>17</v>
      </c>
      <c r="H32">
        <v>2285002009</v>
      </c>
      <c r="I32" t="s">
        <v>18</v>
      </c>
      <c r="J32" t="s">
        <v>19</v>
      </c>
      <c r="K32" t="s">
        <v>32</v>
      </c>
      <c r="L32" t="s">
        <v>33</v>
      </c>
      <c r="M32">
        <v>42.417920000000002</v>
      </c>
      <c r="N32" t="s">
        <v>22</v>
      </c>
      <c r="O32" t="s">
        <v>23</v>
      </c>
    </row>
    <row r="33" spans="1:15" x14ac:dyDescent="0.25">
      <c r="A33" t="s">
        <v>15</v>
      </c>
      <c r="B33">
        <v>34</v>
      </c>
      <c r="D33">
        <v>34005</v>
      </c>
      <c r="E33" t="s">
        <v>46</v>
      </c>
      <c r="F33" t="s">
        <v>17</v>
      </c>
      <c r="H33">
        <v>2285002007</v>
      </c>
      <c r="I33" t="s">
        <v>18</v>
      </c>
      <c r="J33" t="s">
        <v>19</v>
      </c>
      <c r="K33" t="s">
        <v>20</v>
      </c>
      <c r="L33" t="s">
        <v>21</v>
      </c>
      <c r="M33">
        <v>1.3172060000000001</v>
      </c>
      <c r="N33" t="s">
        <v>22</v>
      </c>
      <c r="O33" t="s">
        <v>23</v>
      </c>
    </row>
    <row r="34" spans="1:15" x14ac:dyDescent="0.25">
      <c r="A34" t="s">
        <v>15</v>
      </c>
      <c r="B34">
        <v>34</v>
      </c>
      <c r="D34">
        <v>34005</v>
      </c>
      <c r="E34" t="s">
        <v>46</v>
      </c>
      <c r="F34" t="s">
        <v>25</v>
      </c>
      <c r="H34">
        <v>28500201</v>
      </c>
      <c r="I34" t="s">
        <v>18</v>
      </c>
      <c r="J34" t="s">
        <v>19</v>
      </c>
      <c r="K34" t="s">
        <v>32</v>
      </c>
      <c r="L34" t="s">
        <v>33</v>
      </c>
      <c r="M34">
        <v>0.28046090000000001</v>
      </c>
      <c r="N34" t="s">
        <v>22</v>
      </c>
      <c r="O34" t="s">
        <v>23</v>
      </c>
    </row>
    <row r="35" spans="1:15" x14ac:dyDescent="0.25">
      <c r="A35" t="s">
        <v>15</v>
      </c>
      <c r="B35">
        <v>34</v>
      </c>
      <c r="D35">
        <v>34019</v>
      </c>
      <c r="E35" t="s">
        <v>47</v>
      </c>
      <c r="F35" t="s">
        <v>17</v>
      </c>
      <c r="H35">
        <v>2285002009</v>
      </c>
      <c r="I35" t="s">
        <v>18</v>
      </c>
      <c r="J35" t="s">
        <v>19</v>
      </c>
      <c r="K35" t="s">
        <v>32</v>
      </c>
      <c r="L35" t="s">
        <v>33</v>
      </c>
      <c r="M35">
        <v>10.352449999999999</v>
      </c>
      <c r="N35" t="s">
        <v>22</v>
      </c>
      <c r="O35" t="s">
        <v>23</v>
      </c>
    </row>
    <row r="36" spans="1:15" x14ac:dyDescent="0.25">
      <c r="A36" t="s">
        <v>15</v>
      </c>
      <c r="B36">
        <v>34</v>
      </c>
      <c r="D36">
        <v>34021</v>
      </c>
      <c r="E36" t="s">
        <v>48</v>
      </c>
      <c r="F36" t="s">
        <v>17</v>
      </c>
      <c r="H36">
        <v>2285002006</v>
      </c>
      <c r="I36" t="s">
        <v>18</v>
      </c>
      <c r="J36" t="s">
        <v>19</v>
      </c>
      <c r="K36" t="s">
        <v>28</v>
      </c>
      <c r="L36" t="s">
        <v>29</v>
      </c>
      <c r="M36">
        <v>1.5686990000000001</v>
      </c>
      <c r="N36" t="s">
        <v>22</v>
      </c>
      <c r="O36" t="s">
        <v>23</v>
      </c>
    </row>
    <row r="37" spans="1:15" x14ac:dyDescent="0.25">
      <c r="A37" t="s">
        <v>15</v>
      </c>
      <c r="B37">
        <v>34</v>
      </c>
      <c r="D37">
        <v>34031</v>
      </c>
      <c r="E37" t="s">
        <v>49</v>
      </c>
      <c r="F37" t="s">
        <v>17</v>
      </c>
      <c r="H37">
        <v>2285002007</v>
      </c>
      <c r="I37" t="s">
        <v>18</v>
      </c>
      <c r="J37" t="s">
        <v>19</v>
      </c>
      <c r="K37" t="s">
        <v>28</v>
      </c>
      <c r="L37" t="s">
        <v>29</v>
      </c>
      <c r="M37">
        <v>0.4157132</v>
      </c>
      <c r="N37" t="s">
        <v>22</v>
      </c>
      <c r="O37" t="s">
        <v>23</v>
      </c>
    </row>
    <row r="38" spans="1:15" x14ac:dyDescent="0.25">
      <c r="A38" t="s">
        <v>15</v>
      </c>
      <c r="B38">
        <v>34</v>
      </c>
      <c r="D38">
        <v>34031</v>
      </c>
      <c r="E38" t="s">
        <v>49</v>
      </c>
      <c r="F38" t="s">
        <v>17</v>
      </c>
      <c r="H38">
        <v>2285002007</v>
      </c>
      <c r="I38" t="s">
        <v>18</v>
      </c>
      <c r="J38" t="s">
        <v>19</v>
      </c>
      <c r="K38" t="s">
        <v>39</v>
      </c>
      <c r="L38" t="s">
        <v>40</v>
      </c>
      <c r="M38">
        <v>6.2158200000000004E-3</v>
      </c>
      <c r="N38" t="s">
        <v>22</v>
      </c>
      <c r="O38" t="s">
        <v>23</v>
      </c>
    </row>
    <row r="39" spans="1:15" x14ac:dyDescent="0.25">
      <c r="A39" t="s">
        <v>15</v>
      </c>
      <c r="B39">
        <v>34</v>
      </c>
      <c r="D39">
        <v>34033</v>
      </c>
      <c r="E39" t="s">
        <v>50</v>
      </c>
      <c r="F39" t="s">
        <v>17</v>
      </c>
      <c r="H39">
        <v>2285002007</v>
      </c>
      <c r="I39" t="s">
        <v>18</v>
      </c>
      <c r="J39" t="s">
        <v>19</v>
      </c>
      <c r="K39" t="s">
        <v>28</v>
      </c>
      <c r="L39" t="s">
        <v>29</v>
      </c>
      <c r="M39">
        <v>1.259695</v>
      </c>
      <c r="N39" t="s">
        <v>22</v>
      </c>
      <c r="O39" t="s">
        <v>23</v>
      </c>
    </row>
    <row r="40" spans="1:15" x14ac:dyDescent="0.25">
      <c r="A40" t="s">
        <v>15</v>
      </c>
      <c r="B40">
        <v>34</v>
      </c>
      <c r="D40">
        <v>34033</v>
      </c>
      <c r="E40" t="s">
        <v>50</v>
      </c>
      <c r="F40" t="s">
        <v>17</v>
      </c>
      <c r="H40">
        <v>2285002007</v>
      </c>
      <c r="I40" t="s">
        <v>18</v>
      </c>
      <c r="J40" t="s">
        <v>19</v>
      </c>
      <c r="K40" t="s">
        <v>32</v>
      </c>
      <c r="L40" t="s">
        <v>33</v>
      </c>
      <c r="M40">
        <v>1.9910080000000001</v>
      </c>
      <c r="N40" t="s">
        <v>22</v>
      </c>
      <c r="O40" t="s">
        <v>23</v>
      </c>
    </row>
    <row r="41" spans="1:15" x14ac:dyDescent="0.25">
      <c r="A41" t="s">
        <v>15</v>
      </c>
      <c r="B41">
        <v>34</v>
      </c>
      <c r="D41">
        <v>34035</v>
      </c>
      <c r="E41" t="s">
        <v>51</v>
      </c>
      <c r="F41" t="s">
        <v>17</v>
      </c>
      <c r="H41">
        <v>2285002006</v>
      </c>
      <c r="I41" t="s">
        <v>18</v>
      </c>
      <c r="J41" t="s">
        <v>19</v>
      </c>
      <c r="K41" t="s">
        <v>28</v>
      </c>
      <c r="L41" t="s">
        <v>29</v>
      </c>
      <c r="M41">
        <v>3.9337559999999998</v>
      </c>
      <c r="N41" t="s">
        <v>22</v>
      </c>
      <c r="O41" t="s">
        <v>23</v>
      </c>
    </row>
    <row r="42" spans="1:15" x14ac:dyDescent="0.25">
      <c r="A42" t="s">
        <v>15</v>
      </c>
      <c r="B42">
        <v>34</v>
      </c>
      <c r="D42">
        <v>34035</v>
      </c>
      <c r="E42" t="s">
        <v>51</v>
      </c>
      <c r="F42" t="s">
        <v>17</v>
      </c>
      <c r="H42">
        <v>2285002009</v>
      </c>
      <c r="I42" t="s">
        <v>18</v>
      </c>
      <c r="J42" t="s">
        <v>19</v>
      </c>
      <c r="K42" t="s">
        <v>30</v>
      </c>
      <c r="L42" t="s">
        <v>31</v>
      </c>
      <c r="M42">
        <v>6.4834050000000003</v>
      </c>
      <c r="N42" t="s">
        <v>22</v>
      </c>
      <c r="O42" t="s">
        <v>23</v>
      </c>
    </row>
    <row r="43" spans="1:15" x14ac:dyDescent="0.25">
      <c r="A43" t="s">
        <v>15</v>
      </c>
      <c r="B43">
        <v>34</v>
      </c>
      <c r="D43">
        <v>34035</v>
      </c>
      <c r="E43" t="s">
        <v>51</v>
      </c>
      <c r="F43" t="s">
        <v>17</v>
      </c>
      <c r="H43">
        <v>2285002007</v>
      </c>
      <c r="I43" t="s">
        <v>18</v>
      </c>
      <c r="J43" t="s">
        <v>19</v>
      </c>
      <c r="K43" t="s">
        <v>39</v>
      </c>
      <c r="L43" t="s">
        <v>40</v>
      </c>
      <c r="M43">
        <v>7.3384229999999995E-4</v>
      </c>
      <c r="N43" t="s">
        <v>22</v>
      </c>
      <c r="O43" t="s">
        <v>23</v>
      </c>
    </row>
    <row r="44" spans="1:15" x14ac:dyDescent="0.25">
      <c r="A44" t="s">
        <v>15</v>
      </c>
      <c r="B44">
        <v>34</v>
      </c>
      <c r="D44">
        <v>34025</v>
      </c>
      <c r="E44" t="s">
        <v>52</v>
      </c>
      <c r="F44" t="s">
        <v>17</v>
      </c>
      <c r="H44">
        <v>2285002007</v>
      </c>
      <c r="I44" t="s">
        <v>18</v>
      </c>
      <c r="J44" t="s">
        <v>19</v>
      </c>
      <c r="K44" t="s">
        <v>26</v>
      </c>
      <c r="L44" t="s">
        <v>27</v>
      </c>
      <c r="M44">
        <v>6.1124520000000002</v>
      </c>
      <c r="N44" t="s">
        <v>22</v>
      </c>
      <c r="O44" t="s">
        <v>23</v>
      </c>
    </row>
    <row r="45" spans="1:15" x14ac:dyDescent="0.25">
      <c r="A45" t="s">
        <v>15</v>
      </c>
      <c r="B45">
        <v>34</v>
      </c>
      <c r="D45">
        <v>34013</v>
      </c>
      <c r="E45" t="s">
        <v>53</v>
      </c>
      <c r="F45" t="s">
        <v>25</v>
      </c>
      <c r="H45">
        <v>28500201</v>
      </c>
      <c r="I45" t="s">
        <v>18</v>
      </c>
      <c r="J45" t="s">
        <v>19</v>
      </c>
      <c r="K45" t="s">
        <v>36</v>
      </c>
      <c r="L45" t="s">
        <v>37</v>
      </c>
      <c r="M45">
        <v>0.107603769</v>
      </c>
      <c r="N45" t="s">
        <v>22</v>
      </c>
      <c r="O45" t="s">
        <v>23</v>
      </c>
    </row>
    <row r="46" spans="1:15" x14ac:dyDescent="0.25">
      <c r="A46" t="s">
        <v>15</v>
      </c>
      <c r="B46">
        <v>34</v>
      </c>
      <c r="D46">
        <v>34013</v>
      </c>
      <c r="E46" t="s">
        <v>53</v>
      </c>
      <c r="F46" t="s">
        <v>17</v>
      </c>
      <c r="H46">
        <v>2285002006</v>
      </c>
      <c r="I46" t="s">
        <v>18</v>
      </c>
      <c r="J46" t="s">
        <v>19</v>
      </c>
      <c r="K46" t="s">
        <v>28</v>
      </c>
      <c r="L46" t="s">
        <v>29</v>
      </c>
      <c r="M46">
        <v>1.5229490000000001</v>
      </c>
      <c r="N46" t="s">
        <v>22</v>
      </c>
      <c r="O46" t="s">
        <v>23</v>
      </c>
    </row>
    <row r="47" spans="1:15" x14ac:dyDescent="0.25">
      <c r="A47" t="s">
        <v>15</v>
      </c>
      <c r="B47">
        <v>34</v>
      </c>
      <c r="D47">
        <v>34013</v>
      </c>
      <c r="E47" t="s">
        <v>53</v>
      </c>
      <c r="F47" t="s">
        <v>17</v>
      </c>
      <c r="H47">
        <v>2285002009</v>
      </c>
      <c r="I47" t="s">
        <v>18</v>
      </c>
      <c r="J47" t="s">
        <v>19</v>
      </c>
      <c r="K47" t="s">
        <v>30</v>
      </c>
      <c r="L47" t="s">
        <v>31</v>
      </c>
      <c r="M47">
        <v>5.0587980000000003</v>
      </c>
      <c r="N47" t="s">
        <v>22</v>
      </c>
      <c r="O47" t="s">
        <v>23</v>
      </c>
    </row>
    <row r="48" spans="1:15" x14ac:dyDescent="0.25">
      <c r="A48" t="s">
        <v>15</v>
      </c>
      <c r="B48">
        <v>34</v>
      </c>
      <c r="D48">
        <v>34013</v>
      </c>
      <c r="E48" t="s">
        <v>53</v>
      </c>
      <c r="F48" t="s">
        <v>17</v>
      </c>
      <c r="H48">
        <v>2285002009</v>
      </c>
      <c r="I48" t="s">
        <v>18</v>
      </c>
      <c r="J48" t="s">
        <v>19</v>
      </c>
      <c r="K48" t="s">
        <v>32</v>
      </c>
      <c r="L48" t="s">
        <v>33</v>
      </c>
      <c r="M48">
        <v>8.2432719999999993</v>
      </c>
      <c r="N48" t="s">
        <v>22</v>
      </c>
      <c r="O48" t="s">
        <v>23</v>
      </c>
    </row>
    <row r="49" spans="1:15" x14ac:dyDescent="0.25">
      <c r="A49" t="s">
        <v>15</v>
      </c>
      <c r="B49">
        <v>34</v>
      </c>
      <c r="D49">
        <v>34017</v>
      </c>
      <c r="E49" t="s">
        <v>54</v>
      </c>
      <c r="F49" t="s">
        <v>17</v>
      </c>
      <c r="H49">
        <v>2285002006</v>
      </c>
      <c r="I49" t="s">
        <v>18</v>
      </c>
      <c r="J49" t="s">
        <v>19</v>
      </c>
      <c r="K49" t="s">
        <v>26</v>
      </c>
      <c r="L49" t="s">
        <v>27</v>
      </c>
      <c r="M49">
        <v>123.0475</v>
      </c>
      <c r="N49" t="s">
        <v>22</v>
      </c>
      <c r="O49" t="s">
        <v>23</v>
      </c>
    </row>
    <row r="50" spans="1:15" x14ac:dyDescent="0.25">
      <c r="A50" t="s">
        <v>15</v>
      </c>
      <c r="B50">
        <v>34</v>
      </c>
      <c r="D50">
        <v>34017</v>
      </c>
      <c r="E50" t="s">
        <v>54</v>
      </c>
      <c r="F50" t="s">
        <v>17</v>
      </c>
      <c r="H50">
        <v>2285002006</v>
      </c>
      <c r="I50" t="s">
        <v>18</v>
      </c>
      <c r="J50" t="s">
        <v>19</v>
      </c>
      <c r="K50" t="s">
        <v>32</v>
      </c>
      <c r="L50" t="s">
        <v>33</v>
      </c>
      <c r="M50">
        <v>5.6735199999999999</v>
      </c>
      <c r="N50" t="s">
        <v>22</v>
      </c>
      <c r="O50" t="s">
        <v>23</v>
      </c>
    </row>
    <row r="51" spans="1:15" x14ac:dyDescent="0.25">
      <c r="A51" t="s">
        <v>15</v>
      </c>
      <c r="B51">
        <v>34</v>
      </c>
      <c r="D51">
        <v>34011</v>
      </c>
      <c r="E51" t="s">
        <v>16</v>
      </c>
      <c r="F51" t="s">
        <v>25</v>
      </c>
      <c r="H51">
        <v>28500201</v>
      </c>
      <c r="I51" t="s">
        <v>18</v>
      </c>
      <c r="J51" t="s">
        <v>19</v>
      </c>
      <c r="K51" t="s">
        <v>36</v>
      </c>
      <c r="L51" t="s">
        <v>37</v>
      </c>
      <c r="M51">
        <v>3.0325270000000001E-3</v>
      </c>
      <c r="N51" t="s">
        <v>22</v>
      </c>
      <c r="O51" t="s">
        <v>23</v>
      </c>
    </row>
    <row r="52" spans="1:15" x14ac:dyDescent="0.25">
      <c r="A52" t="s">
        <v>15</v>
      </c>
      <c r="B52">
        <v>34</v>
      </c>
      <c r="D52">
        <v>34023</v>
      </c>
      <c r="E52" t="s">
        <v>34</v>
      </c>
      <c r="F52" t="s">
        <v>17</v>
      </c>
      <c r="H52">
        <v>2285002009</v>
      </c>
      <c r="I52" t="s">
        <v>18</v>
      </c>
      <c r="J52" t="s">
        <v>19</v>
      </c>
      <c r="K52" t="s">
        <v>20</v>
      </c>
      <c r="L52" t="s">
        <v>21</v>
      </c>
      <c r="M52">
        <v>27.733360000000001</v>
      </c>
      <c r="N52" t="s">
        <v>22</v>
      </c>
      <c r="O52" t="s">
        <v>23</v>
      </c>
    </row>
    <row r="53" spans="1:15" x14ac:dyDescent="0.25">
      <c r="A53" t="s">
        <v>15</v>
      </c>
      <c r="B53">
        <v>34</v>
      </c>
      <c r="D53">
        <v>34023</v>
      </c>
      <c r="E53" t="s">
        <v>34</v>
      </c>
      <c r="F53" t="s">
        <v>17</v>
      </c>
      <c r="H53">
        <v>2285002006</v>
      </c>
      <c r="I53" t="s">
        <v>18</v>
      </c>
      <c r="J53" t="s">
        <v>19</v>
      </c>
      <c r="K53" t="s">
        <v>36</v>
      </c>
      <c r="L53" t="s">
        <v>37</v>
      </c>
      <c r="M53">
        <v>6.0019999999999997E-2</v>
      </c>
      <c r="N53" t="s">
        <v>22</v>
      </c>
      <c r="O53" t="s">
        <v>23</v>
      </c>
    </row>
    <row r="54" spans="1:15" x14ac:dyDescent="0.25">
      <c r="A54" t="s">
        <v>15</v>
      </c>
      <c r="B54">
        <v>34</v>
      </c>
      <c r="D54">
        <v>34023</v>
      </c>
      <c r="E54" t="s">
        <v>34</v>
      </c>
      <c r="F54" t="s">
        <v>17</v>
      </c>
      <c r="H54">
        <v>2285002007</v>
      </c>
      <c r="I54" t="s">
        <v>18</v>
      </c>
      <c r="J54" t="s">
        <v>19</v>
      </c>
      <c r="K54" t="s">
        <v>26</v>
      </c>
      <c r="L54" t="s">
        <v>27</v>
      </c>
      <c r="M54">
        <v>65.104879999999994</v>
      </c>
      <c r="N54" t="s">
        <v>22</v>
      </c>
      <c r="O54" t="s">
        <v>23</v>
      </c>
    </row>
    <row r="55" spans="1:15" x14ac:dyDescent="0.25">
      <c r="A55" t="s">
        <v>15</v>
      </c>
      <c r="B55">
        <v>34</v>
      </c>
      <c r="D55">
        <v>34023</v>
      </c>
      <c r="E55" t="s">
        <v>34</v>
      </c>
      <c r="F55" t="s">
        <v>25</v>
      </c>
      <c r="H55">
        <v>28500201</v>
      </c>
      <c r="I55" t="s">
        <v>18</v>
      </c>
      <c r="J55" t="s">
        <v>19</v>
      </c>
      <c r="K55" t="s">
        <v>30</v>
      </c>
      <c r="L55" t="s">
        <v>31</v>
      </c>
      <c r="M55">
        <v>1.6321595</v>
      </c>
      <c r="N55" t="s">
        <v>22</v>
      </c>
      <c r="O55" t="s">
        <v>23</v>
      </c>
    </row>
    <row r="56" spans="1:15" x14ac:dyDescent="0.25">
      <c r="A56" t="s">
        <v>15</v>
      </c>
      <c r="B56">
        <v>34</v>
      </c>
      <c r="D56">
        <v>34023</v>
      </c>
      <c r="E56" t="s">
        <v>34</v>
      </c>
      <c r="F56" t="s">
        <v>17</v>
      </c>
      <c r="H56">
        <v>2285002006</v>
      </c>
      <c r="I56" t="s">
        <v>18</v>
      </c>
      <c r="J56" t="s">
        <v>19</v>
      </c>
      <c r="K56" t="s">
        <v>39</v>
      </c>
      <c r="L56" t="s">
        <v>40</v>
      </c>
      <c r="M56">
        <v>6.7649000000000001E-2</v>
      </c>
      <c r="N56" t="s">
        <v>22</v>
      </c>
      <c r="O56" t="s">
        <v>23</v>
      </c>
    </row>
    <row r="57" spans="1:15" x14ac:dyDescent="0.25">
      <c r="A57" t="s">
        <v>15</v>
      </c>
      <c r="B57">
        <v>34</v>
      </c>
      <c r="D57">
        <v>34023</v>
      </c>
      <c r="E57" t="s">
        <v>34</v>
      </c>
      <c r="F57" t="s">
        <v>17</v>
      </c>
      <c r="H57">
        <v>2285002009</v>
      </c>
      <c r="I57" t="s">
        <v>18</v>
      </c>
      <c r="J57" t="s">
        <v>19</v>
      </c>
      <c r="K57" t="s">
        <v>39</v>
      </c>
      <c r="L57" t="s">
        <v>40</v>
      </c>
      <c r="M57">
        <v>9.7799810000000001E-2</v>
      </c>
      <c r="N57" t="s">
        <v>22</v>
      </c>
      <c r="O57" t="s">
        <v>23</v>
      </c>
    </row>
    <row r="58" spans="1:15" x14ac:dyDescent="0.25">
      <c r="A58" t="s">
        <v>15</v>
      </c>
      <c r="B58">
        <v>34</v>
      </c>
      <c r="D58">
        <v>34007</v>
      </c>
      <c r="E58" t="s">
        <v>35</v>
      </c>
      <c r="F58" t="s">
        <v>17</v>
      </c>
      <c r="H58">
        <v>2285002009</v>
      </c>
      <c r="I58" t="s">
        <v>18</v>
      </c>
      <c r="J58" t="s">
        <v>19</v>
      </c>
      <c r="K58" t="s">
        <v>20</v>
      </c>
      <c r="L58" t="s">
        <v>21</v>
      </c>
      <c r="M58">
        <v>15.380549999999999</v>
      </c>
      <c r="N58" t="s">
        <v>22</v>
      </c>
      <c r="O58" t="s">
        <v>23</v>
      </c>
    </row>
    <row r="59" spans="1:15" x14ac:dyDescent="0.25">
      <c r="A59" t="s">
        <v>15</v>
      </c>
      <c r="B59">
        <v>34</v>
      </c>
      <c r="D59">
        <v>34007</v>
      </c>
      <c r="E59" t="s">
        <v>35</v>
      </c>
      <c r="F59" t="s">
        <v>17</v>
      </c>
      <c r="H59">
        <v>2285002007</v>
      </c>
      <c r="I59" t="s">
        <v>18</v>
      </c>
      <c r="J59" t="s">
        <v>19</v>
      </c>
      <c r="K59" t="s">
        <v>36</v>
      </c>
      <c r="L59" t="s">
        <v>37</v>
      </c>
      <c r="M59">
        <v>1.2753489999999999E-2</v>
      </c>
      <c r="N59" t="s">
        <v>22</v>
      </c>
      <c r="O59" t="s">
        <v>23</v>
      </c>
    </row>
    <row r="60" spans="1:15" x14ac:dyDescent="0.25">
      <c r="A60" t="s">
        <v>15</v>
      </c>
      <c r="B60">
        <v>34</v>
      </c>
      <c r="D60">
        <v>34009</v>
      </c>
      <c r="E60" t="s">
        <v>38</v>
      </c>
      <c r="F60" t="s">
        <v>17</v>
      </c>
      <c r="H60">
        <v>2285002007</v>
      </c>
      <c r="I60" t="s">
        <v>18</v>
      </c>
      <c r="J60" t="s">
        <v>19</v>
      </c>
      <c r="K60" t="s">
        <v>28</v>
      </c>
      <c r="L60" t="s">
        <v>29</v>
      </c>
      <c r="M60">
        <v>0.109277</v>
      </c>
      <c r="N60" t="s">
        <v>22</v>
      </c>
      <c r="O60" t="s">
        <v>23</v>
      </c>
    </row>
    <row r="61" spans="1:15" x14ac:dyDescent="0.25">
      <c r="A61" t="s">
        <v>15</v>
      </c>
      <c r="B61">
        <v>34</v>
      </c>
      <c r="D61">
        <v>34037</v>
      </c>
      <c r="E61" t="s">
        <v>41</v>
      </c>
      <c r="F61" t="s">
        <v>17</v>
      </c>
      <c r="H61">
        <v>2285002007</v>
      </c>
      <c r="I61" t="s">
        <v>18</v>
      </c>
      <c r="J61" t="s">
        <v>19</v>
      </c>
      <c r="K61" t="s">
        <v>26</v>
      </c>
      <c r="L61" t="s">
        <v>27</v>
      </c>
      <c r="M61">
        <v>26.038060000000002</v>
      </c>
      <c r="N61" t="s">
        <v>22</v>
      </c>
      <c r="O61" t="s">
        <v>23</v>
      </c>
    </row>
    <row r="62" spans="1:15" x14ac:dyDescent="0.25">
      <c r="A62" t="s">
        <v>15</v>
      </c>
      <c r="B62">
        <v>34</v>
      </c>
      <c r="D62">
        <v>34037</v>
      </c>
      <c r="E62" t="s">
        <v>41</v>
      </c>
      <c r="F62" t="s">
        <v>17</v>
      </c>
      <c r="H62">
        <v>2285002007</v>
      </c>
      <c r="I62" t="s">
        <v>18</v>
      </c>
      <c r="J62" t="s">
        <v>19</v>
      </c>
      <c r="K62" t="s">
        <v>28</v>
      </c>
      <c r="L62" t="s">
        <v>29</v>
      </c>
      <c r="M62">
        <v>0.76205089999999998</v>
      </c>
      <c r="N62" t="s">
        <v>22</v>
      </c>
      <c r="O62" t="s">
        <v>23</v>
      </c>
    </row>
    <row r="63" spans="1:15" x14ac:dyDescent="0.25">
      <c r="A63" t="s">
        <v>15</v>
      </c>
      <c r="B63">
        <v>34</v>
      </c>
      <c r="D63">
        <v>34039</v>
      </c>
      <c r="E63" t="s">
        <v>42</v>
      </c>
      <c r="F63" t="s">
        <v>17</v>
      </c>
      <c r="H63">
        <v>2285002007</v>
      </c>
      <c r="I63" t="s">
        <v>18</v>
      </c>
      <c r="J63" t="s">
        <v>19</v>
      </c>
      <c r="K63" t="s">
        <v>28</v>
      </c>
      <c r="L63" t="s">
        <v>29</v>
      </c>
      <c r="M63">
        <v>1.049574</v>
      </c>
      <c r="N63" t="s">
        <v>22</v>
      </c>
      <c r="O63" t="s">
        <v>23</v>
      </c>
    </row>
    <row r="64" spans="1:15" x14ac:dyDescent="0.25">
      <c r="A64" t="s">
        <v>15</v>
      </c>
      <c r="B64">
        <v>34</v>
      </c>
      <c r="D64">
        <v>34039</v>
      </c>
      <c r="E64" t="s">
        <v>42</v>
      </c>
      <c r="F64" t="s">
        <v>25</v>
      </c>
      <c r="H64">
        <v>28500201</v>
      </c>
      <c r="I64" t="s">
        <v>18</v>
      </c>
      <c r="J64" t="s">
        <v>19</v>
      </c>
      <c r="K64" t="s">
        <v>30</v>
      </c>
      <c r="L64" t="s">
        <v>31</v>
      </c>
      <c r="M64">
        <v>2.2010768000000001</v>
      </c>
      <c r="N64" t="s">
        <v>22</v>
      </c>
      <c r="O64" t="s">
        <v>23</v>
      </c>
    </row>
    <row r="65" spans="1:15" x14ac:dyDescent="0.25">
      <c r="A65" t="s">
        <v>15</v>
      </c>
      <c r="B65">
        <v>34</v>
      </c>
      <c r="D65">
        <v>34041</v>
      </c>
      <c r="E65" t="s">
        <v>43</v>
      </c>
      <c r="F65" t="s">
        <v>17</v>
      </c>
      <c r="H65">
        <v>2285002007</v>
      </c>
      <c r="I65" t="s">
        <v>18</v>
      </c>
      <c r="J65" t="s">
        <v>19</v>
      </c>
      <c r="K65" t="s">
        <v>20</v>
      </c>
      <c r="L65" t="s">
        <v>21</v>
      </c>
      <c r="M65">
        <v>0.16305710000000001</v>
      </c>
      <c r="N65" t="s">
        <v>22</v>
      </c>
      <c r="O65" t="s">
        <v>23</v>
      </c>
    </row>
    <row r="66" spans="1:15" x14ac:dyDescent="0.25">
      <c r="A66" t="s">
        <v>15</v>
      </c>
      <c r="B66">
        <v>34</v>
      </c>
      <c r="D66">
        <v>34041</v>
      </c>
      <c r="E66" t="s">
        <v>43</v>
      </c>
      <c r="F66" t="s">
        <v>17</v>
      </c>
      <c r="H66">
        <v>2285002009</v>
      </c>
      <c r="I66" t="s">
        <v>18</v>
      </c>
      <c r="J66" t="s">
        <v>19</v>
      </c>
      <c r="K66" t="s">
        <v>36</v>
      </c>
      <c r="L66" t="s">
        <v>37</v>
      </c>
      <c r="M66">
        <v>5.9157560000000003E-3</v>
      </c>
      <c r="N66" t="s">
        <v>22</v>
      </c>
      <c r="O66" t="s">
        <v>23</v>
      </c>
    </row>
    <row r="67" spans="1:15" x14ac:dyDescent="0.25">
      <c r="A67" t="s">
        <v>15</v>
      </c>
      <c r="B67">
        <v>34</v>
      </c>
      <c r="D67">
        <v>34041</v>
      </c>
      <c r="E67" t="s">
        <v>43</v>
      </c>
      <c r="F67" t="s">
        <v>17</v>
      </c>
      <c r="H67">
        <v>2285002006</v>
      </c>
      <c r="I67" t="s">
        <v>18</v>
      </c>
      <c r="J67" t="s">
        <v>19</v>
      </c>
      <c r="K67" t="s">
        <v>32</v>
      </c>
      <c r="L67" t="s">
        <v>33</v>
      </c>
      <c r="M67">
        <v>1.805299</v>
      </c>
      <c r="N67" t="s">
        <v>22</v>
      </c>
      <c r="O67" t="s">
        <v>23</v>
      </c>
    </row>
    <row r="68" spans="1:15" x14ac:dyDescent="0.25">
      <c r="A68" t="s">
        <v>15</v>
      </c>
      <c r="B68">
        <v>34</v>
      </c>
      <c r="D68">
        <v>34041</v>
      </c>
      <c r="E68" t="s">
        <v>43</v>
      </c>
      <c r="F68" t="s">
        <v>17</v>
      </c>
      <c r="H68">
        <v>2285002007</v>
      </c>
      <c r="I68" t="s">
        <v>18</v>
      </c>
      <c r="J68" t="s">
        <v>19</v>
      </c>
      <c r="K68" t="s">
        <v>32</v>
      </c>
      <c r="L68" t="s">
        <v>33</v>
      </c>
      <c r="M68">
        <v>6.078476E-2</v>
      </c>
      <c r="N68" t="s">
        <v>22</v>
      </c>
      <c r="O68" t="s">
        <v>23</v>
      </c>
    </row>
    <row r="69" spans="1:15" x14ac:dyDescent="0.25">
      <c r="A69" t="s">
        <v>15</v>
      </c>
      <c r="B69">
        <v>34</v>
      </c>
      <c r="D69">
        <v>34001</v>
      </c>
      <c r="E69" t="s">
        <v>44</v>
      </c>
      <c r="F69" t="s">
        <v>17</v>
      </c>
      <c r="H69">
        <v>2285002009</v>
      </c>
      <c r="I69" t="s">
        <v>18</v>
      </c>
      <c r="J69" t="s">
        <v>19</v>
      </c>
      <c r="K69" t="s">
        <v>20</v>
      </c>
      <c r="L69" t="s">
        <v>21</v>
      </c>
      <c r="M69">
        <v>15.599780000000001</v>
      </c>
      <c r="N69" t="s">
        <v>22</v>
      </c>
      <c r="O69" t="s">
        <v>23</v>
      </c>
    </row>
    <row r="70" spans="1:15" x14ac:dyDescent="0.25">
      <c r="A70" t="s">
        <v>15</v>
      </c>
      <c r="B70">
        <v>34</v>
      </c>
      <c r="D70">
        <v>34001</v>
      </c>
      <c r="E70" t="s">
        <v>44</v>
      </c>
      <c r="F70" t="s">
        <v>25</v>
      </c>
      <c r="H70">
        <v>28500201</v>
      </c>
      <c r="I70" t="s">
        <v>18</v>
      </c>
      <c r="J70" t="s">
        <v>19</v>
      </c>
      <c r="K70" t="s">
        <v>30</v>
      </c>
      <c r="L70" t="s">
        <v>31</v>
      </c>
      <c r="M70">
        <v>3.9637699999999998E-2</v>
      </c>
      <c r="N70" t="s">
        <v>22</v>
      </c>
      <c r="O70" t="s">
        <v>23</v>
      </c>
    </row>
    <row r="71" spans="1:15" x14ac:dyDescent="0.25">
      <c r="A71" t="s">
        <v>15</v>
      </c>
      <c r="B71">
        <v>34</v>
      </c>
      <c r="D71">
        <v>34003</v>
      </c>
      <c r="E71" t="s">
        <v>45</v>
      </c>
      <c r="F71" t="s">
        <v>25</v>
      </c>
      <c r="H71">
        <v>28500201</v>
      </c>
      <c r="I71" t="s">
        <v>18</v>
      </c>
      <c r="J71" t="s">
        <v>19</v>
      </c>
      <c r="K71" t="s">
        <v>30</v>
      </c>
      <c r="L71" t="s">
        <v>31</v>
      </c>
      <c r="M71">
        <v>0.56147778999999998</v>
      </c>
      <c r="N71" t="s">
        <v>22</v>
      </c>
      <c r="O71" t="s">
        <v>23</v>
      </c>
    </row>
    <row r="72" spans="1:15" x14ac:dyDescent="0.25">
      <c r="A72" t="s">
        <v>15</v>
      </c>
      <c r="B72">
        <v>34</v>
      </c>
      <c r="D72">
        <v>34003</v>
      </c>
      <c r="E72" t="s">
        <v>45</v>
      </c>
      <c r="F72" t="s">
        <v>25</v>
      </c>
      <c r="H72">
        <v>28500201</v>
      </c>
      <c r="I72" t="s">
        <v>18</v>
      </c>
      <c r="J72" t="s">
        <v>19</v>
      </c>
      <c r="K72" t="s">
        <v>39</v>
      </c>
      <c r="L72" t="s">
        <v>40</v>
      </c>
      <c r="M72">
        <v>1.16415982E-2</v>
      </c>
      <c r="N72" t="s">
        <v>22</v>
      </c>
      <c r="O72" t="s">
        <v>23</v>
      </c>
    </row>
    <row r="73" spans="1:15" x14ac:dyDescent="0.25">
      <c r="A73" t="s">
        <v>15</v>
      </c>
      <c r="B73">
        <v>34</v>
      </c>
      <c r="D73">
        <v>34021</v>
      </c>
      <c r="E73" t="s">
        <v>48</v>
      </c>
      <c r="F73" t="s">
        <v>17</v>
      </c>
      <c r="H73">
        <v>2285002007</v>
      </c>
      <c r="I73" t="s">
        <v>18</v>
      </c>
      <c r="J73" t="s">
        <v>19</v>
      </c>
      <c r="K73" t="s">
        <v>36</v>
      </c>
      <c r="L73" t="s">
        <v>37</v>
      </c>
      <c r="M73">
        <v>1.5097130000000001E-4</v>
      </c>
      <c r="N73" t="s">
        <v>22</v>
      </c>
      <c r="O73" t="s">
        <v>23</v>
      </c>
    </row>
    <row r="74" spans="1:15" x14ac:dyDescent="0.25">
      <c r="A74" t="s">
        <v>15</v>
      </c>
      <c r="B74">
        <v>34</v>
      </c>
      <c r="D74">
        <v>34021</v>
      </c>
      <c r="E74" t="s">
        <v>48</v>
      </c>
      <c r="F74" t="s">
        <v>17</v>
      </c>
      <c r="H74">
        <v>2285002009</v>
      </c>
      <c r="I74" t="s">
        <v>18</v>
      </c>
      <c r="J74" t="s">
        <v>19</v>
      </c>
      <c r="K74" t="s">
        <v>28</v>
      </c>
      <c r="L74" t="s">
        <v>29</v>
      </c>
      <c r="M74">
        <v>1.721036</v>
      </c>
      <c r="N74" t="s">
        <v>22</v>
      </c>
      <c r="O74" t="s">
        <v>23</v>
      </c>
    </row>
    <row r="75" spans="1:15" x14ac:dyDescent="0.25">
      <c r="A75" t="s">
        <v>15</v>
      </c>
      <c r="B75">
        <v>34</v>
      </c>
      <c r="D75">
        <v>34021</v>
      </c>
      <c r="E75" t="s">
        <v>48</v>
      </c>
      <c r="F75" t="s">
        <v>17</v>
      </c>
      <c r="H75">
        <v>2285002009</v>
      </c>
      <c r="I75" t="s">
        <v>18</v>
      </c>
      <c r="J75" t="s">
        <v>19</v>
      </c>
      <c r="K75" t="s">
        <v>32</v>
      </c>
      <c r="L75" t="s">
        <v>33</v>
      </c>
      <c r="M75">
        <v>2.7202820000000001</v>
      </c>
      <c r="N75" t="s">
        <v>22</v>
      </c>
      <c r="O75" t="s">
        <v>23</v>
      </c>
    </row>
    <row r="76" spans="1:15" x14ac:dyDescent="0.25">
      <c r="A76" t="s">
        <v>15</v>
      </c>
      <c r="B76">
        <v>34</v>
      </c>
      <c r="D76">
        <v>34029</v>
      </c>
      <c r="E76" t="s">
        <v>55</v>
      </c>
      <c r="F76" t="s">
        <v>17</v>
      </c>
      <c r="H76">
        <v>2285002009</v>
      </c>
      <c r="I76" t="s">
        <v>18</v>
      </c>
      <c r="J76" t="s">
        <v>19</v>
      </c>
      <c r="K76" t="s">
        <v>20</v>
      </c>
      <c r="L76" t="s">
        <v>21</v>
      </c>
      <c r="M76">
        <v>2.8890989999999999</v>
      </c>
      <c r="N76" t="s">
        <v>22</v>
      </c>
      <c r="O76" t="s">
        <v>23</v>
      </c>
    </row>
    <row r="77" spans="1:15" x14ac:dyDescent="0.25">
      <c r="A77" t="s">
        <v>15</v>
      </c>
      <c r="B77">
        <v>34</v>
      </c>
      <c r="D77">
        <v>34029</v>
      </c>
      <c r="E77" t="s">
        <v>55</v>
      </c>
      <c r="F77" t="s">
        <v>17</v>
      </c>
      <c r="H77">
        <v>2285002007</v>
      </c>
      <c r="I77" t="s">
        <v>18</v>
      </c>
      <c r="J77" t="s">
        <v>19</v>
      </c>
      <c r="K77" t="s">
        <v>28</v>
      </c>
      <c r="L77" t="s">
        <v>29</v>
      </c>
      <c r="M77">
        <v>2.273069E-3</v>
      </c>
      <c r="N77" t="s">
        <v>22</v>
      </c>
      <c r="O77" t="s">
        <v>23</v>
      </c>
    </row>
    <row r="78" spans="1:15" x14ac:dyDescent="0.25">
      <c r="A78" t="s">
        <v>15</v>
      </c>
      <c r="B78">
        <v>34</v>
      </c>
      <c r="D78">
        <v>34031</v>
      </c>
      <c r="E78" t="s">
        <v>49</v>
      </c>
      <c r="F78" t="s">
        <v>17</v>
      </c>
      <c r="H78">
        <v>2285002009</v>
      </c>
      <c r="I78" t="s">
        <v>18</v>
      </c>
      <c r="J78" t="s">
        <v>19</v>
      </c>
      <c r="K78" t="s">
        <v>28</v>
      </c>
      <c r="L78" t="s">
        <v>29</v>
      </c>
      <c r="M78">
        <v>8.7324350000000006</v>
      </c>
      <c r="N78" t="s">
        <v>22</v>
      </c>
      <c r="O78" t="s">
        <v>23</v>
      </c>
    </row>
    <row r="79" spans="1:15" x14ac:dyDescent="0.25">
      <c r="A79" t="s">
        <v>15</v>
      </c>
      <c r="B79">
        <v>34</v>
      </c>
      <c r="D79">
        <v>34031</v>
      </c>
      <c r="E79" t="s">
        <v>49</v>
      </c>
      <c r="F79" t="s">
        <v>17</v>
      </c>
      <c r="H79">
        <v>2285002009</v>
      </c>
      <c r="I79" t="s">
        <v>18</v>
      </c>
      <c r="J79" t="s">
        <v>19</v>
      </c>
      <c r="K79" t="s">
        <v>39</v>
      </c>
      <c r="L79" t="s">
        <v>40</v>
      </c>
      <c r="M79">
        <v>0.13056899999999999</v>
      </c>
      <c r="N79" t="s">
        <v>22</v>
      </c>
      <c r="O79" t="s">
        <v>23</v>
      </c>
    </row>
    <row r="80" spans="1:15" x14ac:dyDescent="0.25">
      <c r="A80" t="s">
        <v>15</v>
      </c>
      <c r="B80">
        <v>34</v>
      </c>
      <c r="D80">
        <v>34033</v>
      </c>
      <c r="E80" t="s">
        <v>50</v>
      </c>
      <c r="F80" t="s">
        <v>17</v>
      </c>
      <c r="H80">
        <v>2285002007</v>
      </c>
      <c r="I80" t="s">
        <v>18</v>
      </c>
      <c r="J80" t="s">
        <v>19</v>
      </c>
      <c r="K80" t="s">
        <v>30</v>
      </c>
      <c r="L80" t="s">
        <v>31</v>
      </c>
      <c r="M80">
        <v>1.2219040000000001</v>
      </c>
      <c r="N80" t="s">
        <v>22</v>
      </c>
      <c r="O80" t="s">
        <v>23</v>
      </c>
    </row>
    <row r="81" spans="1:15" x14ac:dyDescent="0.25">
      <c r="A81" t="s">
        <v>15</v>
      </c>
      <c r="B81">
        <v>34</v>
      </c>
      <c r="D81">
        <v>34035</v>
      </c>
      <c r="E81" t="s">
        <v>51</v>
      </c>
      <c r="F81" t="s">
        <v>25</v>
      </c>
      <c r="H81">
        <v>28500201</v>
      </c>
      <c r="I81" t="s">
        <v>18</v>
      </c>
      <c r="J81" t="s">
        <v>19</v>
      </c>
      <c r="K81" t="s">
        <v>36</v>
      </c>
      <c r="L81" t="s">
        <v>37</v>
      </c>
      <c r="M81">
        <v>2.2762431100000001E-2</v>
      </c>
      <c r="N81" t="s">
        <v>22</v>
      </c>
      <c r="O81" t="s">
        <v>23</v>
      </c>
    </row>
    <row r="82" spans="1:15" x14ac:dyDescent="0.25">
      <c r="A82" t="s">
        <v>15</v>
      </c>
      <c r="B82">
        <v>34</v>
      </c>
      <c r="D82">
        <v>34035</v>
      </c>
      <c r="E82" t="s">
        <v>51</v>
      </c>
      <c r="F82" t="s">
        <v>17</v>
      </c>
      <c r="H82">
        <v>2285002009</v>
      </c>
      <c r="I82" t="s">
        <v>18</v>
      </c>
      <c r="J82" t="s">
        <v>19</v>
      </c>
      <c r="K82" t="s">
        <v>26</v>
      </c>
      <c r="L82" t="s">
        <v>27</v>
      </c>
      <c r="M82">
        <v>228.37889999999999</v>
      </c>
      <c r="N82" t="s">
        <v>22</v>
      </c>
      <c r="O82" t="s">
        <v>23</v>
      </c>
    </row>
    <row r="83" spans="1:15" x14ac:dyDescent="0.25">
      <c r="A83" t="s">
        <v>15</v>
      </c>
      <c r="B83">
        <v>34</v>
      </c>
      <c r="D83">
        <v>34035</v>
      </c>
      <c r="E83" t="s">
        <v>51</v>
      </c>
      <c r="F83" t="s">
        <v>17</v>
      </c>
      <c r="H83">
        <v>2285002009</v>
      </c>
      <c r="I83" t="s">
        <v>18</v>
      </c>
      <c r="J83" t="s">
        <v>19</v>
      </c>
      <c r="K83" t="s">
        <v>28</v>
      </c>
      <c r="L83" t="s">
        <v>29</v>
      </c>
      <c r="M83">
        <v>6.6839230000000001</v>
      </c>
      <c r="N83" t="s">
        <v>22</v>
      </c>
      <c r="O83" t="s">
        <v>23</v>
      </c>
    </row>
    <row r="84" spans="1:15" x14ac:dyDescent="0.25">
      <c r="A84" t="s">
        <v>15</v>
      </c>
      <c r="B84">
        <v>34</v>
      </c>
      <c r="D84">
        <v>34035</v>
      </c>
      <c r="E84" t="s">
        <v>51</v>
      </c>
      <c r="F84" t="s">
        <v>25</v>
      </c>
      <c r="H84">
        <v>28500201</v>
      </c>
      <c r="I84" t="s">
        <v>18</v>
      </c>
      <c r="J84" t="s">
        <v>19</v>
      </c>
      <c r="K84" t="s">
        <v>28</v>
      </c>
      <c r="L84" t="s">
        <v>29</v>
      </c>
      <c r="M84">
        <v>1.275542739</v>
      </c>
      <c r="N84" t="s">
        <v>22</v>
      </c>
      <c r="O84" t="s">
        <v>23</v>
      </c>
    </row>
    <row r="85" spans="1:15" x14ac:dyDescent="0.25">
      <c r="A85" t="s">
        <v>15</v>
      </c>
      <c r="B85">
        <v>34</v>
      </c>
      <c r="D85">
        <v>34035</v>
      </c>
      <c r="E85" t="s">
        <v>51</v>
      </c>
      <c r="F85" t="s">
        <v>17</v>
      </c>
      <c r="H85">
        <v>2285002007</v>
      </c>
      <c r="I85" t="s">
        <v>18</v>
      </c>
      <c r="J85" t="s">
        <v>19</v>
      </c>
      <c r="K85" t="s">
        <v>30</v>
      </c>
      <c r="L85" t="s">
        <v>31</v>
      </c>
      <c r="M85">
        <v>4.4159820000000002E-2</v>
      </c>
      <c r="N85" t="s">
        <v>22</v>
      </c>
      <c r="O85" t="s">
        <v>23</v>
      </c>
    </row>
    <row r="86" spans="1:15" x14ac:dyDescent="0.25">
      <c r="A86" t="s">
        <v>15</v>
      </c>
      <c r="B86">
        <v>34</v>
      </c>
      <c r="D86">
        <v>34035</v>
      </c>
      <c r="E86" t="s">
        <v>51</v>
      </c>
      <c r="F86" t="s">
        <v>25</v>
      </c>
      <c r="H86">
        <v>28500201</v>
      </c>
      <c r="I86" t="s">
        <v>18</v>
      </c>
      <c r="J86" t="s">
        <v>19</v>
      </c>
      <c r="K86" t="s">
        <v>39</v>
      </c>
      <c r="L86" t="s">
        <v>40</v>
      </c>
      <c r="M86">
        <v>2.56535125E-2</v>
      </c>
      <c r="N86" t="s">
        <v>22</v>
      </c>
      <c r="O86" t="s">
        <v>23</v>
      </c>
    </row>
    <row r="87" spans="1:15" x14ac:dyDescent="0.25">
      <c r="A87" t="s">
        <v>15</v>
      </c>
      <c r="B87">
        <v>34</v>
      </c>
      <c r="D87">
        <v>34025</v>
      </c>
      <c r="E87" t="s">
        <v>52</v>
      </c>
      <c r="F87" t="s">
        <v>17</v>
      </c>
      <c r="H87">
        <v>2285002007</v>
      </c>
      <c r="I87" t="s">
        <v>18</v>
      </c>
      <c r="J87" t="s">
        <v>19</v>
      </c>
      <c r="K87" t="s">
        <v>32</v>
      </c>
      <c r="L87" t="s">
        <v>33</v>
      </c>
      <c r="M87">
        <v>0.28320459999999997</v>
      </c>
      <c r="N87" t="s">
        <v>22</v>
      </c>
      <c r="O87" t="s">
        <v>23</v>
      </c>
    </row>
    <row r="88" spans="1:15" x14ac:dyDescent="0.25">
      <c r="A88" t="s">
        <v>15</v>
      </c>
      <c r="B88">
        <v>34</v>
      </c>
      <c r="D88">
        <v>34013</v>
      </c>
      <c r="E88" t="s">
        <v>53</v>
      </c>
      <c r="F88" t="s">
        <v>17</v>
      </c>
      <c r="H88">
        <v>2285002007</v>
      </c>
      <c r="I88" t="s">
        <v>18</v>
      </c>
      <c r="J88" t="s">
        <v>19</v>
      </c>
      <c r="K88" t="s">
        <v>20</v>
      </c>
      <c r="L88" t="s">
        <v>21</v>
      </c>
      <c r="M88">
        <v>2.1023429999999999</v>
      </c>
      <c r="N88" t="s">
        <v>22</v>
      </c>
      <c r="O88" t="s">
        <v>23</v>
      </c>
    </row>
    <row r="89" spans="1:15" x14ac:dyDescent="0.25">
      <c r="A89" t="s">
        <v>15</v>
      </c>
      <c r="B89">
        <v>34</v>
      </c>
      <c r="D89">
        <v>34013</v>
      </c>
      <c r="E89" t="s">
        <v>53</v>
      </c>
      <c r="F89" t="s">
        <v>25</v>
      </c>
      <c r="H89">
        <v>28500201</v>
      </c>
      <c r="I89" t="s">
        <v>18</v>
      </c>
      <c r="J89" t="s">
        <v>19</v>
      </c>
      <c r="K89" t="s">
        <v>26</v>
      </c>
      <c r="L89" t="s">
        <v>27</v>
      </c>
      <c r="M89">
        <v>230.08800299999999</v>
      </c>
      <c r="N89" t="s">
        <v>22</v>
      </c>
      <c r="O89" t="s">
        <v>23</v>
      </c>
    </row>
    <row r="90" spans="1:15" x14ac:dyDescent="0.25">
      <c r="A90" t="s">
        <v>15</v>
      </c>
      <c r="B90">
        <v>34</v>
      </c>
      <c r="D90">
        <v>34013</v>
      </c>
      <c r="E90" t="s">
        <v>53</v>
      </c>
      <c r="F90" t="s">
        <v>25</v>
      </c>
      <c r="H90">
        <v>28500201</v>
      </c>
      <c r="I90" t="s">
        <v>18</v>
      </c>
      <c r="J90" t="s">
        <v>19</v>
      </c>
      <c r="K90" t="s">
        <v>28</v>
      </c>
      <c r="L90" t="s">
        <v>29</v>
      </c>
      <c r="M90">
        <v>6.0298118599999997</v>
      </c>
      <c r="N90" t="s">
        <v>22</v>
      </c>
      <c r="O90" t="s">
        <v>23</v>
      </c>
    </row>
    <row r="91" spans="1:15" x14ac:dyDescent="0.25">
      <c r="A91" t="s">
        <v>15</v>
      </c>
      <c r="B91">
        <v>34</v>
      </c>
      <c r="D91">
        <v>34015</v>
      </c>
      <c r="E91" t="s">
        <v>56</v>
      </c>
      <c r="F91" t="s">
        <v>25</v>
      </c>
      <c r="H91">
        <v>28500201</v>
      </c>
      <c r="I91" t="s">
        <v>18</v>
      </c>
      <c r="J91" t="s">
        <v>19</v>
      </c>
      <c r="K91" t="s">
        <v>36</v>
      </c>
      <c r="L91" t="s">
        <v>37</v>
      </c>
      <c r="M91">
        <v>3.0870699999999999E-3</v>
      </c>
      <c r="N91" t="s">
        <v>22</v>
      </c>
      <c r="O91" t="s">
        <v>23</v>
      </c>
    </row>
    <row r="92" spans="1:15" x14ac:dyDescent="0.25">
      <c r="A92" t="s">
        <v>15</v>
      </c>
      <c r="B92">
        <v>34</v>
      </c>
      <c r="D92">
        <v>34015</v>
      </c>
      <c r="E92" t="s">
        <v>56</v>
      </c>
      <c r="F92" t="s">
        <v>17</v>
      </c>
      <c r="H92">
        <v>2285002007</v>
      </c>
      <c r="I92" t="s">
        <v>18</v>
      </c>
      <c r="J92" t="s">
        <v>19</v>
      </c>
      <c r="K92" t="s">
        <v>30</v>
      </c>
      <c r="L92" t="s">
        <v>31</v>
      </c>
      <c r="M92">
        <v>1.822851</v>
      </c>
      <c r="N92" t="s">
        <v>22</v>
      </c>
      <c r="O92" t="s">
        <v>23</v>
      </c>
    </row>
    <row r="93" spans="1:15" x14ac:dyDescent="0.25">
      <c r="A93" t="s">
        <v>15</v>
      </c>
      <c r="B93">
        <v>34</v>
      </c>
      <c r="D93">
        <v>34017</v>
      </c>
      <c r="E93" t="s">
        <v>54</v>
      </c>
      <c r="F93" t="s">
        <v>17</v>
      </c>
      <c r="H93">
        <v>2285002007</v>
      </c>
      <c r="I93" t="s">
        <v>18</v>
      </c>
      <c r="J93" t="s">
        <v>19</v>
      </c>
      <c r="K93" t="s">
        <v>20</v>
      </c>
      <c r="L93" t="s">
        <v>21</v>
      </c>
      <c r="M93">
        <v>4.2470270000000001</v>
      </c>
      <c r="N93" t="s">
        <v>22</v>
      </c>
      <c r="O93" t="s">
        <v>23</v>
      </c>
    </row>
    <row r="94" spans="1:15" x14ac:dyDescent="0.25">
      <c r="A94" t="s">
        <v>15</v>
      </c>
      <c r="B94">
        <v>34</v>
      </c>
      <c r="D94">
        <v>34017</v>
      </c>
      <c r="E94" t="s">
        <v>54</v>
      </c>
      <c r="F94" t="s">
        <v>25</v>
      </c>
      <c r="H94">
        <v>28500201</v>
      </c>
      <c r="I94" t="s">
        <v>18</v>
      </c>
      <c r="J94" t="s">
        <v>19</v>
      </c>
      <c r="K94" t="s">
        <v>20</v>
      </c>
      <c r="L94" t="s">
        <v>21</v>
      </c>
      <c r="M94">
        <v>25.4332943</v>
      </c>
      <c r="N94" t="s">
        <v>22</v>
      </c>
      <c r="O94" t="s">
        <v>23</v>
      </c>
    </row>
    <row r="95" spans="1:15" x14ac:dyDescent="0.25">
      <c r="A95" t="s">
        <v>15</v>
      </c>
      <c r="B95">
        <v>34</v>
      </c>
      <c r="D95">
        <v>34017</v>
      </c>
      <c r="E95" t="s">
        <v>54</v>
      </c>
      <c r="F95" t="s">
        <v>25</v>
      </c>
      <c r="H95">
        <v>28500201</v>
      </c>
      <c r="I95" t="s">
        <v>18</v>
      </c>
      <c r="J95" t="s">
        <v>19</v>
      </c>
      <c r="K95" t="s">
        <v>28</v>
      </c>
      <c r="L95" t="s">
        <v>29</v>
      </c>
      <c r="M95">
        <v>4.2684739799999996</v>
      </c>
      <c r="N95" t="s">
        <v>22</v>
      </c>
      <c r="O95" t="s">
        <v>23</v>
      </c>
    </row>
    <row r="96" spans="1:15" x14ac:dyDescent="0.25">
      <c r="A96" t="s">
        <v>15</v>
      </c>
      <c r="B96">
        <v>34</v>
      </c>
      <c r="D96">
        <v>34017</v>
      </c>
      <c r="E96" t="s">
        <v>54</v>
      </c>
      <c r="F96" t="s">
        <v>17</v>
      </c>
      <c r="H96">
        <v>2285002007</v>
      </c>
      <c r="I96" t="s">
        <v>18</v>
      </c>
      <c r="J96" t="s">
        <v>19</v>
      </c>
      <c r="K96" t="s">
        <v>39</v>
      </c>
      <c r="L96" t="s">
        <v>40</v>
      </c>
      <c r="M96">
        <v>1.497685E-2</v>
      </c>
      <c r="N96" t="s">
        <v>22</v>
      </c>
      <c r="O96" t="s">
        <v>23</v>
      </c>
    </row>
    <row r="97" spans="1:15" x14ac:dyDescent="0.25">
      <c r="A97" t="s">
        <v>15</v>
      </c>
      <c r="B97">
        <v>34</v>
      </c>
      <c r="D97">
        <v>34011</v>
      </c>
      <c r="E97" t="s">
        <v>16</v>
      </c>
      <c r="F97" t="s">
        <v>25</v>
      </c>
      <c r="H97">
        <v>28500201</v>
      </c>
      <c r="I97" t="s">
        <v>18</v>
      </c>
      <c r="J97" t="s">
        <v>19</v>
      </c>
      <c r="K97" t="s">
        <v>28</v>
      </c>
      <c r="L97" t="s">
        <v>29</v>
      </c>
      <c r="M97">
        <v>0.16993430000000001</v>
      </c>
      <c r="N97" t="s">
        <v>22</v>
      </c>
      <c r="O97" t="s">
        <v>23</v>
      </c>
    </row>
    <row r="98" spans="1:15" x14ac:dyDescent="0.25">
      <c r="A98" t="s">
        <v>15</v>
      </c>
      <c r="B98">
        <v>34</v>
      </c>
      <c r="D98">
        <v>34011</v>
      </c>
      <c r="E98" t="s">
        <v>16</v>
      </c>
      <c r="F98" t="s">
        <v>25</v>
      </c>
      <c r="H98">
        <v>28500201</v>
      </c>
      <c r="I98" t="s">
        <v>18</v>
      </c>
      <c r="J98" t="s">
        <v>19</v>
      </c>
      <c r="K98" t="s">
        <v>30</v>
      </c>
      <c r="L98" t="s">
        <v>31</v>
      </c>
      <c r="M98">
        <v>0.16483629999999999</v>
      </c>
      <c r="N98" t="s">
        <v>22</v>
      </c>
      <c r="O98" t="s">
        <v>23</v>
      </c>
    </row>
    <row r="99" spans="1:15" x14ac:dyDescent="0.25">
      <c r="A99" t="s">
        <v>15</v>
      </c>
      <c r="B99">
        <v>34</v>
      </c>
      <c r="D99">
        <v>34027</v>
      </c>
      <c r="E99" t="s">
        <v>24</v>
      </c>
      <c r="F99" t="s">
        <v>25</v>
      </c>
      <c r="H99">
        <v>28500201</v>
      </c>
      <c r="I99" t="s">
        <v>18</v>
      </c>
      <c r="J99" t="s">
        <v>19</v>
      </c>
      <c r="K99" t="s">
        <v>20</v>
      </c>
      <c r="L99" t="s">
        <v>21</v>
      </c>
      <c r="M99">
        <v>0.76695550000000001</v>
      </c>
      <c r="N99" t="s">
        <v>22</v>
      </c>
      <c r="O99" t="s">
        <v>23</v>
      </c>
    </row>
    <row r="100" spans="1:15" x14ac:dyDescent="0.25">
      <c r="A100" t="s">
        <v>15</v>
      </c>
      <c r="B100">
        <v>34</v>
      </c>
      <c r="D100">
        <v>34023</v>
      </c>
      <c r="E100" t="s">
        <v>34</v>
      </c>
      <c r="F100" t="s">
        <v>17</v>
      </c>
      <c r="H100">
        <v>2285002006</v>
      </c>
      <c r="I100" t="s">
        <v>18</v>
      </c>
      <c r="J100" t="s">
        <v>19</v>
      </c>
      <c r="K100" t="s">
        <v>20</v>
      </c>
      <c r="L100" t="s">
        <v>21</v>
      </c>
      <c r="M100">
        <v>19.183309999999999</v>
      </c>
      <c r="N100" t="s">
        <v>22</v>
      </c>
      <c r="O100" t="s">
        <v>23</v>
      </c>
    </row>
    <row r="101" spans="1:15" x14ac:dyDescent="0.25">
      <c r="A101" t="s">
        <v>15</v>
      </c>
      <c r="B101">
        <v>34</v>
      </c>
      <c r="D101">
        <v>34023</v>
      </c>
      <c r="E101" t="s">
        <v>34</v>
      </c>
      <c r="F101" t="s">
        <v>25</v>
      </c>
      <c r="H101">
        <v>28500201</v>
      </c>
      <c r="I101" t="s">
        <v>18</v>
      </c>
      <c r="J101" t="s">
        <v>19</v>
      </c>
      <c r="K101" t="s">
        <v>39</v>
      </c>
      <c r="L101" t="s">
        <v>40</v>
      </c>
      <c r="M101">
        <v>3.3840958999999997E-2</v>
      </c>
      <c r="N101" t="s">
        <v>22</v>
      </c>
      <c r="O101" t="s">
        <v>23</v>
      </c>
    </row>
    <row r="102" spans="1:15" x14ac:dyDescent="0.25">
      <c r="A102" t="s">
        <v>15</v>
      </c>
      <c r="B102">
        <v>34</v>
      </c>
      <c r="D102">
        <v>34007</v>
      </c>
      <c r="E102" t="s">
        <v>35</v>
      </c>
      <c r="F102" t="s">
        <v>17</v>
      </c>
      <c r="H102">
        <v>2285002007</v>
      </c>
      <c r="I102" t="s">
        <v>18</v>
      </c>
      <c r="J102" t="s">
        <v>19</v>
      </c>
      <c r="K102" t="s">
        <v>20</v>
      </c>
      <c r="L102" t="s">
        <v>21</v>
      </c>
      <c r="M102">
        <v>4.0762169999999998</v>
      </c>
      <c r="N102" t="s">
        <v>22</v>
      </c>
      <c r="O102" t="s">
        <v>23</v>
      </c>
    </row>
    <row r="103" spans="1:15" x14ac:dyDescent="0.25">
      <c r="A103" t="s">
        <v>15</v>
      </c>
      <c r="B103">
        <v>34</v>
      </c>
      <c r="D103">
        <v>34007</v>
      </c>
      <c r="E103" t="s">
        <v>35</v>
      </c>
      <c r="F103" t="s">
        <v>25</v>
      </c>
      <c r="H103">
        <v>28500201</v>
      </c>
      <c r="I103" t="s">
        <v>18</v>
      </c>
      <c r="J103" t="s">
        <v>19</v>
      </c>
      <c r="K103" t="s">
        <v>39</v>
      </c>
      <c r="L103" t="s">
        <v>40</v>
      </c>
      <c r="M103">
        <v>3.826856E-2</v>
      </c>
      <c r="N103" t="s">
        <v>22</v>
      </c>
      <c r="O103" t="s">
        <v>23</v>
      </c>
    </row>
    <row r="104" spans="1:15" x14ac:dyDescent="0.25">
      <c r="A104" t="s">
        <v>15</v>
      </c>
      <c r="B104">
        <v>34</v>
      </c>
      <c r="D104">
        <v>34007</v>
      </c>
      <c r="E104" t="s">
        <v>35</v>
      </c>
      <c r="F104" t="s">
        <v>17</v>
      </c>
      <c r="H104">
        <v>2285002007</v>
      </c>
      <c r="I104" t="s">
        <v>18</v>
      </c>
      <c r="J104" t="s">
        <v>19</v>
      </c>
      <c r="K104" t="s">
        <v>32</v>
      </c>
      <c r="L104" t="s">
        <v>33</v>
      </c>
      <c r="M104">
        <v>1.409411</v>
      </c>
      <c r="N104" t="s">
        <v>22</v>
      </c>
      <c r="O104" t="s">
        <v>23</v>
      </c>
    </row>
    <row r="105" spans="1:15" x14ac:dyDescent="0.25">
      <c r="A105" t="s">
        <v>15</v>
      </c>
      <c r="B105">
        <v>34</v>
      </c>
      <c r="D105">
        <v>34009</v>
      </c>
      <c r="E105" t="s">
        <v>38</v>
      </c>
      <c r="F105" t="s">
        <v>17</v>
      </c>
      <c r="H105">
        <v>2285002007</v>
      </c>
      <c r="I105" t="s">
        <v>18</v>
      </c>
      <c r="J105" t="s">
        <v>19</v>
      </c>
      <c r="K105" t="s">
        <v>20</v>
      </c>
      <c r="L105" t="s">
        <v>21</v>
      </c>
      <c r="M105">
        <v>0.4820951</v>
      </c>
      <c r="N105" t="s">
        <v>22</v>
      </c>
      <c r="O105" t="s">
        <v>23</v>
      </c>
    </row>
    <row r="106" spans="1:15" x14ac:dyDescent="0.25">
      <c r="A106" t="s">
        <v>15</v>
      </c>
      <c r="B106">
        <v>34</v>
      </c>
      <c r="D106">
        <v>34039</v>
      </c>
      <c r="E106" t="s">
        <v>42</v>
      </c>
      <c r="F106" t="s">
        <v>17</v>
      </c>
      <c r="H106">
        <v>2285002006</v>
      </c>
      <c r="I106" t="s">
        <v>18</v>
      </c>
      <c r="J106" t="s">
        <v>19</v>
      </c>
      <c r="K106" t="s">
        <v>30</v>
      </c>
      <c r="L106" t="s">
        <v>31</v>
      </c>
      <c r="M106">
        <v>2.63794</v>
      </c>
      <c r="N106" t="s">
        <v>22</v>
      </c>
      <c r="O106" t="s">
        <v>23</v>
      </c>
    </row>
    <row r="107" spans="1:15" x14ac:dyDescent="0.25">
      <c r="A107" t="s">
        <v>15</v>
      </c>
      <c r="B107">
        <v>34</v>
      </c>
      <c r="D107">
        <v>34039</v>
      </c>
      <c r="E107" t="s">
        <v>42</v>
      </c>
      <c r="F107" t="s">
        <v>25</v>
      </c>
      <c r="H107">
        <v>28500201</v>
      </c>
      <c r="I107" t="s">
        <v>18</v>
      </c>
      <c r="J107" t="s">
        <v>19</v>
      </c>
      <c r="K107" t="s">
        <v>39</v>
      </c>
      <c r="L107" t="s">
        <v>40</v>
      </c>
      <c r="M107">
        <v>4.5636797999999999E-2</v>
      </c>
      <c r="N107" t="s">
        <v>22</v>
      </c>
      <c r="O107" t="s">
        <v>23</v>
      </c>
    </row>
    <row r="108" spans="1:15" x14ac:dyDescent="0.25">
      <c r="A108" t="s">
        <v>15</v>
      </c>
      <c r="B108">
        <v>34</v>
      </c>
      <c r="D108">
        <v>34001</v>
      </c>
      <c r="E108" t="s">
        <v>44</v>
      </c>
      <c r="F108" t="s">
        <v>17</v>
      </c>
      <c r="H108">
        <v>2285002009</v>
      </c>
      <c r="I108" t="s">
        <v>18</v>
      </c>
      <c r="J108" t="s">
        <v>19</v>
      </c>
      <c r="K108" t="s">
        <v>36</v>
      </c>
      <c r="L108" t="s">
        <v>37</v>
      </c>
      <c r="M108">
        <v>4.8807879999999998E-2</v>
      </c>
      <c r="N108" t="s">
        <v>22</v>
      </c>
      <c r="O108" t="s">
        <v>23</v>
      </c>
    </row>
    <row r="109" spans="1:15" x14ac:dyDescent="0.25">
      <c r="A109" t="s">
        <v>15</v>
      </c>
      <c r="B109">
        <v>34</v>
      </c>
      <c r="D109">
        <v>34001</v>
      </c>
      <c r="E109" t="s">
        <v>44</v>
      </c>
      <c r="F109" t="s">
        <v>25</v>
      </c>
      <c r="H109">
        <v>28500201</v>
      </c>
      <c r="I109" t="s">
        <v>18</v>
      </c>
      <c r="J109" t="s">
        <v>19</v>
      </c>
      <c r="K109" t="s">
        <v>26</v>
      </c>
      <c r="L109" t="s">
        <v>27</v>
      </c>
      <c r="M109">
        <v>1.5592900999999999</v>
      </c>
      <c r="N109" t="s">
        <v>22</v>
      </c>
      <c r="O109" t="s">
        <v>23</v>
      </c>
    </row>
    <row r="110" spans="1:15" x14ac:dyDescent="0.25">
      <c r="A110" t="s">
        <v>15</v>
      </c>
      <c r="B110">
        <v>34</v>
      </c>
      <c r="D110">
        <v>34001</v>
      </c>
      <c r="E110" t="s">
        <v>44</v>
      </c>
      <c r="F110" t="s">
        <v>17</v>
      </c>
      <c r="H110">
        <v>2285002009</v>
      </c>
      <c r="I110" t="s">
        <v>18</v>
      </c>
      <c r="J110" t="s">
        <v>19</v>
      </c>
      <c r="K110" t="s">
        <v>28</v>
      </c>
      <c r="L110" t="s">
        <v>29</v>
      </c>
      <c r="M110">
        <v>3.6791659999999999</v>
      </c>
      <c r="N110" t="s">
        <v>22</v>
      </c>
      <c r="O110" t="s">
        <v>23</v>
      </c>
    </row>
    <row r="111" spans="1:15" x14ac:dyDescent="0.25">
      <c r="A111" t="s">
        <v>15</v>
      </c>
      <c r="B111">
        <v>34</v>
      </c>
      <c r="D111">
        <v>34003</v>
      </c>
      <c r="E111" t="s">
        <v>45</v>
      </c>
      <c r="F111" t="s">
        <v>17</v>
      </c>
      <c r="H111">
        <v>2285002007</v>
      </c>
      <c r="I111" t="s">
        <v>18</v>
      </c>
      <c r="J111" t="s">
        <v>19</v>
      </c>
      <c r="K111" t="s">
        <v>20</v>
      </c>
      <c r="L111" t="s">
        <v>21</v>
      </c>
      <c r="M111">
        <v>2.470656</v>
      </c>
      <c r="N111" t="s">
        <v>22</v>
      </c>
      <c r="O111" t="s">
        <v>23</v>
      </c>
    </row>
    <row r="112" spans="1:15" x14ac:dyDescent="0.25">
      <c r="A112" t="s">
        <v>15</v>
      </c>
      <c r="B112">
        <v>34</v>
      </c>
      <c r="D112">
        <v>34003</v>
      </c>
      <c r="E112" t="s">
        <v>45</v>
      </c>
      <c r="F112" t="s">
        <v>25</v>
      </c>
      <c r="H112">
        <v>28500201</v>
      </c>
      <c r="I112" t="s">
        <v>18</v>
      </c>
      <c r="J112" t="s">
        <v>19</v>
      </c>
      <c r="K112" t="s">
        <v>26</v>
      </c>
      <c r="L112" t="s">
        <v>27</v>
      </c>
      <c r="M112">
        <v>22.087731999999999</v>
      </c>
      <c r="N112" t="s">
        <v>22</v>
      </c>
      <c r="O112" t="s">
        <v>23</v>
      </c>
    </row>
    <row r="113" spans="1:15" x14ac:dyDescent="0.25">
      <c r="A113" t="s">
        <v>15</v>
      </c>
      <c r="B113">
        <v>34</v>
      </c>
      <c r="D113">
        <v>34003</v>
      </c>
      <c r="E113" t="s">
        <v>45</v>
      </c>
      <c r="F113" t="s">
        <v>17</v>
      </c>
      <c r="H113">
        <v>2285002007</v>
      </c>
      <c r="I113" t="s">
        <v>18</v>
      </c>
      <c r="J113" t="s">
        <v>19</v>
      </c>
      <c r="K113" t="s">
        <v>39</v>
      </c>
      <c r="L113" t="s">
        <v>40</v>
      </c>
      <c r="M113">
        <v>8.7125999999999992E-3</v>
      </c>
      <c r="N113" t="s">
        <v>22</v>
      </c>
      <c r="O113" t="s">
        <v>23</v>
      </c>
    </row>
    <row r="114" spans="1:15" x14ac:dyDescent="0.25">
      <c r="A114" t="s">
        <v>15</v>
      </c>
      <c r="B114">
        <v>34</v>
      </c>
      <c r="D114">
        <v>34003</v>
      </c>
      <c r="E114" t="s">
        <v>45</v>
      </c>
      <c r="F114" t="s">
        <v>25</v>
      </c>
      <c r="H114">
        <v>28500201</v>
      </c>
      <c r="I114" t="s">
        <v>18</v>
      </c>
      <c r="J114" t="s">
        <v>19</v>
      </c>
      <c r="K114" t="s">
        <v>32</v>
      </c>
      <c r="L114" t="s">
        <v>33</v>
      </c>
      <c r="M114">
        <v>1.4465598</v>
      </c>
      <c r="N114" t="s">
        <v>22</v>
      </c>
      <c r="O114" t="s">
        <v>23</v>
      </c>
    </row>
    <row r="115" spans="1:15" x14ac:dyDescent="0.25">
      <c r="A115" t="s">
        <v>15</v>
      </c>
      <c r="B115">
        <v>34</v>
      </c>
      <c r="D115">
        <v>34005</v>
      </c>
      <c r="E115" t="s">
        <v>46</v>
      </c>
      <c r="F115" t="s">
        <v>25</v>
      </c>
      <c r="H115">
        <v>28500201</v>
      </c>
      <c r="I115" t="s">
        <v>18</v>
      </c>
      <c r="J115" t="s">
        <v>19</v>
      </c>
      <c r="K115" t="s">
        <v>36</v>
      </c>
      <c r="L115" t="s">
        <v>37</v>
      </c>
      <c r="M115">
        <v>2.0027209999999998E-3</v>
      </c>
      <c r="N115" t="s">
        <v>22</v>
      </c>
      <c r="O115" t="s">
        <v>23</v>
      </c>
    </row>
    <row r="116" spans="1:15" x14ac:dyDescent="0.25">
      <c r="A116" t="s">
        <v>15</v>
      </c>
      <c r="B116">
        <v>34</v>
      </c>
      <c r="D116">
        <v>34019</v>
      </c>
      <c r="E116" t="s">
        <v>47</v>
      </c>
      <c r="F116" t="s">
        <v>17</v>
      </c>
      <c r="H116">
        <v>2285002006</v>
      </c>
      <c r="I116" t="s">
        <v>18</v>
      </c>
      <c r="J116" t="s">
        <v>19</v>
      </c>
      <c r="K116" t="s">
        <v>20</v>
      </c>
      <c r="L116" t="s">
        <v>21</v>
      </c>
      <c r="M116">
        <v>25.055630000000001</v>
      </c>
      <c r="N116" t="s">
        <v>22</v>
      </c>
      <c r="O116" t="s">
        <v>23</v>
      </c>
    </row>
    <row r="117" spans="1:15" x14ac:dyDescent="0.25">
      <c r="A117" t="s">
        <v>15</v>
      </c>
      <c r="B117">
        <v>34</v>
      </c>
      <c r="D117">
        <v>34019</v>
      </c>
      <c r="E117" t="s">
        <v>47</v>
      </c>
      <c r="F117" t="s">
        <v>17</v>
      </c>
      <c r="H117">
        <v>2285002006</v>
      </c>
      <c r="I117" t="s">
        <v>18</v>
      </c>
      <c r="J117" t="s">
        <v>19</v>
      </c>
      <c r="K117" t="s">
        <v>30</v>
      </c>
      <c r="L117" t="s">
        <v>31</v>
      </c>
      <c r="M117">
        <v>3.6006580000000001</v>
      </c>
      <c r="N117" t="s">
        <v>22</v>
      </c>
      <c r="O117" t="s">
        <v>23</v>
      </c>
    </row>
    <row r="118" spans="1:15" x14ac:dyDescent="0.25">
      <c r="A118" t="s">
        <v>15</v>
      </c>
      <c r="B118">
        <v>34</v>
      </c>
      <c r="D118">
        <v>34019</v>
      </c>
      <c r="E118" t="s">
        <v>47</v>
      </c>
      <c r="F118" t="s">
        <v>17</v>
      </c>
      <c r="H118">
        <v>2285002007</v>
      </c>
      <c r="I118" t="s">
        <v>18</v>
      </c>
      <c r="J118" t="s">
        <v>19</v>
      </c>
      <c r="K118" t="s">
        <v>30</v>
      </c>
      <c r="L118" t="s">
        <v>31</v>
      </c>
      <c r="M118">
        <v>3.830327E-2</v>
      </c>
      <c r="N118" t="s">
        <v>22</v>
      </c>
      <c r="O118" t="s">
        <v>23</v>
      </c>
    </row>
    <row r="119" spans="1:15" x14ac:dyDescent="0.25">
      <c r="A119" t="s">
        <v>15</v>
      </c>
      <c r="B119">
        <v>34</v>
      </c>
      <c r="D119">
        <v>34021</v>
      </c>
      <c r="E119" t="s">
        <v>48</v>
      </c>
      <c r="F119" t="s">
        <v>17</v>
      </c>
      <c r="H119">
        <v>2285002007</v>
      </c>
      <c r="I119" t="s">
        <v>18</v>
      </c>
      <c r="J119" t="s">
        <v>19</v>
      </c>
      <c r="K119" t="s">
        <v>26</v>
      </c>
      <c r="L119" t="s">
        <v>27</v>
      </c>
      <c r="M119">
        <v>0.35924970000000001</v>
      </c>
      <c r="N119" t="s">
        <v>22</v>
      </c>
      <c r="O119" t="s">
        <v>23</v>
      </c>
    </row>
    <row r="120" spans="1:15" x14ac:dyDescent="0.25">
      <c r="A120" t="s">
        <v>15</v>
      </c>
      <c r="B120">
        <v>34</v>
      </c>
      <c r="D120">
        <v>34021</v>
      </c>
      <c r="E120" t="s">
        <v>48</v>
      </c>
      <c r="F120" t="s">
        <v>17</v>
      </c>
      <c r="H120">
        <v>2285002007</v>
      </c>
      <c r="I120" t="s">
        <v>18</v>
      </c>
      <c r="J120" t="s">
        <v>19</v>
      </c>
      <c r="K120" t="s">
        <v>32</v>
      </c>
      <c r="L120" t="s">
        <v>33</v>
      </c>
      <c r="M120">
        <v>1.667774E-2</v>
      </c>
      <c r="N120" t="s">
        <v>22</v>
      </c>
      <c r="O120" t="s">
        <v>23</v>
      </c>
    </row>
    <row r="121" spans="1:15" x14ac:dyDescent="0.25">
      <c r="A121" t="s">
        <v>15</v>
      </c>
      <c r="B121">
        <v>34</v>
      </c>
      <c r="D121">
        <v>34029</v>
      </c>
      <c r="E121" t="s">
        <v>55</v>
      </c>
      <c r="F121" t="s">
        <v>17</v>
      </c>
      <c r="H121">
        <v>2285002009</v>
      </c>
      <c r="I121" t="s">
        <v>18</v>
      </c>
      <c r="J121" t="s">
        <v>19</v>
      </c>
      <c r="K121" t="s">
        <v>28</v>
      </c>
      <c r="L121" t="s">
        <v>29</v>
      </c>
      <c r="M121">
        <v>0.68138620000000005</v>
      </c>
      <c r="N121" t="s">
        <v>22</v>
      </c>
      <c r="O121" t="s">
        <v>23</v>
      </c>
    </row>
    <row r="122" spans="1:15" x14ac:dyDescent="0.25">
      <c r="A122" t="s">
        <v>15</v>
      </c>
      <c r="B122">
        <v>34</v>
      </c>
      <c r="D122">
        <v>34029</v>
      </c>
      <c r="E122" t="s">
        <v>55</v>
      </c>
      <c r="F122" t="s">
        <v>17</v>
      </c>
      <c r="H122">
        <v>2285002007</v>
      </c>
      <c r="I122" t="s">
        <v>18</v>
      </c>
      <c r="J122" t="s">
        <v>19</v>
      </c>
      <c r="K122" t="s">
        <v>30</v>
      </c>
      <c r="L122" t="s">
        <v>31</v>
      </c>
      <c r="M122">
        <v>2.2048770000000001E-3</v>
      </c>
      <c r="N122" t="s">
        <v>22</v>
      </c>
      <c r="O122" t="s">
        <v>23</v>
      </c>
    </row>
    <row r="123" spans="1:15" x14ac:dyDescent="0.25">
      <c r="A123" t="s">
        <v>15</v>
      </c>
      <c r="B123">
        <v>34</v>
      </c>
      <c r="D123">
        <v>34031</v>
      </c>
      <c r="E123" t="s">
        <v>49</v>
      </c>
      <c r="F123" t="s">
        <v>17</v>
      </c>
      <c r="H123">
        <v>2285002009</v>
      </c>
      <c r="I123" t="s">
        <v>18</v>
      </c>
      <c r="J123" t="s">
        <v>19</v>
      </c>
      <c r="K123" t="s">
        <v>30</v>
      </c>
      <c r="L123" t="s">
        <v>31</v>
      </c>
      <c r="M123">
        <v>8.4704619999999995</v>
      </c>
      <c r="N123" t="s">
        <v>22</v>
      </c>
      <c r="O123" t="s">
        <v>23</v>
      </c>
    </row>
    <row r="124" spans="1:15" x14ac:dyDescent="0.25">
      <c r="A124" t="s">
        <v>15</v>
      </c>
      <c r="B124">
        <v>34</v>
      </c>
      <c r="D124">
        <v>34031</v>
      </c>
      <c r="E124" t="s">
        <v>49</v>
      </c>
      <c r="F124" t="s">
        <v>17</v>
      </c>
      <c r="H124">
        <v>2285002007</v>
      </c>
      <c r="I124" t="s">
        <v>18</v>
      </c>
      <c r="J124" t="s">
        <v>19</v>
      </c>
      <c r="K124" t="s">
        <v>32</v>
      </c>
      <c r="L124" t="s">
        <v>33</v>
      </c>
      <c r="M124">
        <v>0.65707939999999998</v>
      </c>
      <c r="N124" t="s">
        <v>22</v>
      </c>
      <c r="O124" t="s">
        <v>23</v>
      </c>
    </row>
    <row r="125" spans="1:15" x14ac:dyDescent="0.25">
      <c r="A125" t="s">
        <v>15</v>
      </c>
      <c r="B125">
        <v>34</v>
      </c>
      <c r="D125">
        <v>34035</v>
      </c>
      <c r="E125" t="s">
        <v>51</v>
      </c>
      <c r="F125" t="s">
        <v>17</v>
      </c>
      <c r="H125">
        <v>2285002006</v>
      </c>
      <c r="I125" t="s">
        <v>18</v>
      </c>
      <c r="J125" t="s">
        <v>19</v>
      </c>
      <c r="K125" t="s">
        <v>36</v>
      </c>
      <c r="L125" t="s">
        <v>37</v>
      </c>
      <c r="M125">
        <v>8.3073999999999995E-2</v>
      </c>
      <c r="N125" t="s">
        <v>22</v>
      </c>
      <c r="O125" t="s">
        <v>23</v>
      </c>
    </row>
    <row r="126" spans="1:15" x14ac:dyDescent="0.25">
      <c r="A126" t="s">
        <v>15</v>
      </c>
      <c r="B126">
        <v>34</v>
      </c>
      <c r="D126">
        <v>34035</v>
      </c>
      <c r="E126" t="s">
        <v>51</v>
      </c>
      <c r="F126" t="s">
        <v>17</v>
      </c>
      <c r="H126">
        <v>2285002007</v>
      </c>
      <c r="I126" t="s">
        <v>18</v>
      </c>
      <c r="J126" t="s">
        <v>19</v>
      </c>
      <c r="K126" t="s">
        <v>36</v>
      </c>
      <c r="L126" t="s">
        <v>37</v>
      </c>
      <c r="M126">
        <v>6.5108660000000004E-4</v>
      </c>
      <c r="N126" t="s">
        <v>22</v>
      </c>
      <c r="O126" t="s">
        <v>23</v>
      </c>
    </row>
    <row r="127" spans="1:15" x14ac:dyDescent="0.25">
      <c r="A127" t="s">
        <v>15</v>
      </c>
      <c r="B127">
        <v>34</v>
      </c>
      <c r="D127">
        <v>34035</v>
      </c>
      <c r="E127" t="s">
        <v>51</v>
      </c>
      <c r="F127" t="s">
        <v>17</v>
      </c>
      <c r="H127">
        <v>2285002006</v>
      </c>
      <c r="I127" t="s">
        <v>18</v>
      </c>
      <c r="J127" t="s">
        <v>19</v>
      </c>
      <c r="K127" t="s">
        <v>39</v>
      </c>
      <c r="L127" t="s">
        <v>40</v>
      </c>
      <c r="M127">
        <v>9.3632999999999994E-2</v>
      </c>
      <c r="N127" t="s">
        <v>22</v>
      </c>
      <c r="O127" t="s">
        <v>23</v>
      </c>
    </row>
    <row r="128" spans="1:15" x14ac:dyDescent="0.25">
      <c r="A128" t="s">
        <v>15</v>
      </c>
      <c r="B128">
        <v>34</v>
      </c>
      <c r="D128">
        <v>34035</v>
      </c>
      <c r="E128" t="s">
        <v>51</v>
      </c>
      <c r="F128" t="s">
        <v>17</v>
      </c>
      <c r="H128">
        <v>2285002009</v>
      </c>
      <c r="I128" t="s">
        <v>18</v>
      </c>
      <c r="J128" t="s">
        <v>19</v>
      </c>
      <c r="K128" t="s">
        <v>32</v>
      </c>
      <c r="L128" t="s">
        <v>33</v>
      </c>
      <c r="M128">
        <v>10.56466</v>
      </c>
      <c r="N128" t="s">
        <v>22</v>
      </c>
      <c r="O128" t="s">
        <v>23</v>
      </c>
    </row>
    <row r="129" spans="1:15" x14ac:dyDescent="0.25">
      <c r="A129" t="s">
        <v>15</v>
      </c>
      <c r="B129">
        <v>34</v>
      </c>
      <c r="D129">
        <v>34035</v>
      </c>
      <c r="E129" t="s">
        <v>51</v>
      </c>
      <c r="F129" t="s">
        <v>25</v>
      </c>
      <c r="H129">
        <v>28500201</v>
      </c>
      <c r="I129" t="s">
        <v>18</v>
      </c>
      <c r="J129" t="s">
        <v>19</v>
      </c>
      <c r="K129" t="s">
        <v>32</v>
      </c>
      <c r="L129" t="s">
        <v>33</v>
      </c>
      <c r="M129">
        <v>3.1876509</v>
      </c>
      <c r="N129" t="s">
        <v>22</v>
      </c>
      <c r="O129" t="s">
        <v>23</v>
      </c>
    </row>
    <row r="130" spans="1:15" x14ac:dyDescent="0.25">
      <c r="A130" t="s">
        <v>15</v>
      </c>
      <c r="B130">
        <v>34</v>
      </c>
      <c r="D130">
        <v>34025</v>
      </c>
      <c r="E130" t="s">
        <v>52</v>
      </c>
      <c r="F130" t="s">
        <v>17</v>
      </c>
      <c r="H130">
        <v>2285002009</v>
      </c>
      <c r="I130" t="s">
        <v>18</v>
      </c>
      <c r="J130" t="s">
        <v>19</v>
      </c>
      <c r="K130" t="s">
        <v>36</v>
      </c>
      <c r="L130" t="s">
        <v>37</v>
      </c>
      <c r="M130">
        <v>0.21901209999999999</v>
      </c>
      <c r="N130" t="s">
        <v>22</v>
      </c>
      <c r="O130" t="s">
        <v>23</v>
      </c>
    </row>
    <row r="131" spans="1:15" x14ac:dyDescent="0.25">
      <c r="A131" t="s">
        <v>15</v>
      </c>
      <c r="B131">
        <v>34</v>
      </c>
      <c r="D131">
        <v>34025</v>
      </c>
      <c r="E131" t="s">
        <v>52</v>
      </c>
      <c r="F131" t="s">
        <v>17</v>
      </c>
      <c r="H131">
        <v>2285002009</v>
      </c>
      <c r="I131" t="s">
        <v>18</v>
      </c>
      <c r="J131" t="s">
        <v>19</v>
      </c>
      <c r="K131" t="s">
        <v>32</v>
      </c>
      <c r="L131" t="s">
        <v>33</v>
      </c>
      <c r="M131">
        <v>26.094650000000001</v>
      </c>
      <c r="N131" t="s">
        <v>22</v>
      </c>
      <c r="O131" t="s">
        <v>23</v>
      </c>
    </row>
    <row r="132" spans="1:15" x14ac:dyDescent="0.25">
      <c r="A132" t="s">
        <v>15</v>
      </c>
      <c r="B132">
        <v>34</v>
      </c>
      <c r="D132">
        <v>34013</v>
      </c>
      <c r="E132" t="s">
        <v>53</v>
      </c>
      <c r="F132" t="s">
        <v>17</v>
      </c>
      <c r="H132">
        <v>2285002009</v>
      </c>
      <c r="I132" t="s">
        <v>18</v>
      </c>
      <c r="J132" t="s">
        <v>19</v>
      </c>
      <c r="K132" t="s">
        <v>36</v>
      </c>
      <c r="L132" t="s">
        <v>37</v>
      </c>
      <c r="M132">
        <v>6.9185679999999999E-2</v>
      </c>
      <c r="N132" t="s">
        <v>22</v>
      </c>
      <c r="O132" t="s">
        <v>23</v>
      </c>
    </row>
    <row r="133" spans="1:15" x14ac:dyDescent="0.25">
      <c r="A133" t="s">
        <v>15</v>
      </c>
      <c r="B133">
        <v>34</v>
      </c>
      <c r="D133">
        <v>34013</v>
      </c>
      <c r="E133" t="s">
        <v>53</v>
      </c>
      <c r="F133" t="s">
        <v>17</v>
      </c>
      <c r="H133">
        <v>2285002007</v>
      </c>
      <c r="I133" t="s">
        <v>18</v>
      </c>
      <c r="J133" t="s">
        <v>19</v>
      </c>
      <c r="K133" t="s">
        <v>26</v>
      </c>
      <c r="L133" t="s">
        <v>27</v>
      </c>
      <c r="M133">
        <v>15.65639</v>
      </c>
      <c r="N133" t="s">
        <v>22</v>
      </c>
      <c r="O133" t="s">
        <v>23</v>
      </c>
    </row>
    <row r="134" spans="1:15" x14ac:dyDescent="0.25">
      <c r="A134" t="s">
        <v>15</v>
      </c>
      <c r="B134">
        <v>34</v>
      </c>
      <c r="D134">
        <v>34013</v>
      </c>
      <c r="E134" t="s">
        <v>53</v>
      </c>
      <c r="F134" t="s">
        <v>17</v>
      </c>
      <c r="H134">
        <v>2285002007</v>
      </c>
      <c r="I134" t="s">
        <v>18</v>
      </c>
      <c r="J134" t="s">
        <v>19</v>
      </c>
      <c r="K134" t="s">
        <v>28</v>
      </c>
      <c r="L134" t="s">
        <v>29</v>
      </c>
      <c r="M134">
        <v>0.46004509999999998</v>
      </c>
      <c r="N134" t="s">
        <v>22</v>
      </c>
      <c r="O134" t="s">
        <v>23</v>
      </c>
    </row>
    <row r="135" spans="1:15" x14ac:dyDescent="0.25">
      <c r="A135" t="s">
        <v>15</v>
      </c>
      <c r="B135">
        <v>34</v>
      </c>
      <c r="D135">
        <v>34013</v>
      </c>
      <c r="E135" t="s">
        <v>53</v>
      </c>
      <c r="F135" t="s">
        <v>17</v>
      </c>
      <c r="H135">
        <v>2285002007</v>
      </c>
      <c r="I135" t="s">
        <v>18</v>
      </c>
      <c r="J135" t="s">
        <v>19</v>
      </c>
      <c r="K135" t="s">
        <v>30</v>
      </c>
      <c r="L135" t="s">
        <v>31</v>
      </c>
      <c r="M135">
        <v>0.44624370000000002</v>
      </c>
      <c r="N135" t="s">
        <v>22</v>
      </c>
      <c r="O135" t="s">
        <v>23</v>
      </c>
    </row>
    <row r="136" spans="1:15" x14ac:dyDescent="0.25">
      <c r="A136" t="s">
        <v>15</v>
      </c>
      <c r="B136">
        <v>34</v>
      </c>
      <c r="D136">
        <v>34013</v>
      </c>
      <c r="E136" t="s">
        <v>53</v>
      </c>
      <c r="F136" t="s">
        <v>17</v>
      </c>
      <c r="H136">
        <v>2285002007</v>
      </c>
      <c r="I136" t="s">
        <v>18</v>
      </c>
      <c r="J136" t="s">
        <v>19</v>
      </c>
      <c r="K136" t="s">
        <v>39</v>
      </c>
      <c r="L136" t="s">
        <v>40</v>
      </c>
      <c r="M136">
        <v>7.4137710000000004E-3</v>
      </c>
      <c r="N136" t="s">
        <v>22</v>
      </c>
      <c r="O136" t="s">
        <v>23</v>
      </c>
    </row>
    <row r="137" spans="1:15" x14ac:dyDescent="0.25">
      <c r="A137" t="s">
        <v>15</v>
      </c>
      <c r="B137">
        <v>34</v>
      </c>
      <c r="D137">
        <v>34013</v>
      </c>
      <c r="E137" t="s">
        <v>53</v>
      </c>
      <c r="F137" t="s">
        <v>25</v>
      </c>
      <c r="H137">
        <v>28500201</v>
      </c>
      <c r="I137" t="s">
        <v>18</v>
      </c>
      <c r="J137" t="s">
        <v>19</v>
      </c>
      <c r="K137" t="s">
        <v>39</v>
      </c>
      <c r="L137" t="s">
        <v>40</v>
      </c>
      <c r="M137">
        <v>0.121270605</v>
      </c>
      <c r="N137" t="s">
        <v>22</v>
      </c>
      <c r="O137" t="s">
        <v>23</v>
      </c>
    </row>
    <row r="138" spans="1:15" x14ac:dyDescent="0.25">
      <c r="A138" t="s">
        <v>15</v>
      </c>
      <c r="B138">
        <v>34</v>
      </c>
      <c r="D138">
        <v>34015</v>
      </c>
      <c r="E138" t="s">
        <v>56</v>
      </c>
      <c r="F138" t="s">
        <v>17</v>
      </c>
      <c r="H138">
        <v>2285002007</v>
      </c>
      <c r="I138" t="s">
        <v>18</v>
      </c>
      <c r="J138" t="s">
        <v>19</v>
      </c>
      <c r="K138" t="s">
        <v>26</v>
      </c>
      <c r="L138" t="s">
        <v>27</v>
      </c>
      <c r="M138">
        <v>64.043639999999996</v>
      </c>
      <c r="N138" t="s">
        <v>22</v>
      </c>
      <c r="O138" t="s">
        <v>23</v>
      </c>
    </row>
    <row r="139" spans="1:15" x14ac:dyDescent="0.25">
      <c r="A139" t="s">
        <v>15</v>
      </c>
      <c r="B139">
        <v>34</v>
      </c>
      <c r="D139">
        <v>34015</v>
      </c>
      <c r="E139" t="s">
        <v>56</v>
      </c>
      <c r="F139" t="s">
        <v>17</v>
      </c>
      <c r="H139">
        <v>2285002007</v>
      </c>
      <c r="I139" t="s">
        <v>18</v>
      </c>
      <c r="J139" t="s">
        <v>19</v>
      </c>
      <c r="K139" t="s">
        <v>39</v>
      </c>
      <c r="L139" t="s">
        <v>40</v>
      </c>
      <c r="M139">
        <v>2.9522139999999999E-2</v>
      </c>
      <c r="N139" t="s">
        <v>22</v>
      </c>
      <c r="O139" t="s">
        <v>23</v>
      </c>
    </row>
    <row r="140" spans="1:15" x14ac:dyDescent="0.25">
      <c r="A140" t="s">
        <v>15</v>
      </c>
      <c r="B140">
        <v>34</v>
      </c>
      <c r="D140">
        <v>34015</v>
      </c>
      <c r="E140" t="s">
        <v>56</v>
      </c>
      <c r="F140" t="s">
        <v>25</v>
      </c>
      <c r="H140">
        <v>28500201</v>
      </c>
      <c r="I140" t="s">
        <v>18</v>
      </c>
      <c r="J140" t="s">
        <v>19</v>
      </c>
      <c r="K140" t="s">
        <v>32</v>
      </c>
      <c r="L140" t="s">
        <v>33</v>
      </c>
      <c r="M140">
        <v>0.43231320000000001</v>
      </c>
      <c r="N140" t="s">
        <v>22</v>
      </c>
      <c r="O140" t="s">
        <v>23</v>
      </c>
    </row>
    <row r="141" spans="1:15" x14ac:dyDescent="0.25">
      <c r="A141" t="s">
        <v>15</v>
      </c>
      <c r="B141">
        <v>34</v>
      </c>
      <c r="D141">
        <v>34017</v>
      </c>
      <c r="E141" t="s">
        <v>54</v>
      </c>
      <c r="F141" t="s">
        <v>25</v>
      </c>
      <c r="H141">
        <v>28500201</v>
      </c>
      <c r="I141" t="s">
        <v>18</v>
      </c>
      <c r="J141" t="s">
        <v>19</v>
      </c>
      <c r="K141" t="s">
        <v>36</v>
      </c>
      <c r="L141" t="s">
        <v>37</v>
      </c>
      <c r="M141">
        <v>7.6172180300000003E-2</v>
      </c>
      <c r="N141" t="s">
        <v>22</v>
      </c>
      <c r="O141" t="s">
        <v>23</v>
      </c>
    </row>
    <row r="142" spans="1:15" x14ac:dyDescent="0.25">
      <c r="A142" t="s">
        <v>15</v>
      </c>
      <c r="B142">
        <v>34</v>
      </c>
      <c r="D142">
        <v>34017</v>
      </c>
      <c r="E142" t="s">
        <v>54</v>
      </c>
      <c r="F142" t="s">
        <v>17</v>
      </c>
      <c r="H142">
        <v>2285002009</v>
      </c>
      <c r="I142" t="s">
        <v>18</v>
      </c>
      <c r="J142" t="s">
        <v>19</v>
      </c>
      <c r="K142" t="s">
        <v>26</v>
      </c>
      <c r="L142" t="s">
        <v>27</v>
      </c>
      <c r="M142">
        <v>373.67880000000002</v>
      </c>
      <c r="N142" t="s">
        <v>22</v>
      </c>
      <c r="O142" t="s">
        <v>23</v>
      </c>
    </row>
    <row r="143" spans="1:15" x14ac:dyDescent="0.25">
      <c r="A143" t="s">
        <v>15</v>
      </c>
      <c r="B143">
        <v>34</v>
      </c>
      <c r="D143">
        <v>34017</v>
      </c>
      <c r="E143" t="s">
        <v>54</v>
      </c>
      <c r="F143" t="s">
        <v>17</v>
      </c>
      <c r="H143">
        <v>2285002006</v>
      </c>
      <c r="I143" t="s">
        <v>18</v>
      </c>
      <c r="J143" t="s">
        <v>19</v>
      </c>
      <c r="K143" t="s">
        <v>28</v>
      </c>
      <c r="L143" t="s">
        <v>29</v>
      </c>
      <c r="M143">
        <v>3.601359</v>
      </c>
      <c r="N143" t="s">
        <v>22</v>
      </c>
      <c r="O143" t="s">
        <v>23</v>
      </c>
    </row>
    <row r="144" spans="1:15" x14ac:dyDescent="0.25">
      <c r="A144" t="s">
        <v>15</v>
      </c>
      <c r="B144">
        <v>34</v>
      </c>
      <c r="D144">
        <v>34017</v>
      </c>
      <c r="E144" t="s">
        <v>54</v>
      </c>
      <c r="F144" t="s">
        <v>17</v>
      </c>
      <c r="H144">
        <v>2285002006</v>
      </c>
      <c r="I144" t="s">
        <v>18</v>
      </c>
      <c r="J144" t="s">
        <v>19</v>
      </c>
      <c r="K144" t="s">
        <v>39</v>
      </c>
      <c r="L144" t="s">
        <v>40</v>
      </c>
      <c r="M144">
        <v>8.5722000000000007E-2</v>
      </c>
      <c r="N144" t="s">
        <v>22</v>
      </c>
      <c r="O144" t="s">
        <v>23</v>
      </c>
    </row>
    <row r="145" spans="1:15" x14ac:dyDescent="0.25">
      <c r="A145" t="s">
        <v>15</v>
      </c>
      <c r="B145">
        <v>34</v>
      </c>
      <c r="D145">
        <v>34017</v>
      </c>
      <c r="E145" t="s">
        <v>54</v>
      </c>
      <c r="F145" t="s">
        <v>17</v>
      </c>
      <c r="H145">
        <v>2285002007</v>
      </c>
      <c r="I145" t="s">
        <v>18</v>
      </c>
      <c r="J145" t="s">
        <v>19</v>
      </c>
      <c r="K145" t="s">
        <v>32</v>
      </c>
      <c r="L145" t="s">
        <v>33</v>
      </c>
      <c r="M145">
        <v>1.5594190000000001</v>
      </c>
      <c r="N145" t="s">
        <v>22</v>
      </c>
      <c r="O145" t="s">
        <v>23</v>
      </c>
    </row>
    <row r="146" spans="1:15" x14ac:dyDescent="0.25">
      <c r="A146" t="s">
        <v>15</v>
      </c>
      <c r="B146">
        <v>34</v>
      </c>
      <c r="D146">
        <v>34011</v>
      </c>
      <c r="E146" t="s">
        <v>16</v>
      </c>
      <c r="F146" t="s">
        <v>17</v>
      </c>
      <c r="H146">
        <v>2285002007</v>
      </c>
      <c r="I146" t="s">
        <v>18</v>
      </c>
      <c r="J146" t="s">
        <v>19</v>
      </c>
      <c r="K146" t="s">
        <v>28</v>
      </c>
      <c r="L146" t="s">
        <v>29</v>
      </c>
      <c r="M146">
        <v>1.3332889999999999</v>
      </c>
      <c r="N146" t="s">
        <v>22</v>
      </c>
      <c r="O146" t="s">
        <v>23</v>
      </c>
    </row>
    <row r="147" spans="1:15" x14ac:dyDescent="0.25">
      <c r="A147" t="s">
        <v>15</v>
      </c>
      <c r="B147">
        <v>34</v>
      </c>
      <c r="D147">
        <v>34011</v>
      </c>
      <c r="E147" t="s">
        <v>16</v>
      </c>
      <c r="F147" t="s">
        <v>17</v>
      </c>
      <c r="H147">
        <v>2285002007</v>
      </c>
      <c r="I147" t="s">
        <v>18</v>
      </c>
      <c r="J147" t="s">
        <v>19</v>
      </c>
      <c r="K147" t="s">
        <v>39</v>
      </c>
      <c r="L147" t="s">
        <v>40</v>
      </c>
      <c r="M147">
        <v>2.0176079999999999E-2</v>
      </c>
      <c r="N147" t="s">
        <v>22</v>
      </c>
      <c r="O147" t="s">
        <v>23</v>
      </c>
    </row>
    <row r="148" spans="1:15" x14ac:dyDescent="0.25">
      <c r="A148" t="s">
        <v>15</v>
      </c>
      <c r="B148">
        <v>34</v>
      </c>
      <c r="D148">
        <v>34011</v>
      </c>
      <c r="E148" t="s">
        <v>16</v>
      </c>
      <c r="F148" t="s">
        <v>25</v>
      </c>
      <c r="H148">
        <v>28500201</v>
      </c>
      <c r="I148" t="s">
        <v>18</v>
      </c>
      <c r="J148" t="s">
        <v>19</v>
      </c>
      <c r="K148" t="s">
        <v>39</v>
      </c>
      <c r="L148" t="s">
        <v>40</v>
      </c>
      <c r="M148">
        <v>3.417691E-3</v>
      </c>
      <c r="N148" t="s">
        <v>22</v>
      </c>
      <c r="O148" t="s">
        <v>23</v>
      </c>
    </row>
    <row r="149" spans="1:15" x14ac:dyDescent="0.25">
      <c r="A149" t="s">
        <v>15</v>
      </c>
      <c r="B149">
        <v>34</v>
      </c>
      <c r="D149">
        <v>34011</v>
      </c>
      <c r="E149" t="s">
        <v>16</v>
      </c>
      <c r="F149" t="s">
        <v>25</v>
      </c>
      <c r="H149">
        <v>28500201</v>
      </c>
      <c r="I149" t="s">
        <v>18</v>
      </c>
      <c r="J149" t="s">
        <v>19</v>
      </c>
      <c r="K149" t="s">
        <v>32</v>
      </c>
      <c r="L149" t="s">
        <v>33</v>
      </c>
      <c r="M149">
        <v>0.42467500000000002</v>
      </c>
      <c r="N149" t="s">
        <v>22</v>
      </c>
      <c r="O149" t="s">
        <v>23</v>
      </c>
    </row>
    <row r="150" spans="1:15" x14ac:dyDescent="0.25">
      <c r="A150" t="s">
        <v>15</v>
      </c>
      <c r="B150">
        <v>34</v>
      </c>
      <c r="D150">
        <v>34027</v>
      </c>
      <c r="E150" t="s">
        <v>24</v>
      </c>
      <c r="F150" t="s">
        <v>17</v>
      </c>
      <c r="H150">
        <v>2285002009</v>
      </c>
      <c r="I150" t="s">
        <v>18</v>
      </c>
      <c r="J150" t="s">
        <v>19</v>
      </c>
      <c r="K150" t="s">
        <v>36</v>
      </c>
      <c r="L150" t="s">
        <v>37</v>
      </c>
      <c r="M150">
        <v>0.1174241</v>
      </c>
      <c r="N150" t="s">
        <v>22</v>
      </c>
      <c r="O150" t="s">
        <v>23</v>
      </c>
    </row>
    <row r="151" spans="1:15" x14ac:dyDescent="0.25">
      <c r="A151" t="s">
        <v>15</v>
      </c>
      <c r="B151">
        <v>34</v>
      </c>
      <c r="D151">
        <v>34027</v>
      </c>
      <c r="E151" t="s">
        <v>24</v>
      </c>
      <c r="F151" t="s">
        <v>17</v>
      </c>
      <c r="H151">
        <v>2285002007</v>
      </c>
      <c r="I151" t="s">
        <v>18</v>
      </c>
      <c r="J151" t="s">
        <v>19</v>
      </c>
      <c r="K151" t="s">
        <v>26</v>
      </c>
      <c r="L151" t="s">
        <v>27</v>
      </c>
      <c r="M151">
        <v>9.703875</v>
      </c>
      <c r="N151" t="s">
        <v>22</v>
      </c>
      <c r="O151" t="s">
        <v>23</v>
      </c>
    </row>
    <row r="152" spans="1:15" x14ac:dyDescent="0.25">
      <c r="A152" t="s">
        <v>15</v>
      </c>
      <c r="B152">
        <v>34</v>
      </c>
      <c r="D152">
        <v>34023</v>
      </c>
      <c r="E152" t="s">
        <v>34</v>
      </c>
      <c r="F152" t="s">
        <v>17</v>
      </c>
      <c r="H152">
        <v>2285002007</v>
      </c>
      <c r="I152" t="s">
        <v>18</v>
      </c>
      <c r="J152" t="s">
        <v>19</v>
      </c>
      <c r="K152" t="s">
        <v>36</v>
      </c>
      <c r="L152" t="s">
        <v>37</v>
      </c>
      <c r="M152">
        <v>2.716302E-2</v>
      </c>
      <c r="N152" t="s">
        <v>22</v>
      </c>
      <c r="O152" t="s">
        <v>23</v>
      </c>
    </row>
    <row r="153" spans="1:15" x14ac:dyDescent="0.25">
      <c r="A153" t="s">
        <v>15</v>
      </c>
      <c r="B153">
        <v>34</v>
      </c>
      <c r="D153">
        <v>34023</v>
      </c>
      <c r="E153" t="s">
        <v>34</v>
      </c>
      <c r="F153" t="s">
        <v>17</v>
      </c>
      <c r="H153">
        <v>2285002009</v>
      </c>
      <c r="I153" t="s">
        <v>18</v>
      </c>
      <c r="J153" t="s">
        <v>19</v>
      </c>
      <c r="K153" t="s">
        <v>36</v>
      </c>
      <c r="L153" t="s">
        <v>37</v>
      </c>
      <c r="M153">
        <v>8.6770890000000003E-2</v>
      </c>
      <c r="N153" t="s">
        <v>22</v>
      </c>
      <c r="O153" t="s">
        <v>23</v>
      </c>
    </row>
    <row r="154" spans="1:15" x14ac:dyDescent="0.25">
      <c r="A154" t="s">
        <v>15</v>
      </c>
      <c r="B154">
        <v>34</v>
      </c>
      <c r="D154">
        <v>34023</v>
      </c>
      <c r="E154" t="s">
        <v>34</v>
      </c>
      <c r="F154" t="s">
        <v>25</v>
      </c>
      <c r="H154">
        <v>28500201</v>
      </c>
      <c r="I154" t="s">
        <v>18</v>
      </c>
      <c r="J154" t="s">
        <v>19</v>
      </c>
      <c r="K154" t="s">
        <v>36</v>
      </c>
      <c r="L154" t="s">
        <v>37</v>
      </c>
      <c r="M154">
        <v>3.0027188999999999E-2</v>
      </c>
      <c r="N154" t="s">
        <v>22</v>
      </c>
      <c r="O154" t="s">
        <v>23</v>
      </c>
    </row>
    <row r="155" spans="1:15" x14ac:dyDescent="0.25">
      <c r="A155" t="s">
        <v>15</v>
      </c>
      <c r="B155">
        <v>34</v>
      </c>
      <c r="D155">
        <v>34007</v>
      </c>
      <c r="E155" t="s">
        <v>35</v>
      </c>
      <c r="F155" t="s">
        <v>25</v>
      </c>
      <c r="H155">
        <v>28500201</v>
      </c>
      <c r="I155" t="s">
        <v>18</v>
      </c>
      <c r="J155" t="s">
        <v>19</v>
      </c>
      <c r="K155" t="s">
        <v>26</v>
      </c>
      <c r="L155" t="s">
        <v>27</v>
      </c>
      <c r="M155">
        <v>72.607349999999997</v>
      </c>
      <c r="N155" t="s">
        <v>22</v>
      </c>
      <c r="O155" t="s">
        <v>23</v>
      </c>
    </row>
    <row r="156" spans="1:15" x14ac:dyDescent="0.25">
      <c r="A156" t="s">
        <v>15</v>
      </c>
      <c r="B156">
        <v>34</v>
      </c>
      <c r="D156">
        <v>34007</v>
      </c>
      <c r="E156" t="s">
        <v>35</v>
      </c>
      <c r="F156" t="s">
        <v>25</v>
      </c>
      <c r="H156">
        <v>28500201</v>
      </c>
      <c r="I156" t="s">
        <v>18</v>
      </c>
      <c r="J156" t="s">
        <v>19</v>
      </c>
      <c r="K156" t="s">
        <v>32</v>
      </c>
      <c r="L156" t="s">
        <v>33</v>
      </c>
      <c r="M156">
        <v>4.7551699999999997</v>
      </c>
      <c r="N156" t="s">
        <v>22</v>
      </c>
      <c r="O156" t="s">
        <v>23</v>
      </c>
    </row>
    <row r="157" spans="1:15" x14ac:dyDescent="0.25">
      <c r="A157" t="s">
        <v>15</v>
      </c>
      <c r="B157">
        <v>34</v>
      </c>
      <c r="D157">
        <v>34009</v>
      </c>
      <c r="E157" t="s">
        <v>38</v>
      </c>
      <c r="F157" t="s">
        <v>17</v>
      </c>
      <c r="H157">
        <v>2285002007</v>
      </c>
      <c r="I157" t="s">
        <v>18</v>
      </c>
      <c r="J157" t="s">
        <v>19</v>
      </c>
      <c r="K157" t="s">
        <v>26</v>
      </c>
      <c r="L157" t="s">
        <v>27</v>
      </c>
      <c r="M157">
        <v>3.7260810000000002</v>
      </c>
      <c r="N157" t="s">
        <v>22</v>
      </c>
      <c r="O157" t="s">
        <v>23</v>
      </c>
    </row>
    <row r="158" spans="1:15" x14ac:dyDescent="0.25">
      <c r="A158" t="s">
        <v>15</v>
      </c>
      <c r="B158">
        <v>34</v>
      </c>
      <c r="D158">
        <v>34037</v>
      </c>
      <c r="E158" t="s">
        <v>41</v>
      </c>
      <c r="F158" t="s">
        <v>17</v>
      </c>
      <c r="H158">
        <v>2285002007</v>
      </c>
      <c r="I158" t="s">
        <v>18</v>
      </c>
      <c r="J158" t="s">
        <v>19</v>
      </c>
      <c r="K158" t="s">
        <v>36</v>
      </c>
      <c r="L158" t="s">
        <v>37</v>
      </c>
      <c r="M158">
        <v>1.0109379999999999E-2</v>
      </c>
      <c r="N158" t="s">
        <v>22</v>
      </c>
      <c r="O158" t="s">
        <v>23</v>
      </c>
    </row>
    <row r="159" spans="1:15" x14ac:dyDescent="0.25">
      <c r="A159" t="s">
        <v>15</v>
      </c>
      <c r="B159">
        <v>34</v>
      </c>
      <c r="D159">
        <v>34037</v>
      </c>
      <c r="E159" t="s">
        <v>41</v>
      </c>
      <c r="F159" t="s">
        <v>17</v>
      </c>
      <c r="H159">
        <v>2285002007</v>
      </c>
      <c r="I159" t="s">
        <v>18</v>
      </c>
      <c r="J159" t="s">
        <v>19</v>
      </c>
      <c r="K159" t="s">
        <v>39</v>
      </c>
      <c r="L159" t="s">
        <v>40</v>
      </c>
      <c r="M159">
        <v>1.1394319999999999E-2</v>
      </c>
      <c r="N159" t="s">
        <v>22</v>
      </c>
      <c r="O159" t="s">
        <v>23</v>
      </c>
    </row>
    <row r="160" spans="1:15" x14ac:dyDescent="0.25">
      <c r="A160" t="s">
        <v>15</v>
      </c>
      <c r="B160">
        <v>34</v>
      </c>
      <c r="D160">
        <v>34039</v>
      </c>
      <c r="E160" t="s">
        <v>42</v>
      </c>
      <c r="F160" t="s">
        <v>17</v>
      </c>
      <c r="H160">
        <v>2285002007</v>
      </c>
      <c r="I160" t="s">
        <v>18</v>
      </c>
      <c r="J160" t="s">
        <v>19</v>
      </c>
      <c r="K160" t="s">
        <v>30</v>
      </c>
      <c r="L160" t="s">
        <v>31</v>
      </c>
      <c r="M160">
        <v>1.018086</v>
      </c>
      <c r="N160" t="s">
        <v>22</v>
      </c>
      <c r="O160" t="s">
        <v>23</v>
      </c>
    </row>
    <row r="161" spans="1:15" x14ac:dyDescent="0.25">
      <c r="A161" t="s">
        <v>15</v>
      </c>
      <c r="B161">
        <v>34</v>
      </c>
      <c r="D161">
        <v>34039</v>
      </c>
      <c r="E161" t="s">
        <v>42</v>
      </c>
      <c r="F161" t="s">
        <v>17</v>
      </c>
      <c r="H161">
        <v>2285002009</v>
      </c>
      <c r="I161" t="s">
        <v>18</v>
      </c>
      <c r="J161" t="s">
        <v>19</v>
      </c>
      <c r="K161" t="s">
        <v>39</v>
      </c>
      <c r="L161" t="s">
        <v>40</v>
      </c>
      <c r="M161">
        <v>0.1499173</v>
      </c>
      <c r="N161" t="s">
        <v>22</v>
      </c>
      <c r="O161" t="s">
        <v>23</v>
      </c>
    </row>
    <row r="162" spans="1:15" x14ac:dyDescent="0.25">
      <c r="A162" t="s">
        <v>15</v>
      </c>
      <c r="B162">
        <v>34</v>
      </c>
      <c r="D162">
        <v>34041</v>
      </c>
      <c r="E162" t="s">
        <v>43</v>
      </c>
      <c r="F162" t="s">
        <v>17</v>
      </c>
      <c r="H162">
        <v>2285002007</v>
      </c>
      <c r="I162" t="s">
        <v>18</v>
      </c>
      <c r="J162" t="s">
        <v>19</v>
      </c>
      <c r="K162" t="s">
        <v>39</v>
      </c>
      <c r="L162" t="s">
        <v>40</v>
      </c>
      <c r="M162">
        <v>5.7500990000000001E-4</v>
      </c>
      <c r="N162" t="s">
        <v>22</v>
      </c>
      <c r="O162" t="s">
        <v>23</v>
      </c>
    </row>
    <row r="163" spans="1:15" x14ac:dyDescent="0.25">
      <c r="A163" t="s">
        <v>15</v>
      </c>
      <c r="B163">
        <v>34</v>
      </c>
      <c r="D163">
        <v>34041</v>
      </c>
      <c r="E163" t="s">
        <v>43</v>
      </c>
      <c r="F163" t="s">
        <v>17</v>
      </c>
      <c r="H163">
        <v>2285002009</v>
      </c>
      <c r="I163" t="s">
        <v>18</v>
      </c>
      <c r="J163" t="s">
        <v>19</v>
      </c>
      <c r="K163" t="s">
        <v>39</v>
      </c>
      <c r="L163" t="s">
        <v>40</v>
      </c>
      <c r="M163">
        <v>6.6676720000000004E-3</v>
      </c>
      <c r="N163" t="s">
        <v>22</v>
      </c>
      <c r="O163" t="s">
        <v>23</v>
      </c>
    </row>
    <row r="164" spans="1:15" x14ac:dyDescent="0.25">
      <c r="A164" t="s">
        <v>15</v>
      </c>
      <c r="B164">
        <v>34</v>
      </c>
      <c r="D164">
        <v>34001</v>
      </c>
      <c r="E164" t="s">
        <v>44</v>
      </c>
      <c r="F164" t="s">
        <v>17</v>
      </c>
      <c r="H164">
        <v>2285002007</v>
      </c>
      <c r="I164" t="s">
        <v>18</v>
      </c>
      <c r="J164" t="s">
        <v>19</v>
      </c>
      <c r="K164" t="s">
        <v>20</v>
      </c>
      <c r="L164" t="s">
        <v>21</v>
      </c>
      <c r="M164">
        <v>0.74979099999999999</v>
      </c>
      <c r="N164" t="s">
        <v>22</v>
      </c>
      <c r="O164" t="s">
        <v>23</v>
      </c>
    </row>
    <row r="165" spans="1:15" x14ac:dyDescent="0.25">
      <c r="A165" t="s">
        <v>15</v>
      </c>
      <c r="B165">
        <v>34</v>
      </c>
      <c r="D165">
        <v>34001</v>
      </c>
      <c r="E165" t="s">
        <v>44</v>
      </c>
      <c r="F165" t="s">
        <v>25</v>
      </c>
      <c r="H165">
        <v>28500201</v>
      </c>
      <c r="I165" t="s">
        <v>18</v>
      </c>
      <c r="J165" t="s">
        <v>19</v>
      </c>
      <c r="K165" t="s">
        <v>20</v>
      </c>
      <c r="L165" t="s">
        <v>21</v>
      </c>
      <c r="M165">
        <v>0.24348185999999999</v>
      </c>
      <c r="N165" t="s">
        <v>22</v>
      </c>
      <c r="O165" t="s">
        <v>23</v>
      </c>
    </row>
    <row r="166" spans="1:15" x14ac:dyDescent="0.25">
      <c r="A166" t="s">
        <v>15</v>
      </c>
      <c r="B166">
        <v>34</v>
      </c>
      <c r="D166">
        <v>34001</v>
      </c>
      <c r="E166" t="s">
        <v>44</v>
      </c>
      <c r="F166" t="s">
        <v>17</v>
      </c>
      <c r="H166">
        <v>2285002007</v>
      </c>
      <c r="I166" t="s">
        <v>18</v>
      </c>
      <c r="J166" t="s">
        <v>19</v>
      </c>
      <c r="K166" t="s">
        <v>36</v>
      </c>
      <c r="L166" t="s">
        <v>37</v>
      </c>
      <c r="M166">
        <v>2.3459129999999998E-3</v>
      </c>
      <c r="N166" t="s">
        <v>22</v>
      </c>
      <c r="O166" t="s">
        <v>23</v>
      </c>
    </row>
    <row r="167" spans="1:15" x14ac:dyDescent="0.25">
      <c r="A167" t="s">
        <v>15</v>
      </c>
      <c r="B167">
        <v>34</v>
      </c>
      <c r="D167">
        <v>34001</v>
      </c>
      <c r="E167" t="s">
        <v>44</v>
      </c>
      <c r="F167" t="s">
        <v>25</v>
      </c>
      <c r="H167">
        <v>28500201</v>
      </c>
      <c r="I167" t="s">
        <v>18</v>
      </c>
      <c r="J167" t="s">
        <v>19</v>
      </c>
      <c r="K167" t="s">
        <v>36</v>
      </c>
      <c r="L167" t="s">
        <v>37</v>
      </c>
      <c r="M167">
        <v>7.2922310000000001E-4</v>
      </c>
      <c r="N167" t="s">
        <v>22</v>
      </c>
      <c r="O167" t="s">
        <v>23</v>
      </c>
    </row>
    <row r="168" spans="1:15" x14ac:dyDescent="0.25">
      <c r="A168" t="s">
        <v>15</v>
      </c>
      <c r="B168">
        <v>34</v>
      </c>
      <c r="D168">
        <v>34001</v>
      </c>
      <c r="E168" t="s">
        <v>44</v>
      </c>
      <c r="F168" t="s">
        <v>25</v>
      </c>
      <c r="H168">
        <v>28500201</v>
      </c>
      <c r="I168" t="s">
        <v>18</v>
      </c>
      <c r="J168" t="s">
        <v>19</v>
      </c>
      <c r="K168" t="s">
        <v>32</v>
      </c>
      <c r="L168" t="s">
        <v>33</v>
      </c>
      <c r="M168">
        <v>0.10212038</v>
      </c>
      <c r="N168" t="s">
        <v>22</v>
      </c>
      <c r="O168" t="s">
        <v>23</v>
      </c>
    </row>
    <row r="169" spans="1:15" x14ac:dyDescent="0.25">
      <c r="A169" t="s">
        <v>15</v>
      </c>
      <c r="B169">
        <v>34</v>
      </c>
      <c r="D169">
        <v>34003</v>
      </c>
      <c r="E169" t="s">
        <v>45</v>
      </c>
      <c r="F169" t="s">
        <v>17</v>
      </c>
      <c r="H169">
        <v>2285002007</v>
      </c>
      <c r="I169" t="s">
        <v>18</v>
      </c>
      <c r="J169" t="s">
        <v>19</v>
      </c>
      <c r="K169" t="s">
        <v>36</v>
      </c>
      <c r="L169" t="s">
        <v>37</v>
      </c>
      <c r="M169">
        <v>7.7300770000000001E-3</v>
      </c>
      <c r="N169" t="s">
        <v>22</v>
      </c>
      <c r="O169" t="s">
        <v>23</v>
      </c>
    </row>
    <row r="170" spans="1:15" x14ac:dyDescent="0.25">
      <c r="A170" t="s">
        <v>15</v>
      </c>
      <c r="B170">
        <v>34</v>
      </c>
      <c r="D170">
        <v>34005</v>
      </c>
      <c r="E170" t="s">
        <v>46</v>
      </c>
      <c r="F170" t="s">
        <v>17</v>
      </c>
      <c r="H170">
        <v>2285002007</v>
      </c>
      <c r="I170" t="s">
        <v>18</v>
      </c>
      <c r="J170" t="s">
        <v>19</v>
      </c>
      <c r="K170" t="s">
        <v>39</v>
      </c>
      <c r="L170" t="s">
        <v>40</v>
      </c>
      <c r="M170">
        <v>4.6450379999999998E-3</v>
      </c>
      <c r="N170" t="s">
        <v>22</v>
      </c>
      <c r="O170" t="s">
        <v>23</v>
      </c>
    </row>
    <row r="171" spans="1:15" x14ac:dyDescent="0.25">
      <c r="A171" t="s">
        <v>15</v>
      </c>
      <c r="B171">
        <v>34</v>
      </c>
      <c r="D171">
        <v>34019</v>
      </c>
      <c r="E171" t="s">
        <v>47</v>
      </c>
      <c r="F171" t="s">
        <v>17</v>
      </c>
      <c r="H171">
        <v>2285002009</v>
      </c>
      <c r="I171" t="s">
        <v>18</v>
      </c>
      <c r="J171" t="s">
        <v>19</v>
      </c>
      <c r="K171" t="s">
        <v>20</v>
      </c>
      <c r="L171" t="s">
        <v>21</v>
      </c>
      <c r="M171">
        <v>27.770779999999998</v>
      </c>
      <c r="N171" t="s">
        <v>22</v>
      </c>
      <c r="O171" t="s">
        <v>23</v>
      </c>
    </row>
    <row r="172" spans="1:15" x14ac:dyDescent="0.25">
      <c r="A172" t="s">
        <v>15</v>
      </c>
      <c r="B172">
        <v>34</v>
      </c>
      <c r="D172">
        <v>34019</v>
      </c>
      <c r="E172" t="s">
        <v>47</v>
      </c>
      <c r="F172" t="s">
        <v>17</v>
      </c>
      <c r="H172">
        <v>2285002007</v>
      </c>
      <c r="I172" t="s">
        <v>18</v>
      </c>
      <c r="J172" t="s">
        <v>19</v>
      </c>
      <c r="K172" t="s">
        <v>26</v>
      </c>
      <c r="L172" t="s">
        <v>27</v>
      </c>
      <c r="M172">
        <v>1.3492390000000001</v>
      </c>
      <c r="N172" t="s">
        <v>22</v>
      </c>
      <c r="O172" t="s">
        <v>23</v>
      </c>
    </row>
    <row r="173" spans="1:15" x14ac:dyDescent="0.25">
      <c r="A173" t="s">
        <v>15</v>
      </c>
      <c r="B173">
        <v>34</v>
      </c>
      <c r="D173">
        <v>34019</v>
      </c>
      <c r="E173" t="s">
        <v>47</v>
      </c>
      <c r="F173" t="s">
        <v>17</v>
      </c>
      <c r="H173">
        <v>2285002009</v>
      </c>
      <c r="I173" t="s">
        <v>18</v>
      </c>
      <c r="J173" t="s">
        <v>19</v>
      </c>
      <c r="K173" t="s">
        <v>30</v>
      </c>
      <c r="L173" t="s">
        <v>31</v>
      </c>
      <c r="M173">
        <v>6.3531740000000001</v>
      </c>
      <c r="N173" t="s">
        <v>22</v>
      </c>
      <c r="O173" t="s">
        <v>23</v>
      </c>
    </row>
    <row r="174" spans="1:15" x14ac:dyDescent="0.25">
      <c r="A174" t="s">
        <v>15</v>
      </c>
      <c r="B174">
        <v>34</v>
      </c>
      <c r="D174">
        <v>34021</v>
      </c>
      <c r="E174" t="s">
        <v>48</v>
      </c>
      <c r="F174" t="s">
        <v>17</v>
      </c>
      <c r="H174">
        <v>2285002007</v>
      </c>
      <c r="I174" t="s">
        <v>18</v>
      </c>
      <c r="J174" t="s">
        <v>19</v>
      </c>
      <c r="K174" t="s">
        <v>20</v>
      </c>
      <c r="L174" t="s">
        <v>21</v>
      </c>
      <c r="M174">
        <v>4.8252829999999997E-2</v>
      </c>
      <c r="N174" t="s">
        <v>22</v>
      </c>
      <c r="O174" t="s">
        <v>23</v>
      </c>
    </row>
    <row r="175" spans="1:15" x14ac:dyDescent="0.25">
      <c r="A175" t="s">
        <v>15</v>
      </c>
      <c r="B175">
        <v>34</v>
      </c>
      <c r="D175">
        <v>34021</v>
      </c>
      <c r="E175" t="s">
        <v>48</v>
      </c>
      <c r="F175" t="s">
        <v>17</v>
      </c>
      <c r="H175">
        <v>2285002009</v>
      </c>
      <c r="I175" t="s">
        <v>18</v>
      </c>
      <c r="J175" t="s">
        <v>19</v>
      </c>
      <c r="K175" t="s">
        <v>20</v>
      </c>
      <c r="L175" t="s">
        <v>21</v>
      </c>
      <c r="M175">
        <v>7.2972460000000003</v>
      </c>
      <c r="N175" t="s">
        <v>22</v>
      </c>
      <c r="O175" t="s">
        <v>23</v>
      </c>
    </row>
    <row r="176" spans="1:15" x14ac:dyDescent="0.25">
      <c r="A176" t="s">
        <v>15</v>
      </c>
      <c r="B176">
        <v>34</v>
      </c>
      <c r="D176">
        <v>34021</v>
      </c>
      <c r="E176" t="s">
        <v>48</v>
      </c>
      <c r="F176" t="s">
        <v>17</v>
      </c>
      <c r="H176">
        <v>2285002009</v>
      </c>
      <c r="I176" t="s">
        <v>18</v>
      </c>
      <c r="J176" t="s">
        <v>19</v>
      </c>
      <c r="K176" t="s">
        <v>36</v>
      </c>
      <c r="L176" t="s">
        <v>37</v>
      </c>
      <c r="M176">
        <v>2.2831299999999999E-2</v>
      </c>
      <c r="N176" t="s">
        <v>22</v>
      </c>
      <c r="O176" t="s">
        <v>23</v>
      </c>
    </row>
    <row r="177" spans="1:15" x14ac:dyDescent="0.25">
      <c r="A177" t="s">
        <v>15</v>
      </c>
      <c r="B177">
        <v>34</v>
      </c>
      <c r="D177">
        <v>34021</v>
      </c>
      <c r="E177" t="s">
        <v>48</v>
      </c>
      <c r="F177" t="s">
        <v>17</v>
      </c>
      <c r="H177">
        <v>2285002007</v>
      </c>
      <c r="I177" t="s">
        <v>18</v>
      </c>
      <c r="J177" t="s">
        <v>19</v>
      </c>
      <c r="K177" t="s">
        <v>30</v>
      </c>
      <c r="L177" t="s">
        <v>31</v>
      </c>
      <c r="M177">
        <v>1.02396E-2</v>
      </c>
      <c r="N177" t="s">
        <v>22</v>
      </c>
      <c r="O177" t="s">
        <v>23</v>
      </c>
    </row>
    <row r="178" spans="1:15" x14ac:dyDescent="0.25">
      <c r="A178" t="s">
        <v>15</v>
      </c>
      <c r="B178">
        <v>34</v>
      </c>
      <c r="D178">
        <v>34029</v>
      </c>
      <c r="E178" t="s">
        <v>55</v>
      </c>
      <c r="F178" t="s">
        <v>17</v>
      </c>
      <c r="H178">
        <v>2285002009</v>
      </c>
      <c r="I178" t="s">
        <v>18</v>
      </c>
      <c r="J178" t="s">
        <v>19</v>
      </c>
      <c r="K178" t="s">
        <v>26</v>
      </c>
      <c r="L178" t="s">
        <v>27</v>
      </c>
      <c r="M178">
        <v>23.281870000000001</v>
      </c>
      <c r="N178" t="s">
        <v>22</v>
      </c>
      <c r="O178" t="s">
        <v>23</v>
      </c>
    </row>
    <row r="179" spans="1:15" x14ac:dyDescent="0.25">
      <c r="A179" t="s">
        <v>15</v>
      </c>
      <c r="B179">
        <v>34</v>
      </c>
      <c r="D179">
        <v>34029</v>
      </c>
      <c r="E179" t="s">
        <v>55</v>
      </c>
      <c r="F179" t="s">
        <v>17</v>
      </c>
      <c r="H179">
        <v>2285002007</v>
      </c>
      <c r="I179" t="s">
        <v>18</v>
      </c>
      <c r="J179" t="s">
        <v>19</v>
      </c>
      <c r="K179" t="s">
        <v>39</v>
      </c>
      <c r="L179" t="s">
        <v>40</v>
      </c>
      <c r="M179">
        <v>3.664036E-5</v>
      </c>
      <c r="N179" t="s">
        <v>22</v>
      </c>
      <c r="O179" t="s">
        <v>23</v>
      </c>
    </row>
    <row r="180" spans="1:15" x14ac:dyDescent="0.25">
      <c r="A180" t="s">
        <v>15</v>
      </c>
      <c r="B180">
        <v>34</v>
      </c>
      <c r="D180">
        <v>34031</v>
      </c>
      <c r="E180" t="s">
        <v>49</v>
      </c>
      <c r="F180" t="s">
        <v>17</v>
      </c>
      <c r="H180">
        <v>2285002007</v>
      </c>
      <c r="I180" t="s">
        <v>18</v>
      </c>
      <c r="J180" t="s">
        <v>19</v>
      </c>
      <c r="K180" t="s">
        <v>20</v>
      </c>
      <c r="L180" t="s">
        <v>21</v>
      </c>
      <c r="M180">
        <v>1.762637</v>
      </c>
      <c r="N180" t="s">
        <v>22</v>
      </c>
      <c r="O180" t="s">
        <v>23</v>
      </c>
    </row>
    <row r="181" spans="1:15" x14ac:dyDescent="0.25">
      <c r="A181" t="s">
        <v>15</v>
      </c>
      <c r="B181">
        <v>34</v>
      </c>
      <c r="D181">
        <v>34031</v>
      </c>
      <c r="E181" t="s">
        <v>49</v>
      </c>
      <c r="F181" t="s">
        <v>17</v>
      </c>
      <c r="H181">
        <v>2285002009</v>
      </c>
      <c r="I181" t="s">
        <v>18</v>
      </c>
      <c r="J181" t="s">
        <v>19</v>
      </c>
      <c r="K181" t="s">
        <v>20</v>
      </c>
      <c r="L181" t="s">
        <v>21</v>
      </c>
      <c r="M181">
        <v>37.025790000000001</v>
      </c>
      <c r="N181" t="s">
        <v>22</v>
      </c>
      <c r="O181" t="s">
        <v>23</v>
      </c>
    </row>
    <row r="182" spans="1:15" x14ac:dyDescent="0.25">
      <c r="A182" t="s">
        <v>15</v>
      </c>
      <c r="B182">
        <v>34</v>
      </c>
      <c r="D182">
        <v>34031</v>
      </c>
      <c r="E182" t="s">
        <v>49</v>
      </c>
      <c r="F182" t="s">
        <v>17</v>
      </c>
      <c r="H182">
        <v>2285002007</v>
      </c>
      <c r="I182" t="s">
        <v>18</v>
      </c>
      <c r="J182" t="s">
        <v>19</v>
      </c>
      <c r="K182" t="s">
        <v>26</v>
      </c>
      <c r="L182" t="s">
        <v>27</v>
      </c>
      <c r="M182">
        <v>14.20425</v>
      </c>
      <c r="N182" t="s">
        <v>22</v>
      </c>
      <c r="O182" t="s">
        <v>23</v>
      </c>
    </row>
    <row r="183" spans="1:15" x14ac:dyDescent="0.25">
      <c r="A183" t="s">
        <v>15</v>
      </c>
      <c r="B183">
        <v>34</v>
      </c>
      <c r="D183">
        <v>34031</v>
      </c>
      <c r="E183" t="s">
        <v>49</v>
      </c>
      <c r="F183" t="s">
        <v>17</v>
      </c>
      <c r="H183">
        <v>2285002007</v>
      </c>
      <c r="I183" t="s">
        <v>18</v>
      </c>
      <c r="J183" t="s">
        <v>19</v>
      </c>
      <c r="K183" t="s">
        <v>30</v>
      </c>
      <c r="L183" t="s">
        <v>31</v>
      </c>
      <c r="M183">
        <v>0.40324179999999998</v>
      </c>
      <c r="N183" t="s">
        <v>22</v>
      </c>
      <c r="O183" t="s">
        <v>23</v>
      </c>
    </row>
    <row r="184" spans="1:15" x14ac:dyDescent="0.25">
      <c r="A184" t="s">
        <v>15</v>
      </c>
      <c r="B184">
        <v>34</v>
      </c>
      <c r="D184">
        <v>34033</v>
      </c>
      <c r="E184" t="s">
        <v>50</v>
      </c>
      <c r="F184" t="s">
        <v>17</v>
      </c>
      <c r="H184">
        <v>2285002007</v>
      </c>
      <c r="I184" t="s">
        <v>18</v>
      </c>
      <c r="J184" t="s">
        <v>19</v>
      </c>
      <c r="K184" t="s">
        <v>39</v>
      </c>
      <c r="L184" t="s">
        <v>40</v>
      </c>
      <c r="M184">
        <v>1.8956549999999999E-2</v>
      </c>
      <c r="N184" t="s">
        <v>22</v>
      </c>
      <c r="O184" t="s">
        <v>23</v>
      </c>
    </row>
    <row r="185" spans="1:15" x14ac:dyDescent="0.25">
      <c r="A185" t="s">
        <v>15</v>
      </c>
      <c r="B185">
        <v>34</v>
      </c>
      <c r="D185">
        <v>34035</v>
      </c>
      <c r="E185" t="s">
        <v>51</v>
      </c>
      <c r="F185" t="s">
        <v>17</v>
      </c>
      <c r="H185">
        <v>2285002009</v>
      </c>
      <c r="I185" t="s">
        <v>18</v>
      </c>
      <c r="J185" t="s">
        <v>19</v>
      </c>
      <c r="K185" t="s">
        <v>20</v>
      </c>
      <c r="L185" t="s">
        <v>21</v>
      </c>
      <c r="M185">
        <v>28.340039999999998</v>
      </c>
      <c r="N185" t="s">
        <v>22</v>
      </c>
      <c r="O185" t="s">
        <v>23</v>
      </c>
    </row>
    <row r="186" spans="1:15" x14ac:dyDescent="0.25">
      <c r="A186" t="s">
        <v>15</v>
      </c>
      <c r="B186">
        <v>34</v>
      </c>
      <c r="D186">
        <v>34035</v>
      </c>
      <c r="E186" t="s">
        <v>51</v>
      </c>
      <c r="F186" t="s">
        <v>25</v>
      </c>
      <c r="H186">
        <v>28500201</v>
      </c>
      <c r="I186" t="s">
        <v>18</v>
      </c>
      <c r="J186" t="s">
        <v>19</v>
      </c>
      <c r="K186" t="s">
        <v>20</v>
      </c>
      <c r="L186" t="s">
        <v>21</v>
      </c>
      <c r="M186">
        <v>7.6001991599999998</v>
      </c>
      <c r="N186" t="s">
        <v>22</v>
      </c>
      <c r="O186" t="s">
        <v>23</v>
      </c>
    </row>
    <row r="187" spans="1:15" x14ac:dyDescent="0.25">
      <c r="A187" t="s">
        <v>15</v>
      </c>
      <c r="B187">
        <v>34</v>
      </c>
      <c r="D187">
        <v>34035</v>
      </c>
      <c r="E187" t="s">
        <v>51</v>
      </c>
      <c r="F187" t="s">
        <v>17</v>
      </c>
      <c r="H187">
        <v>2285002006</v>
      </c>
      <c r="I187" t="s">
        <v>18</v>
      </c>
      <c r="J187" t="s">
        <v>19</v>
      </c>
      <c r="K187" t="s">
        <v>26</v>
      </c>
      <c r="L187" t="s">
        <v>27</v>
      </c>
      <c r="M187">
        <v>134.40450000000001</v>
      </c>
      <c r="N187" t="s">
        <v>22</v>
      </c>
      <c r="O187" t="s">
        <v>23</v>
      </c>
    </row>
    <row r="188" spans="1:15" x14ac:dyDescent="0.25">
      <c r="A188" t="s">
        <v>15</v>
      </c>
      <c r="B188">
        <v>34</v>
      </c>
      <c r="D188">
        <v>34025</v>
      </c>
      <c r="E188" t="s">
        <v>52</v>
      </c>
      <c r="F188" t="s">
        <v>17</v>
      </c>
      <c r="H188">
        <v>2285002007</v>
      </c>
      <c r="I188" t="s">
        <v>18</v>
      </c>
      <c r="J188" t="s">
        <v>19</v>
      </c>
      <c r="K188" t="s">
        <v>36</v>
      </c>
      <c r="L188" t="s">
        <v>37</v>
      </c>
      <c r="M188">
        <v>2.4600389999999998E-3</v>
      </c>
      <c r="N188" t="s">
        <v>22</v>
      </c>
      <c r="O188" t="s">
        <v>23</v>
      </c>
    </row>
    <row r="189" spans="1:15" x14ac:dyDescent="0.25">
      <c r="A189" t="s">
        <v>15</v>
      </c>
      <c r="B189">
        <v>34</v>
      </c>
      <c r="D189">
        <v>34025</v>
      </c>
      <c r="E189" t="s">
        <v>52</v>
      </c>
      <c r="F189" t="s">
        <v>17</v>
      </c>
      <c r="H189">
        <v>2285002007</v>
      </c>
      <c r="I189" t="s">
        <v>18</v>
      </c>
      <c r="J189" t="s">
        <v>19</v>
      </c>
      <c r="K189" t="s">
        <v>28</v>
      </c>
      <c r="L189" t="s">
        <v>29</v>
      </c>
      <c r="M189">
        <v>0.17921090000000001</v>
      </c>
      <c r="N189" t="s">
        <v>22</v>
      </c>
      <c r="O189" t="s">
        <v>23</v>
      </c>
    </row>
    <row r="190" spans="1:15" x14ac:dyDescent="0.25">
      <c r="A190" t="s">
        <v>15</v>
      </c>
      <c r="B190">
        <v>34</v>
      </c>
      <c r="D190">
        <v>34025</v>
      </c>
      <c r="E190" t="s">
        <v>52</v>
      </c>
      <c r="F190" t="s">
        <v>17</v>
      </c>
      <c r="H190">
        <v>2285002009</v>
      </c>
      <c r="I190" t="s">
        <v>18</v>
      </c>
      <c r="J190" t="s">
        <v>19</v>
      </c>
      <c r="K190" t="s">
        <v>39</v>
      </c>
      <c r="L190" t="s">
        <v>40</v>
      </c>
      <c r="M190">
        <v>0.2468494</v>
      </c>
      <c r="N190" t="s">
        <v>22</v>
      </c>
      <c r="O190" t="s">
        <v>23</v>
      </c>
    </row>
    <row r="191" spans="1:15" x14ac:dyDescent="0.25">
      <c r="A191" t="s">
        <v>15</v>
      </c>
      <c r="B191">
        <v>34</v>
      </c>
      <c r="D191">
        <v>34013</v>
      </c>
      <c r="E191" t="s">
        <v>53</v>
      </c>
      <c r="F191" t="s">
        <v>17</v>
      </c>
      <c r="H191">
        <v>2285002007</v>
      </c>
      <c r="I191" t="s">
        <v>18</v>
      </c>
      <c r="J191" t="s">
        <v>19</v>
      </c>
      <c r="K191" t="s">
        <v>36</v>
      </c>
      <c r="L191" t="s">
        <v>37</v>
      </c>
      <c r="M191">
        <v>6.5777179999999998E-3</v>
      </c>
      <c r="N191" t="s">
        <v>22</v>
      </c>
      <c r="O191" t="s">
        <v>23</v>
      </c>
    </row>
    <row r="192" spans="1:15" x14ac:dyDescent="0.25">
      <c r="A192" t="s">
        <v>15</v>
      </c>
      <c r="B192">
        <v>34</v>
      </c>
      <c r="D192">
        <v>34013</v>
      </c>
      <c r="E192" t="s">
        <v>53</v>
      </c>
      <c r="F192" t="s">
        <v>17</v>
      </c>
      <c r="H192">
        <v>2285002006</v>
      </c>
      <c r="I192" t="s">
        <v>18</v>
      </c>
      <c r="J192" t="s">
        <v>19</v>
      </c>
      <c r="K192" t="s">
        <v>30</v>
      </c>
      <c r="L192" t="s">
        <v>31</v>
      </c>
      <c r="M192">
        <v>1.477239</v>
      </c>
      <c r="N192" t="s">
        <v>22</v>
      </c>
      <c r="O192" t="s">
        <v>23</v>
      </c>
    </row>
    <row r="193" spans="1:15" x14ac:dyDescent="0.25">
      <c r="A193" t="s">
        <v>15</v>
      </c>
      <c r="B193">
        <v>34</v>
      </c>
      <c r="D193">
        <v>34013</v>
      </c>
      <c r="E193" t="s">
        <v>53</v>
      </c>
      <c r="F193" t="s">
        <v>25</v>
      </c>
      <c r="H193">
        <v>28500201</v>
      </c>
      <c r="I193" t="s">
        <v>18</v>
      </c>
      <c r="J193" t="s">
        <v>19</v>
      </c>
      <c r="K193" t="s">
        <v>32</v>
      </c>
      <c r="L193" t="s">
        <v>33</v>
      </c>
      <c r="M193">
        <v>15.068827499999999</v>
      </c>
      <c r="N193" t="s">
        <v>22</v>
      </c>
      <c r="O193" t="s">
        <v>23</v>
      </c>
    </row>
    <row r="194" spans="1:15" x14ac:dyDescent="0.25">
      <c r="A194" t="s">
        <v>15</v>
      </c>
      <c r="B194">
        <v>34</v>
      </c>
      <c r="D194">
        <v>34015</v>
      </c>
      <c r="E194" t="s">
        <v>56</v>
      </c>
      <c r="F194" t="s">
        <v>17</v>
      </c>
      <c r="H194">
        <v>2285002007</v>
      </c>
      <c r="I194" t="s">
        <v>18</v>
      </c>
      <c r="J194" t="s">
        <v>19</v>
      </c>
      <c r="K194" t="s">
        <v>20</v>
      </c>
      <c r="L194" t="s">
        <v>21</v>
      </c>
      <c r="M194">
        <v>8.3716740000000005</v>
      </c>
      <c r="N194" t="s">
        <v>22</v>
      </c>
      <c r="O194" t="s">
        <v>23</v>
      </c>
    </row>
    <row r="195" spans="1:15" x14ac:dyDescent="0.25">
      <c r="A195" t="s">
        <v>15</v>
      </c>
      <c r="B195">
        <v>34</v>
      </c>
      <c r="D195">
        <v>34017</v>
      </c>
      <c r="E195" t="s">
        <v>54</v>
      </c>
      <c r="F195" t="s">
        <v>17</v>
      </c>
      <c r="H195">
        <v>2285002006</v>
      </c>
      <c r="I195" t="s">
        <v>18</v>
      </c>
      <c r="J195" t="s">
        <v>19</v>
      </c>
      <c r="K195" t="s">
        <v>20</v>
      </c>
      <c r="L195" t="s">
        <v>21</v>
      </c>
      <c r="M195">
        <v>24.308350000000001</v>
      </c>
      <c r="N195" t="s">
        <v>22</v>
      </c>
      <c r="O195" t="s">
        <v>23</v>
      </c>
    </row>
    <row r="196" spans="1:15" x14ac:dyDescent="0.25">
      <c r="A196" t="s">
        <v>15</v>
      </c>
      <c r="B196">
        <v>34</v>
      </c>
      <c r="D196">
        <v>34017</v>
      </c>
      <c r="E196" t="s">
        <v>54</v>
      </c>
      <c r="F196" t="s">
        <v>17</v>
      </c>
      <c r="H196">
        <v>2285002007</v>
      </c>
      <c r="I196" t="s">
        <v>18</v>
      </c>
      <c r="J196" t="s">
        <v>19</v>
      </c>
      <c r="K196" t="s">
        <v>36</v>
      </c>
      <c r="L196" t="s">
        <v>37</v>
      </c>
      <c r="M196">
        <v>1.328791E-2</v>
      </c>
      <c r="N196" t="s">
        <v>22</v>
      </c>
      <c r="O196" t="s">
        <v>23</v>
      </c>
    </row>
    <row r="197" spans="1:15" x14ac:dyDescent="0.25">
      <c r="A197" t="s">
        <v>15</v>
      </c>
      <c r="B197">
        <v>34</v>
      </c>
      <c r="D197">
        <v>34017</v>
      </c>
      <c r="E197" t="s">
        <v>54</v>
      </c>
      <c r="F197" t="s">
        <v>17</v>
      </c>
      <c r="H197">
        <v>2285002007</v>
      </c>
      <c r="I197" t="s">
        <v>18</v>
      </c>
      <c r="J197" t="s">
        <v>19</v>
      </c>
      <c r="K197" t="s">
        <v>30</v>
      </c>
      <c r="L197" t="s">
        <v>31</v>
      </c>
      <c r="M197">
        <v>0.95708150000000003</v>
      </c>
      <c r="N197" t="s">
        <v>22</v>
      </c>
      <c r="O197" t="s">
        <v>23</v>
      </c>
    </row>
    <row r="198" spans="1:15" x14ac:dyDescent="0.25">
      <c r="A198" t="s">
        <v>15</v>
      </c>
      <c r="B198">
        <v>34</v>
      </c>
      <c r="D198">
        <v>34017</v>
      </c>
      <c r="E198" t="s">
        <v>54</v>
      </c>
      <c r="F198" t="s">
        <v>17</v>
      </c>
      <c r="H198">
        <v>2285002009</v>
      </c>
      <c r="I198" t="s">
        <v>18</v>
      </c>
      <c r="J198" t="s">
        <v>19</v>
      </c>
      <c r="K198" t="s">
        <v>30</v>
      </c>
      <c r="L198" t="s">
        <v>31</v>
      </c>
      <c r="M198">
        <v>10.60829</v>
      </c>
      <c r="N198" t="s">
        <v>22</v>
      </c>
      <c r="O198" t="s">
        <v>23</v>
      </c>
    </row>
    <row r="199" spans="1:15" x14ac:dyDescent="0.25">
      <c r="A199" t="s">
        <v>15</v>
      </c>
      <c r="B199">
        <v>34</v>
      </c>
      <c r="D199">
        <v>34017</v>
      </c>
      <c r="E199" t="s">
        <v>54</v>
      </c>
      <c r="F199" t="s">
        <v>25</v>
      </c>
      <c r="H199">
        <v>28500201</v>
      </c>
      <c r="I199" t="s">
        <v>18</v>
      </c>
      <c r="J199" t="s">
        <v>19</v>
      </c>
      <c r="K199" t="s">
        <v>39</v>
      </c>
      <c r="L199" t="s">
        <v>40</v>
      </c>
      <c r="M199">
        <v>8.5846863699999998E-2</v>
      </c>
      <c r="N199" t="s">
        <v>22</v>
      </c>
      <c r="O199" t="s">
        <v>23</v>
      </c>
    </row>
    <row r="200" spans="1:15" x14ac:dyDescent="0.25">
      <c r="A200" t="s">
        <v>15</v>
      </c>
      <c r="B200">
        <v>34</v>
      </c>
      <c r="D200">
        <v>34017</v>
      </c>
      <c r="E200" t="s">
        <v>54</v>
      </c>
      <c r="F200" t="s">
        <v>17</v>
      </c>
      <c r="H200">
        <v>2285002009</v>
      </c>
      <c r="I200" t="s">
        <v>18</v>
      </c>
      <c r="J200" t="s">
        <v>19</v>
      </c>
      <c r="K200" t="s">
        <v>32</v>
      </c>
      <c r="L200" t="s">
        <v>33</v>
      </c>
      <c r="M200">
        <v>17.28613</v>
      </c>
      <c r="N200" t="s">
        <v>22</v>
      </c>
      <c r="O200" t="s">
        <v>23</v>
      </c>
    </row>
    <row r="201" spans="1:15" x14ac:dyDescent="0.25">
      <c r="A201" t="s">
        <v>15</v>
      </c>
      <c r="B201">
        <v>34</v>
      </c>
      <c r="D201">
        <v>34011</v>
      </c>
      <c r="E201" t="s">
        <v>16</v>
      </c>
      <c r="F201" t="s">
        <v>17</v>
      </c>
      <c r="H201">
        <v>2285002007</v>
      </c>
      <c r="I201" t="s">
        <v>18</v>
      </c>
      <c r="J201" t="s">
        <v>19</v>
      </c>
      <c r="K201" t="s">
        <v>36</v>
      </c>
      <c r="L201" t="s">
        <v>37</v>
      </c>
      <c r="M201">
        <v>1.7900820000000001E-2</v>
      </c>
      <c r="N201" t="s">
        <v>22</v>
      </c>
      <c r="O201" t="s">
        <v>23</v>
      </c>
    </row>
    <row r="202" spans="1:15" x14ac:dyDescent="0.25">
      <c r="A202" t="s">
        <v>15</v>
      </c>
      <c r="B202">
        <v>34</v>
      </c>
      <c r="D202">
        <v>34027</v>
      </c>
      <c r="E202" t="s">
        <v>24</v>
      </c>
      <c r="F202" t="s">
        <v>25</v>
      </c>
      <c r="H202">
        <v>28500201</v>
      </c>
      <c r="I202" t="s">
        <v>18</v>
      </c>
      <c r="J202" t="s">
        <v>19</v>
      </c>
      <c r="K202" t="s">
        <v>36</v>
      </c>
      <c r="L202" t="s">
        <v>37</v>
      </c>
      <c r="M202">
        <v>2.2970159999999998E-3</v>
      </c>
      <c r="N202" t="s">
        <v>22</v>
      </c>
      <c r="O202" t="s">
        <v>23</v>
      </c>
    </row>
    <row r="203" spans="1:15" x14ac:dyDescent="0.25">
      <c r="A203" t="s">
        <v>15</v>
      </c>
      <c r="B203">
        <v>34</v>
      </c>
      <c r="D203">
        <v>34027</v>
      </c>
      <c r="E203" t="s">
        <v>24</v>
      </c>
      <c r="F203" t="s">
        <v>17</v>
      </c>
      <c r="H203">
        <v>2285002007</v>
      </c>
      <c r="I203" t="s">
        <v>18</v>
      </c>
      <c r="J203" t="s">
        <v>19</v>
      </c>
      <c r="K203" t="s">
        <v>30</v>
      </c>
      <c r="L203" t="s">
        <v>31</v>
      </c>
      <c r="M203">
        <v>0.27548139999999999</v>
      </c>
      <c r="N203" t="s">
        <v>22</v>
      </c>
      <c r="O203" t="s">
        <v>23</v>
      </c>
    </row>
    <row r="204" spans="1:15" x14ac:dyDescent="0.25">
      <c r="A204" t="s">
        <v>15</v>
      </c>
      <c r="B204">
        <v>34</v>
      </c>
      <c r="D204">
        <v>34023</v>
      </c>
      <c r="E204" t="s">
        <v>34</v>
      </c>
      <c r="F204" t="s">
        <v>25</v>
      </c>
      <c r="H204">
        <v>28500201</v>
      </c>
      <c r="I204" t="s">
        <v>18</v>
      </c>
      <c r="J204" t="s">
        <v>19</v>
      </c>
      <c r="K204" t="s">
        <v>20</v>
      </c>
      <c r="L204" t="s">
        <v>21</v>
      </c>
      <c r="M204">
        <v>10.0258436</v>
      </c>
      <c r="N204" t="s">
        <v>22</v>
      </c>
      <c r="O204" t="s">
        <v>23</v>
      </c>
    </row>
    <row r="205" spans="1:15" x14ac:dyDescent="0.25">
      <c r="A205" t="s">
        <v>15</v>
      </c>
      <c r="B205">
        <v>34</v>
      </c>
      <c r="D205">
        <v>34023</v>
      </c>
      <c r="E205" t="s">
        <v>34</v>
      </c>
      <c r="F205" t="s">
        <v>17</v>
      </c>
      <c r="H205">
        <v>2285002006</v>
      </c>
      <c r="I205" t="s">
        <v>18</v>
      </c>
      <c r="J205" t="s">
        <v>19</v>
      </c>
      <c r="K205" t="s">
        <v>26</v>
      </c>
      <c r="L205" t="s">
        <v>27</v>
      </c>
      <c r="M205">
        <v>97.104900000000001</v>
      </c>
      <c r="N205" t="s">
        <v>22</v>
      </c>
      <c r="O205" t="s">
        <v>23</v>
      </c>
    </row>
    <row r="206" spans="1:15" x14ac:dyDescent="0.25">
      <c r="A206" t="s">
        <v>15</v>
      </c>
      <c r="B206">
        <v>34</v>
      </c>
      <c r="D206">
        <v>34023</v>
      </c>
      <c r="E206" t="s">
        <v>34</v>
      </c>
      <c r="F206" t="s">
        <v>17</v>
      </c>
      <c r="H206">
        <v>2285002007</v>
      </c>
      <c r="I206" t="s">
        <v>18</v>
      </c>
      <c r="J206" t="s">
        <v>19</v>
      </c>
      <c r="K206" t="s">
        <v>28</v>
      </c>
      <c r="L206" t="s">
        <v>29</v>
      </c>
      <c r="M206">
        <v>1.912336</v>
      </c>
      <c r="N206" t="s">
        <v>22</v>
      </c>
      <c r="O206" t="s">
        <v>23</v>
      </c>
    </row>
    <row r="207" spans="1:15" x14ac:dyDescent="0.25">
      <c r="A207" t="s">
        <v>15</v>
      </c>
      <c r="B207">
        <v>34</v>
      </c>
      <c r="D207">
        <v>34023</v>
      </c>
      <c r="E207" t="s">
        <v>34</v>
      </c>
      <c r="F207" t="s">
        <v>25</v>
      </c>
      <c r="H207">
        <v>28500201</v>
      </c>
      <c r="I207" t="s">
        <v>18</v>
      </c>
      <c r="J207" t="s">
        <v>19</v>
      </c>
      <c r="K207" t="s">
        <v>28</v>
      </c>
      <c r="L207" t="s">
        <v>29</v>
      </c>
      <c r="M207">
        <v>1.6826392999999999</v>
      </c>
      <c r="N207" t="s">
        <v>22</v>
      </c>
      <c r="O207" t="s">
        <v>23</v>
      </c>
    </row>
    <row r="208" spans="1:15" x14ac:dyDescent="0.25">
      <c r="A208" t="s">
        <v>15</v>
      </c>
      <c r="B208">
        <v>34</v>
      </c>
      <c r="D208">
        <v>34007</v>
      </c>
      <c r="E208" t="s">
        <v>35</v>
      </c>
      <c r="F208" t="s">
        <v>25</v>
      </c>
      <c r="H208">
        <v>28500201</v>
      </c>
      <c r="I208" t="s">
        <v>18</v>
      </c>
      <c r="J208" t="s">
        <v>19</v>
      </c>
      <c r="K208" t="s">
        <v>20</v>
      </c>
      <c r="L208" t="s">
        <v>21</v>
      </c>
      <c r="M208">
        <v>11.337580000000001</v>
      </c>
      <c r="N208" t="s">
        <v>22</v>
      </c>
      <c r="O208" t="s">
        <v>23</v>
      </c>
    </row>
    <row r="209" spans="1:15" x14ac:dyDescent="0.25">
      <c r="A209" t="s">
        <v>15</v>
      </c>
      <c r="B209">
        <v>34</v>
      </c>
      <c r="D209">
        <v>34007</v>
      </c>
      <c r="E209" t="s">
        <v>35</v>
      </c>
      <c r="F209" t="s">
        <v>17</v>
      </c>
      <c r="H209">
        <v>2285002009</v>
      </c>
      <c r="I209" t="s">
        <v>18</v>
      </c>
      <c r="J209" t="s">
        <v>19</v>
      </c>
      <c r="K209" t="s">
        <v>32</v>
      </c>
      <c r="L209" t="s">
        <v>33</v>
      </c>
      <c r="M209">
        <v>5.7335919999999998</v>
      </c>
      <c r="N209" t="s">
        <v>22</v>
      </c>
      <c r="O209" t="s">
        <v>23</v>
      </c>
    </row>
    <row r="210" spans="1:15" x14ac:dyDescent="0.25">
      <c r="A210" t="s">
        <v>15</v>
      </c>
      <c r="B210">
        <v>34</v>
      </c>
      <c r="D210">
        <v>34037</v>
      </c>
      <c r="E210" t="s">
        <v>41</v>
      </c>
      <c r="F210" t="s">
        <v>17</v>
      </c>
      <c r="H210">
        <v>2285002007</v>
      </c>
      <c r="I210" t="s">
        <v>18</v>
      </c>
      <c r="J210" t="s">
        <v>19</v>
      </c>
      <c r="K210" t="s">
        <v>32</v>
      </c>
      <c r="L210" t="s">
        <v>33</v>
      </c>
      <c r="M210">
        <v>1.2045030000000001</v>
      </c>
      <c r="N210" t="s">
        <v>22</v>
      </c>
      <c r="O210" t="s">
        <v>23</v>
      </c>
    </row>
    <row r="211" spans="1:15" x14ac:dyDescent="0.25">
      <c r="A211" t="s">
        <v>15</v>
      </c>
      <c r="B211">
        <v>34</v>
      </c>
      <c r="D211">
        <v>34039</v>
      </c>
      <c r="E211" t="s">
        <v>42</v>
      </c>
      <c r="F211" t="s">
        <v>17</v>
      </c>
      <c r="H211">
        <v>2285002006</v>
      </c>
      <c r="I211" t="s">
        <v>18</v>
      </c>
      <c r="J211" t="s">
        <v>19</v>
      </c>
      <c r="K211" t="s">
        <v>36</v>
      </c>
      <c r="L211" t="s">
        <v>37</v>
      </c>
      <c r="M211">
        <v>5.7432999999999998E-2</v>
      </c>
      <c r="N211" t="s">
        <v>22</v>
      </c>
      <c r="O211" t="s">
        <v>23</v>
      </c>
    </row>
    <row r="212" spans="1:15" x14ac:dyDescent="0.25">
      <c r="A212" t="s">
        <v>15</v>
      </c>
      <c r="B212">
        <v>34</v>
      </c>
      <c r="D212">
        <v>34039</v>
      </c>
      <c r="E212" t="s">
        <v>42</v>
      </c>
      <c r="F212" t="s">
        <v>17</v>
      </c>
      <c r="H212">
        <v>2285002006</v>
      </c>
      <c r="I212" t="s">
        <v>18</v>
      </c>
      <c r="J212" t="s">
        <v>19</v>
      </c>
      <c r="K212" t="s">
        <v>26</v>
      </c>
      <c r="L212" t="s">
        <v>27</v>
      </c>
      <c r="M212">
        <v>92.919280000000001</v>
      </c>
      <c r="N212" t="s">
        <v>22</v>
      </c>
      <c r="O212" t="s">
        <v>23</v>
      </c>
    </row>
    <row r="213" spans="1:15" x14ac:dyDescent="0.25">
      <c r="A213" t="s">
        <v>15</v>
      </c>
      <c r="B213">
        <v>34</v>
      </c>
      <c r="D213">
        <v>34039</v>
      </c>
      <c r="E213" t="s">
        <v>42</v>
      </c>
      <c r="F213" t="s">
        <v>17</v>
      </c>
      <c r="H213">
        <v>2285002007</v>
      </c>
      <c r="I213" t="s">
        <v>18</v>
      </c>
      <c r="J213" t="s">
        <v>19</v>
      </c>
      <c r="K213" t="s">
        <v>26</v>
      </c>
      <c r="L213" t="s">
        <v>27</v>
      </c>
      <c r="M213">
        <v>35.718910000000001</v>
      </c>
      <c r="N213" t="s">
        <v>22</v>
      </c>
      <c r="O213" t="s">
        <v>23</v>
      </c>
    </row>
    <row r="214" spans="1:15" x14ac:dyDescent="0.25">
      <c r="A214" t="s">
        <v>15</v>
      </c>
      <c r="B214">
        <v>34</v>
      </c>
      <c r="D214">
        <v>34039</v>
      </c>
      <c r="E214" t="s">
        <v>42</v>
      </c>
      <c r="F214" t="s">
        <v>17</v>
      </c>
      <c r="H214">
        <v>2285002006</v>
      </c>
      <c r="I214" t="s">
        <v>18</v>
      </c>
      <c r="J214" t="s">
        <v>19</v>
      </c>
      <c r="K214" t="s">
        <v>32</v>
      </c>
      <c r="L214" t="s">
        <v>33</v>
      </c>
      <c r="M214">
        <v>4.2843549999999997</v>
      </c>
      <c r="N214" t="s">
        <v>22</v>
      </c>
      <c r="O214" t="s">
        <v>23</v>
      </c>
    </row>
    <row r="215" spans="1:15" x14ac:dyDescent="0.25">
      <c r="A215" t="s">
        <v>15</v>
      </c>
      <c r="B215">
        <v>34</v>
      </c>
      <c r="D215">
        <v>34041</v>
      </c>
      <c r="E215" t="s">
        <v>43</v>
      </c>
      <c r="F215" t="s">
        <v>17</v>
      </c>
      <c r="H215">
        <v>2285002006</v>
      </c>
      <c r="I215" t="s">
        <v>18</v>
      </c>
      <c r="J215" t="s">
        <v>19</v>
      </c>
      <c r="K215" t="s">
        <v>36</v>
      </c>
      <c r="L215" t="s">
        <v>37</v>
      </c>
      <c r="M215">
        <v>2.4199999999999999E-2</v>
      </c>
      <c r="N215" t="s">
        <v>22</v>
      </c>
      <c r="O215" t="s">
        <v>23</v>
      </c>
    </row>
    <row r="216" spans="1:15" x14ac:dyDescent="0.25">
      <c r="A216" t="s">
        <v>15</v>
      </c>
      <c r="B216">
        <v>34</v>
      </c>
      <c r="D216">
        <v>34041</v>
      </c>
      <c r="E216" t="s">
        <v>43</v>
      </c>
      <c r="F216" t="s">
        <v>17</v>
      </c>
      <c r="H216">
        <v>2285002007</v>
      </c>
      <c r="I216" t="s">
        <v>18</v>
      </c>
      <c r="J216" t="s">
        <v>19</v>
      </c>
      <c r="K216" t="s">
        <v>26</v>
      </c>
      <c r="L216" t="s">
        <v>27</v>
      </c>
      <c r="M216">
        <v>1.3140000000000001</v>
      </c>
      <c r="N216" t="s">
        <v>22</v>
      </c>
      <c r="O216" t="s">
        <v>23</v>
      </c>
    </row>
    <row r="217" spans="1:15" x14ac:dyDescent="0.25">
      <c r="A217" t="s">
        <v>15</v>
      </c>
      <c r="B217">
        <v>34</v>
      </c>
      <c r="D217">
        <v>34041</v>
      </c>
      <c r="E217" t="s">
        <v>43</v>
      </c>
      <c r="F217" t="s">
        <v>17</v>
      </c>
      <c r="H217">
        <v>2285002009</v>
      </c>
      <c r="I217" t="s">
        <v>18</v>
      </c>
      <c r="J217" t="s">
        <v>19</v>
      </c>
      <c r="K217" t="s">
        <v>26</v>
      </c>
      <c r="L217" t="s">
        <v>27</v>
      </c>
      <c r="M217">
        <v>15.23682</v>
      </c>
      <c r="N217" t="s">
        <v>22</v>
      </c>
      <c r="O217" t="s">
        <v>23</v>
      </c>
    </row>
    <row r="218" spans="1:15" x14ac:dyDescent="0.25">
      <c r="A218" t="s">
        <v>15</v>
      </c>
      <c r="B218">
        <v>34</v>
      </c>
      <c r="D218">
        <v>34041</v>
      </c>
      <c r="E218" t="s">
        <v>43</v>
      </c>
      <c r="F218" t="s">
        <v>17</v>
      </c>
      <c r="H218">
        <v>2285002006</v>
      </c>
      <c r="I218" t="s">
        <v>18</v>
      </c>
      <c r="J218" t="s">
        <v>19</v>
      </c>
      <c r="K218" t="s">
        <v>30</v>
      </c>
      <c r="L218" t="s">
        <v>31</v>
      </c>
      <c r="M218">
        <v>1.1115489999999999</v>
      </c>
      <c r="N218" t="s">
        <v>22</v>
      </c>
      <c r="O218" t="s">
        <v>23</v>
      </c>
    </row>
    <row r="219" spans="1:15" x14ac:dyDescent="0.25">
      <c r="A219" t="s">
        <v>15</v>
      </c>
      <c r="B219">
        <v>34</v>
      </c>
      <c r="D219">
        <v>34041</v>
      </c>
      <c r="E219" t="s">
        <v>43</v>
      </c>
      <c r="F219" t="s">
        <v>17</v>
      </c>
      <c r="H219">
        <v>2285002007</v>
      </c>
      <c r="I219" t="s">
        <v>18</v>
      </c>
      <c r="J219" t="s">
        <v>19</v>
      </c>
      <c r="K219" t="s">
        <v>30</v>
      </c>
      <c r="L219" t="s">
        <v>31</v>
      </c>
      <c r="M219">
        <v>3.7302889999999998E-2</v>
      </c>
      <c r="N219" t="s">
        <v>22</v>
      </c>
      <c r="O219" t="s">
        <v>23</v>
      </c>
    </row>
    <row r="220" spans="1:15" x14ac:dyDescent="0.25">
      <c r="A220" t="s">
        <v>15</v>
      </c>
      <c r="B220">
        <v>34</v>
      </c>
      <c r="D220">
        <v>34001</v>
      </c>
      <c r="E220" t="s">
        <v>44</v>
      </c>
      <c r="F220" t="s">
        <v>17</v>
      </c>
      <c r="H220">
        <v>2285002009</v>
      </c>
      <c r="I220" t="s">
        <v>18</v>
      </c>
      <c r="J220" t="s">
        <v>19</v>
      </c>
      <c r="K220" t="s">
        <v>39</v>
      </c>
      <c r="L220" t="s">
        <v>40</v>
      </c>
      <c r="M220">
        <v>5.5011560000000001E-2</v>
      </c>
      <c r="N220" t="s">
        <v>22</v>
      </c>
      <c r="O220" t="s">
        <v>23</v>
      </c>
    </row>
    <row r="221" spans="1:15" x14ac:dyDescent="0.25">
      <c r="A221" t="s">
        <v>15</v>
      </c>
      <c r="B221">
        <v>34</v>
      </c>
      <c r="D221">
        <v>34003</v>
      </c>
      <c r="E221" t="s">
        <v>45</v>
      </c>
      <c r="F221" t="s">
        <v>25</v>
      </c>
      <c r="H221">
        <v>28500201</v>
      </c>
      <c r="I221" t="s">
        <v>18</v>
      </c>
      <c r="J221" t="s">
        <v>19</v>
      </c>
      <c r="K221" t="s">
        <v>20</v>
      </c>
      <c r="L221" t="s">
        <v>21</v>
      </c>
      <c r="M221">
        <v>3.4489809</v>
      </c>
      <c r="N221" t="s">
        <v>22</v>
      </c>
      <c r="O221" t="s">
        <v>23</v>
      </c>
    </row>
    <row r="222" spans="1:15" x14ac:dyDescent="0.25">
      <c r="A222" t="s">
        <v>15</v>
      </c>
      <c r="B222">
        <v>34</v>
      </c>
      <c r="D222">
        <v>34003</v>
      </c>
      <c r="E222" t="s">
        <v>45</v>
      </c>
      <c r="F222" t="s">
        <v>17</v>
      </c>
      <c r="H222">
        <v>2285002006</v>
      </c>
      <c r="I222" t="s">
        <v>18</v>
      </c>
      <c r="J222" t="s">
        <v>19</v>
      </c>
      <c r="K222" t="s">
        <v>30</v>
      </c>
      <c r="L222" t="s">
        <v>31</v>
      </c>
      <c r="M222">
        <v>3.9238629999999999</v>
      </c>
      <c r="N222" t="s">
        <v>22</v>
      </c>
      <c r="O222" t="s">
        <v>23</v>
      </c>
    </row>
    <row r="223" spans="1:15" x14ac:dyDescent="0.25">
      <c r="A223" t="s">
        <v>15</v>
      </c>
      <c r="B223">
        <v>34</v>
      </c>
      <c r="D223">
        <v>34003</v>
      </c>
      <c r="E223" t="s">
        <v>45</v>
      </c>
      <c r="F223" t="s">
        <v>17</v>
      </c>
      <c r="H223">
        <v>2285002006</v>
      </c>
      <c r="I223" t="s">
        <v>18</v>
      </c>
      <c r="J223" t="s">
        <v>19</v>
      </c>
      <c r="K223" t="s">
        <v>39</v>
      </c>
      <c r="L223" t="s">
        <v>40</v>
      </c>
      <c r="M223">
        <v>9.6287999999999999E-2</v>
      </c>
      <c r="N223" t="s">
        <v>22</v>
      </c>
      <c r="O223" t="s">
        <v>23</v>
      </c>
    </row>
    <row r="224" spans="1:15" x14ac:dyDescent="0.25">
      <c r="A224" t="s">
        <v>15</v>
      </c>
      <c r="B224">
        <v>34</v>
      </c>
      <c r="D224">
        <v>34003</v>
      </c>
      <c r="E224" t="s">
        <v>45</v>
      </c>
      <c r="F224" t="s">
        <v>17</v>
      </c>
      <c r="H224">
        <v>2285002007</v>
      </c>
      <c r="I224" t="s">
        <v>18</v>
      </c>
      <c r="J224" t="s">
        <v>19</v>
      </c>
      <c r="K224" t="s">
        <v>32</v>
      </c>
      <c r="L224" t="s">
        <v>33</v>
      </c>
      <c r="M224">
        <v>0.9210161</v>
      </c>
      <c r="N224" t="s">
        <v>22</v>
      </c>
      <c r="O224" t="s">
        <v>23</v>
      </c>
    </row>
    <row r="225" spans="1:15" x14ac:dyDescent="0.25">
      <c r="A225" t="s">
        <v>15</v>
      </c>
      <c r="B225">
        <v>34</v>
      </c>
      <c r="D225">
        <v>34005</v>
      </c>
      <c r="E225" t="s">
        <v>46</v>
      </c>
      <c r="F225" t="s">
        <v>25</v>
      </c>
      <c r="H225">
        <v>28500201</v>
      </c>
      <c r="I225" t="s">
        <v>18</v>
      </c>
      <c r="J225" t="s">
        <v>19</v>
      </c>
      <c r="K225" t="s">
        <v>20</v>
      </c>
      <c r="L225" t="s">
        <v>21</v>
      </c>
      <c r="M225">
        <v>0.66869270000000003</v>
      </c>
      <c r="N225" t="s">
        <v>22</v>
      </c>
      <c r="O225" t="s">
        <v>23</v>
      </c>
    </row>
    <row r="226" spans="1:15" x14ac:dyDescent="0.25">
      <c r="A226" t="s">
        <v>15</v>
      </c>
      <c r="B226">
        <v>34</v>
      </c>
      <c r="D226">
        <v>34005</v>
      </c>
      <c r="E226" t="s">
        <v>46</v>
      </c>
      <c r="F226" t="s">
        <v>25</v>
      </c>
      <c r="H226">
        <v>28500201</v>
      </c>
      <c r="I226" t="s">
        <v>18</v>
      </c>
      <c r="J226" t="s">
        <v>19</v>
      </c>
      <c r="K226" t="s">
        <v>30</v>
      </c>
      <c r="L226" t="s">
        <v>31</v>
      </c>
      <c r="M226">
        <v>0.10886</v>
      </c>
      <c r="N226" t="s">
        <v>22</v>
      </c>
      <c r="O226" t="s">
        <v>23</v>
      </c>
    </row>
    <row r="227" spans="1:15" x14ac:dyDescent="0.25">
      <c r="A227" t="s">
        <v>15</v>
      </c>
      <c r="B227">
        <v>34</v>
      </c>
      <c r="D227">
        <v>34019</v>
      </c>
      <c r="E227" t="s">
        <v>47</v>
      </c>
      <c r="F227" t="s">
        <v>17</v>
      </c>
      <c r="H227">
        <v>2285002007</v>
      </c>
      <c r="I227" t="s">
        <v>18</v>
      </c>
      <c r="J227" t="s">
        <v>19</v>
      </c>
      <c r="K227" t="s">
        <v>20</v>
      </c>
      <c r="L227" t="s">
        <v>21</v>
      </c>
      <c r="M227">
        <v>0.16743</v>
      </c>
      <c r="N227" t="s">
        <v>22</v>
      </c>
      <c r="O227" t="s">
        <v>23</v>
      </c>
    </row>
    <row r="228" spans="1:15" x14ac:dyDescent="0.25">
      <c r="A228" t="s">
        <v>15</v>
      </c>
      <c r="B228">
        <v>34</v>
      </c>
      <c r="D228">
        <v>34021</v>
      </c>
      <c r="E228" t="s">
        <v>48</v>
      </c>
      <c r="F228" t="s">
        <v>17</v>
      </c>
      <c r="H228">
        <v>2285002007</v>
      </c>
      <c r="I228" t="s">
        <v>18</v>
      </c>
      <c r="J228" t="s">
        <v>19</v>
      </c>
      <c r="K228" t="s">
        <v>28</v>
      </c>
      <c r="L228" t="s">
        <v>29</v>
      </c>
      <c r="M228">
        <v>1.0556289999999999E-2</v>
      </c>
      <c r="N228" t="s">
        <v>22</v>
      </c>
      <c r="O228" t="s">
        <v>23</v>
      </c>
    </row>
    <row r="229" spans="1:15" x14ac:dyDescent="0.25">
      <c r="A229" t="s">
        <v>15</v>
      </c>
      <c r="B229">
        <v>34</v>
      </c>
      <c r="D229">
        <v>34021</v>
      </c>
      <c r="E229" t="s">
        <v>48</v>
      </c>
      <c r="F229" t="s">
        <v>17</v>
      </c>
      <c r="H229">
        <v>2285002009</v>
      </c>
      <c r="I229" t="s">
        <v>18</v>
      </c>
      <c r="J229" t="s">
        <v>19</v>
      </c>
      <c r="K229" t="s">
        <v>30</v>
      </c>
      <c r="L229" t="s">
        <v>31</v>
      </c>
      <c r="M229">
        <v>1.669405</v>
      </c>
      <c r="N229" t="s">
        <v>22</v>
      </c>
      <c r="O229" t="s">
        <v>23</v>
      </c>
    </row>
    <row r="230" spans="1:15" x14ac:dyDescent="0.25">
      <c r="A230" t="s">
        <v>15</v>
      </c>
      <c r="B230">
        <v>34</v>
      </c>
      <c r="D230">
        <v>34021</v>
      </c>
      <c r="E230" t="s">
        <v>48</v>
      </c>
      <c r="F230" t="s">
        <v>17</v>
      </c>
      <c r="H230">
        <v>2285002006</v>
      </c>
      <c r="I230" t="s">
        <v>18</v>
      </c>
      <c r="J230" t="s">
        <v>19</v>
      </c>
      <c r="K230" t="s">
        <v>39</v>
      </c>
      <c r="L230" t="s">
        <v>40</v>
      </c>
      <c r="M230">
        <v>3.7338999999999997E-2</v>
      </c>
      <c r="N230" t="s">
        <v>22</v>
      </c>
      <c r="O230" t="s">
        <v>23</v>
      </c>
    </row>
    <row r="231" spans="1:15" x14ac:dyDescent="0.25">
      <c r="A231" t="s">
        <v>15</v>
      </c>
      <c r="B231">
        <v>34</v>
      </c>
      <c r="D231">
        <v>34021</v>
      </c>
      <c r="E231" t="s">
        <v>48</v>
      </c>
      <c r="F231" t="s">
        <v>17</v>
      </c>
      <c r="H231">
        <v>2285002006</v>
      </c>
      <c r="I231" t="s">
        <v>18</v>
      </c>
      <c r="J231" t="s">
        <v>19</v>
      </c>
      <c r="K231" t="s">
        <v>32</v>
      </c>
      <c r="L231" t="s">
        <v>33</v>
      </c>
      <c r="M231">
        <v>2.4713020000000001</v>
      </c>
      <c r="N231" t="s">
        <v>22</v>
      </c>
      <c r="O231" t="s">
        <v>23</v>
      </c>
    </row>
    <row r="232" spans="1:15" x14ac:dyDescent="0.25">
      <c r="A232" t="s">
        <v>15</v>
      </c>
      <c r="B232">
        <v>34</v>
      </c>
      <c r="D232">
        <v>34029</v>
      </c>
      <c r="E232" t="s">
        <v>55</v>
      </c>
      <c r="F232" t="s">
        <v>17</v>
      </c>
      <c r="H232">
        <v>2285002009</v>
      </c>
      <c r="I232" t="s">
        <v>18</v>
      </c>
      <c r="J232" t="s">
        <v>19</v>
      </c>
      <c r="K232" t="s">
        <v>36</v>
      </c>
      <c r="L232" t="s">
        <v>37</v>
      </c>
      <c r="M232">
        <v>9.0392819999999992E-3</v>
      </c>
      <c r="N232" t="s">
        <v>22</v>
      </c>
      <c r="O232" t="s">
        <v>23</v>
      </c>
    </row>
    <row r="233" spans="1:15" x14ac:dyDescent="0.25">
      <c r="A233" t="s">
        <v>15</v>
      </c>
      <c r="B233">
        <v>34</v>
      </c>
      <c r="D233">
        <v>34033</v>
      </c>
      <c r="E233" t="s">
        <v>50</v>
      </c>
      <c r="F233" t="s">
        <v>17</v>
      </c>
      <c r="H233">
        <v>2285002007</v>
      </c>
      <c r="I233" t="s">
        <v>18</v>
      </c>
      <c r="J233" t="s">
        <v>19</v>
      </c>
      <c r="K233" t="s">
        <v>26</v>
      </c>
      <c r="L233" t="s">
        <v>27</v>
      </c>
      <c r="M233">
        <v>43.027560000000001</v>
      </c>
      <c r="N233" t="s">
        <v>22</v>
      </c>
      <c r="O233" t="s">
        <v>23</v>
      </c>
    </row>
    <row r="234" spans="1:15" x14ac:dyDescent="0.25">
      <c r="A234" t="s">
        <v>15</v>
      </c>
      <c r="B234">
        <v>34</v>
      </c>
      <c r="D234">
        <v>34035</v>
      </c>
      <c r="E234" t="s">
        <v>51</v>
      </c>
      <c r="F234" t="s">
        <v>17</v>
      </c>
      <c r="H234">
        <v>2285002009</v>
      </c>
      <c r="I234" t="s">
        <v>18</v>
      </c>
      <c r="J234" t="s">
        <v>19</v>
      </c>
      <c r="K234" t="s">
        <v>36</v>
      </c>
      <c r="L234" t="s">
        <v>37</v>
      </c>
      <c r="M234">
        <v>8.8669040000000005E-2</v>
      </c>
      <c r="N234" t="s">
        <v>22</v>
      </c>
      <c r="O234" t="s">
        <v>23</v>
      </c>
    </row>
    <row r="235" spans="1:15" x14ac:dyDescent="0.25">
      <c r="A235" t="s">
        <v>15</v>
      </c>
      <c r="B235">
        <v>34</v>
      </c>
      <c r="D235">
        <v>34025</v>
      </c>
      <c r="E235" t="s">
        <v>52</v>
      </c>
      <c r="F235" t="s">
        <v>17</v>
      </c>
      <c r="H235">
        <v>2285002007</v>
      </c>
      <c r="I235" t="s">
        <v>18</v>
      </c>
      <c r="J235" t="s">
        <v>19</v>
      </c>
      <c r="K235" t="s">
        <v>20</v>
      </c>
      <c r="L235" t="s">
        <v>21</v>
      </c>
      <c r="M235">
        <v>0.78626759999999996</v>
      </c>
      <c r="N235" t="s">
        <v>22</v>
      </c>
      <c r="O235" t="s">
        <v>23</v>
      </c>
    </row>
    <row r="236" spans="1:15" x14ac:dyDescent="0.25">
      <c r="A236" t="s">
        <v>15</v>
      </c>
      <c r="B236">
        <v>34</v>
      </c>
      <c r="D236">
        <v>34025</v>
      </c>
      <c r="E236" t="s">
        <v>52</v>
      </c>
      <c r="F236" t="s">
        <v>17</v>
      </c>
      <c r="H236">
        <v>2285002007</v>
      </c>
      <c r="I236" t="s">
        <v>18</v>
      </c>
      <c r="J236" t="s">
        <v>19</v>
      </c>
      <c r="K236" t="s">
        <v>30</v>
      </c>
      <c r="L236" t="s">
        <v>31</v>
      </c>
      <c r="M236">
        <v>0.17383460000000001</v>
      </c>
      <c r="N236" t="s">
        <v>22</v>
      </c>
      <c r="O236" t="s">
        <v>23</v>
      </c>
    </row>
    <row r="237" spans="1:15" x14ac:dyDescent="0.25">
      <c r="A237" t="s">
        <v>15</v>
      </c>
      <c r="B237">
        <v>34</v>
      </c>
      <c r="D237">
        <v>34025</v>
      </c>
      <c r="E237" t="s">
        <v>52</v>
      </c>
      <c r="F237" t="s">
        <v>17</v>
      </c>
      <c r="H237">
        <v>2285002007</v>
      </c>
      <c r="I237" t="s">
        <v>18</v>
      </c>
      <c r="J237" t="s">
        <v>19</v>
      </c>
      <c r="K237" t="s">
        <v>39</v>
      </c>
      <c r="L237" t="s">
        <v>40</v>
      </c>
      <c r="M237">
        <v>2.7727189999999999E-3</v>
      </c>
      <c r="N237" t="s">
        <v>22</v>
      </c>
      <c r="O237" t="s">
        <v>23</v>
      </c>
    </row>
    <row r="238" spans="1:15" x14ac:dyDescent="0.25">
      <c r="A238" t="s">
        <v>15</v>
      </c>
      <c r="B238">
        <v>34</v>
      </c>
      <c r="D238">
        <v>34013</v>
      </c>
      <c r="E238" t="s">
        <v>53</v>
      </c>
      <c r="F238" t="s">
        <v>17</v>
      </c>
      <c r="H238">
        <v>2285002006</v>
      </c>
      <c r="I238" t="s">
        <v>18</v>
      </c>
      <c r="J238" t="s">
        <v>19</v>
      </c>
      <c r="K238" t="s">
        <v>36</v>
      </c>
      <c r="L238" t="s">
        <v>37</v>
      </c>
      <c r="M238">
        <v>3.2162000000000003E-2</v>
      </c>
      <c r="N238" t="s">
        <v>22</v>
      </c>
      <c r="O238" t="s">
        <v>23</v>
      </c>
    </row>
    <row r="239" spans="1:15" x14ac:dyDescent="0.25">
      <c r="A239" t="s">
        <v>15</v>
      </c>
      <c r="B239">
        <v>34</v>
      </c>
      <c r="D239">
        <v>34013</v>
      </c>
      <c r="E239" t="s">
        <v>53</v>
      </c>
      <c r="F239" t="s">
        <v>17</v>
      </c>
      <c r="H239">
        <v>2285002006</v>
      </c>
      <c r="I239" t="s">
        <v>18</v>
      </c>
      <c r="J239" t="s">
        <v>19</v>
      </c>
      <c r="K239" t="s">
        <v>26</v>
      </c>
      <c r="L239" t="s">
        <v>27</v>
      </c>
      <c r="M239">
        <v>52.034550000000003</v>
      </c>
      <c r="N239" t="s">
        <v>22</v>
      </c>
      <c r="O239" t="s">
        <v>23</v>
      </c>
    </row>
    <row r="240" spans="1:15" x14ac:dyDescent="0.25">
      <c r="A240" t="s">
        <v>15</v>
      </c>
      <c r="B240">
        <v>34</v>
      </c>
      <c r="D240">
        <v>34013</v>
      </c>
      <c r="E240" t="s">
        <v>53</v>
      </c>
      <c r="F240" t="s">
        <v>17</v>
      </c>
      <c r="H240">
        <v>2285002007</v>
      </c>
      <c r="I240" t="s">
        <v>18</v>
      </c>
      <c r="J240" t="s">
        <v>19</v>
      </c>
      <c r="K240" t="s">
        <v>32</v>
      </c>
      <c r="L240" t="s">
        <v>33</v>
      </c>
      <c r="M240">
        <v>0.72682049999999998</v>
      </c>
      <c r="N240" t="s">
        <v>22</v>
      </c>
      <c r="O240" t="s">
        <v>23</v>
      </c>
    </row>
    <row r="241" spans="1:15" x14ac:dyDescent="0.25">
      <c r="A241" t="s">
        <v>15</v>
      </c>
      <c r="B241">
        <v>34</v>
      </c>
      <c r="D241">
        <v>34015</v>
      </c>
      <c r="E241" t="s">
        <v>56</v>
      </c>
      <c r="F241" t="s">
        <v>25</v>
      </c>
      <c r="H241">
        <v>28500201</v>
      </c>
      <c r="I241" t="s">
        <v>18</v>
      </c>
      <c r="J241" t="s">
        <v>19</v>
      </c>
      <c r="K241" t="s">
        <v>20</v>
      </c>
      <c r="L241" t="s">
        <v>21</v>
      </c>
      <c r="M241">
        <v>1.030748</v>
      </c>
      <c r="N241" t="s">
        <v>22</v>
      </c>
      <c r="O241" t="s">
        <v>23</v>
      </c>
    </row>
    <row r="242" spans="1:15" x14ac:dyDescent="0.25">
      <c r="A242" t="s">
        <v>15</v>
      </c>
      <c r="B242">
        <v>34</v>
      </c>
      <c r="D242">
        <v>34015</v>
      </c>
      <c r="E242" t="s">
        <v>56</v>
      </c>
      <c r="F242" t="s">
        <v>17</v>
      </c>
      <c r="H242">
        <v>2285002007</v>
      </c>
      <c r="I242" t="s">
        <v>18</v>
      </c>
      <c r="J242" t="s">
        <v>19</v>
      </c>
      <c r="K242" t="s">
        <v>28</v>
      </c>
      <c r="L242" t="s">
        <v>29</v>
      </c>
      <c r="M242">
        <v>1.8792279999999999</v>
      </c>
      <c r="N242" t="s">
        <v>22</v>
      </c>
      <c r="O242" t="s">
        <v>23</v>
      </c>
    </row>
    <row r="243" spans="1:15" x14ac:dyDescent="0.25">
      <c r="A243" t="s">
        <v>15</v>
      </c>
      <c r="B243">
        <v>34</v>
      </c>
      <c r="D243">
        <v>34015</v>
      </c>
      <c r="E243" t="s">
        <v>56</v>
      </c>
      <c r="F243" t="s">
        <v>25</v>
      </c>
      <c r="H243">
        <v>28500201</v>
      </c>
      <c r="I243" t="s">
        <v>18</v>
      </c>
      <c r="J243" t="s">
        <v>19</v>
      </c>
      <c r="K243" t="s">
        <v>28</v>
      </c>
      <c r="L243" t="s">
        <v>29</v>
      </c>
      <c r="M243">
        <v>0.1729907</v>
      </c>
      <c r="N243" t="s">
        <v>22</v>
      </c>
      <c r="O243" t="s">
        <v>23</v>
      </c>
    </row>
    <row r="244" spans="1:15" x14ac:dyDescent="0.25">
      <c r="A244" t="s">
        <v>15</v>
      </c>
      <c r="B244">
        <v>34</v>
      </c>
      <c r="D244">
        <v>34017</v>
      </c>
      <c r="E244" t="s">
        <v>54</v>
      </c>
      <c r="F244" t="s">
        <v>17</v>
      </c>
      <c r="H244">
        <v>2285002007</v>
      </c>
      <c r="I244" t="s">
        <v>18</v>
      </c>
      <c r="J244" t="s">
        <v>19</v>
      </c>
      <c r="K244" t="s">
        <v>28</v>
      </c>
      <c r="L244" t="s">
        <v>29</v>
      </c>
      <c r="M244">
        <v>0.98668199999999995</v>
      </c>
      <c r="N244" t="s">
        <v>22</v>
      </c>
      <c r="O244" t="s">
        <v>23</v>
      </c>
    </row>
    <row r="245" spans="1:15" x14ac:dyDescent="0.25">
      <c r="A245" t="s">
        <v>15</v>
      </c>
      <c r="B245">
        <v>34</v>
      </c>
      <c r="D245">
        <v>34011</v>
      </c>
      <c r="E245" t="s">
        <v>16</v>
      </c>
      <c r="F245" t="s">
        <v>17</v>
      </c>
      <c r="H245">
        <v>2285002007</v>
      </c>
      <c r="I245" t="s">
        <v>18</v>
      </c>
      <c r="J245" t="s">
        <v>19</v>
      </c>
      <c r="K245" t="s">
        <v>30</v>
      </c>
      <c r="L245" t="s">
        <v>31</v>
      </c>
      <c r="M245">
        <v>1.293291</v>
      </c>
      <c r="N245" t="s">
        <v>22</v>
      </c>
      <c r="O245" t="s">
        <v>23</v>
      </c>
    </row>
    <row r="246" spans="1:15" x14ac:dyDescent="0.25">
      <c r="A246" t="s">
        <v>15</v>
      </c>
      <c r="B246">
        <v>34</v>
      </c>
      <c r="D246">
        <v>34027</v>
      </c>
      <c r="E246" t="s">
        <v>24</v>
      </c>
      <c r="F246" t="s">
        <v>17</v>
      </c>
      <c r="H246">
        <v>2285002009</v>
      </c>
      <c r="I246" t="s">
        <v>18</v>
      </c>
      <c r="J246" t="s">
        <v>19</v>
      </c>
      <c r="K246" t="s">
        <v>26</v>
      </c>
      <c r="L246" t="s">
        <v>27</v>
      </c>
      <c r="M246">
        <v>302.44130000000001</v>
      </c>
      <c r="N246" t="s">
        <v>22</v>
      </c>
      <c r="O246" t="s">
        <v>23</v>
      </c>
    </row>
    <row r="247" spans="1:15" x14ac:dyDescent="0.25">
      <c r="A247" t="s">
        <v>15</v>
      </c>
      <c r="B247">
        <v>34</v>
      </c>
      <c r="D247">
        <v>34027</v>
      </c>
      <c r="E247" t="s">
        <v>24</v>
      </c>
      <c r="F247" t="s">
        <v>17</v>
      </c>
      <c r="H247">
        <v>2285002007</v>
      </c>
      <c r="I247" t="s">
        <v>18</v>
      </c>
      <c r="J247" t="s">
        <v>19</v>
      </c>
      <c r="K247" t="s">
        <v>39</v>
      </c>
      <c r="L247" t="s">
        <v>40</v>
      </c>
      <c r="M247">
        <v>4.2464419999999996E-3</v>
      </c>
      <c r="N247" t="s">
        <v>22</v>
      </c>
      <c r="O247" t="s">
        <v>23</v>
      </c>
    </row>
    <row r="248" spans="1:15" x14ac:dyDescent="0.25">
      <c r="A248" t="s">
        <v>15</v>
      </c>
      <c r="B248">
        <v>34</v>
      </c>
      <c r="D248">
        <v>34023</v>
      </c>
      <c r="E248" t="s">
        <v>34</v>
      </c>
      <c r="F248" t="s">
        <v>17</v>
      </c>
      <c r="H248">
        <v>2285002006</v>
      </c>
      <c r="I248" t="s">
        <v>18</v>
      </c>
      <c r="J248" t="s">
        <v>19</v>
      </c>
      <c r="K248" t="s">
        <v>30</v>
      </c>
      <c r="L248" t="s">
        <v>31</v>
      </c>
      <c r="M248">
        <v>2.7567680000000001</v>
      </c>
      <c r="N248" t="s">
        <v>22</v>
      </c>
      <c r="O248" t="s">
        <v>23</v>
      </c>
    </row>
    <row r="249" spans="1:15" x14ac:dyDescent="0.25">
      <c r="A249" t="s">
        <v>15</v>
      </c>
      <c r="B249">
        <v>34</v>
      </c>
      <c r="D249">
        <v>34023</v>
      </c>
      <c r="E249" t="s">
        <v>34</v>
      </c>
      <c r="F249" t="s">
        <v>17</v>
      </c>
      <c r="H249">
        <v>2285002007</v>
      </c>
      <c r="I249" t="s">
        <v>18</v>
      </c>
      <c r="J249" t="s">
        <v>19</v>
      </c>
      <c r="K249" t="s">
        <v>32</v>
      </c>
      <c r="L249" t="s">
        <v>33</v>
      </c>
      <c r="M249">
        <v>3.0214050000000001</v>
      </c>
      <c r="N249" t="s">
        <v>22</v>
      </c>
      <c r="O249" t="s">
        <v>23</v>
      </c>
    </row>
    <row r="250" spans="1:15" x14ac:dyDescent="0.25">
      <c r="A250" t="s">
        <v>15</v>
      </c>
      <c r="B250">
        <v>34</v>
      </c>
      <c r="D250">
        <v>34007</v>
      </c>
      <c r="E250" t="s">
        <v>35</v>
      </c>
      <c r="F250" t="s">
        <v>17</v>
      </c>
      <c r="H250">
        <v>2285002009</v>
      </c>
      <c r="I250" t="s">
        <v>18</v>
      </c>
      <c r="J250" t="s">
        <v>19</v>
      </c>
      <c r="K250" t="s">
        <v>26</v>
      </c>
      <c r="L250" t="s">
        <v>27</v>
      </c>
      <c r="M250">
        <v>123.94450000000001</v>
      </c>
      <c r="N250" t="s">
        <v>22</v>
      </c>
      <c r="O250" t="s">
        <v>23</v>
      </c>
    </row>
    <row r="251" spans="1:15" x14ac:dyDescent="0.25">
      <c r="A251" t="s">
        <v>15</v>
      </c>
      <c r="B251">
        <v>34</v>
      </c>
      <c r="D251">
        <v>34007</v>
      </c>
      <c r="E251" t="s">
        <v>35</v>
      </c>
      <c r="F251" t="s">
        <v>17</v>
      </c>
      <c r="H251">
        <v>2285002007</v>
      </c>
      <c r="I251" t="s">
        <v>18</v>
      </c>
      <c r="J251" t="s">
        <v>19</v>
      </c>
      <c r="K251" t="s">
        <v>28</v>
      </c>
      <c r="L251" t="s">
        <v>29</v>
      </c>
      <c r="M251">
        <v>0.89209360000000004</v>
      </c>
      <c r="N251" t="s">
        <v>22</v>
      </c>
      <c r="O251" t="s">
        <v>23</v>
      </c>
    </row>
    <row r="252" spans="1:15" x14ac:dyDescent="0.25">
      <c r="A252" t="s">
        <v>15</v>
      </c>
      <c r="B252">
        <v>34</v>
      </c>
      <c r="D252">
        <v>34007</v>
      </c>
      <c r="E252" t="s">
        <v>35</v>
      </c>
      <c r="F252" t="s">
        <v>17</v>
      </c>
      <c r="H252">
        <v>2285002009</v>
      </c>
      <c r="I252" t="s">
        <v>18</v>
      </c>
      <c r="J252" t="s">
        <v>19</v>
      </c>
      <c r="K252" t="s">
        <v>28</v>
      </c>
      <c r="L252" t="s">
        <v>29</v>
      </c>
      <c r="M252">
        <v>3.6274609999999998</v>
      </c>
      <c r="N252" t="s">
        <v>22</v>
      </c>
      <c r="O252" t="s">
        <v>23</v>
      </c>
    </row>
    <row r="253" spans="1:15" x14ac:dyDescent="0.25">
      <c r="A253" t="s">
        <v>15</v>
      </c>
      <c r="B253">
        <v>34</v>
      </c>
      <c r="D253">
        <v>34007</v>
      </c>
      <c r="E253" t="s">
        <v>35</v>
      </c>
      <c r="F253" t="s">
        <v>17</v>
      </c>
      <c r="H253">
        <v>2285002009</v>
      </c>
      <c r="I253" t="s">
        <v>18</v>
      </c>
      <c r="J253" t="s">
        <v>19</v>
      </c>
      <c r="K253" t="s">
        <v>30</v>
      </c>
      <c r="L253" t="s">
        <v>31</v>
      </c>
      <c r="M253">
        <v>3.518637</v>
      </c>
      <c r="N253" t="s">
        <v>22</v>
      </c>
      <c r="O253" t="s">
        <v>23</v>
      </c>
    </row>
    <row r="254" spans="1:15" x14ac:dyDescent="0.25">
      <c r="A254" t="s">
        <v>15</v>
      </c>
      <c r="B254">
        <v>34</v>
      </c>
      <c r="D254">
        <v>34007</v>
      </c>
      <c r="E254" t="s">
        <v>35</v>
      </c>
      <c r="F254" t="s">
        <v>17</v>
      </c>
      <c r="H254">
        <v>2285002009</v>
      </c>
      <c r="I254" t="s">
        <v>18</v>
      </c>
      <c r="J254" t="s">
        <v>19</v>
      </c>
      <c r="K254" t="s">
        <v>39</v>
      </c>
      <c r="L254" t="s">
        <v>40</v>
      </c>
      <c r="M254">
        <v>5.4238460000000002E-2</v>
      </c>
      <c r="N254" t="s">
        <v>22</v>
      </c>
      <c r="O254" t="s">
        <v>23</v>
      </c>
    </row>
    <row r="255" spans="1:15" x14ac:dyDescent="0.25">
      <c r="A255" t="s">
        <v>15</v>
      </c>
      <c r="B255">
        <v>34</v>
      </c>
      <c r="D255">
        <v>34009</v>
      </c>
      <c r="E255" t="s">
        <v>38</v>
      </c>
      <c r="F255" t="s">
        <v>17</v>
      </c>
      <c r="H255">
        <v>2285002007</v>
      </c>
      <c r="I255" t="s">
        <v>18</v>
      </c>
      <c r="J255" t="s">
        <v>19</v>
      </c>
      <c r="K255" t="s">
        <v>32</v>
      </c>
      <c r="L255" t="s">
        <v>33</v>
      </c>
      <c r="M255">
        <v>0.17268330000000001</v>
      </c>
      <c r="N255" t="s">
        <v>22</v>
      </c>
      <c r="O255" t="s">
        <v>23</v>
      </c>
    </row>
    <row r="256" spans="1:15" x14ac:dyDescent="0.25">
      <c r="A256" t="s">
        <v>15</v>
      </c>
      <c r="B256">
        <v>34</v>
      </c>
      <c r="D256">
        <v>34039</v>
      </c>
      <c r="E256" t="s">
        <v>42</v>
      </c>
      <c r="F256" t="s">
        <v>17</v>
      </c>
      <c r="H256">
        <v>2285002007</v>
      </c>
      <c r="I256" t="s">
        <v>18</v>
      </c>
      <c r="J256" t="s">
        <v>19</v>
      </c>
      <c r="K256" t="s">
        <v>36</v>
      </c>
      <c r="L256" t="s">
        <v>37</v>
      </c>
      <c r="M256">
        <v>1.5010529999999999E-2</v>
      </c>
      <c r="N256" t="s">
        <v>22</v>
      </c>
      <c r="O256" t="s">
        <v>23</v>
      </c>
    </row>
    <row r="257" spans="1:15" x14ac:dyDescent="0.25">
      <c r="A257" t="s">
        <v>15</v>
      </c>
      <c r="B257">
        <v>34</v>
      </c>
      <c r="D257">
        <v>34039</v>
      </c>
      <c r="E257" t="s">
        <v>42</v>
      </c>
      <c r="F257" t="s">
        <v>17</v>
      </c>
      <c r="H257">
        <v>2285002009</v>
      </c>
      <c r="I257" t="s">
        <v>18</v>
      </c>
      <c r="J257" t="s">
        <v>19</v>
      </c>
      <c r="K257" t="s">
        <v>28</v>
      </c>
      <c r="L257" t="s">
        <v>29</v>
      </c>
      <c r="M257">
        <v>10.026450000000001</v>
      </c>
      <c r="N257" t="s">
        <v>22</v>
      </c>
      <c r="O257" t="s">
        <v>23</v>
      </c>
    </row>
    <row r="258" spans="1:15" x14ac:dyDescent="0.25">
      <c r="A258" t="s">
        <v>15</v>
      </c>
      <c r="B258">
        <v>34</v>
      </c>
      <c r="D258">
        <v>34039</v>
      </c>
      <c r="E258" t="s">
        <v>42</v>
      </c>
      <c r="F258" t="s">
        <v>17</v>
      </c>
      <c r="H258">
        <v>2285002007</v>
      </c>
      <c r="I258" t="s">
        <v>18</v>
      </c>
      <c r="J258" t="s">
        <v>19</v>
      </c>
      <c r="K258" t="s">
        <v>39</v>
      </c>
      <c r="L258" t="s">
        <v>40</v>
      </c>
      <c r="M258">
        <v>1.6918430000000002E-2</v>
      </c>
      <c r="N258" t="s">
        <v>22</v>
      </c>
      <c r="O258" t="s">
        <v>23</v>
      </c>
    </row>
    <row r="259" spans="1:15" x14ac:dyDescent="0.25">
      <c r="A259" t="s">
        <v>15</v>
      </c>
      <c r="B259">
        <v>34</v>
      </c>
      <c r="D259">
        <v>34041</v>
      </c>
      <c r="E259" t="s">
        <v>43</v>
      </c>
      <c r="F259" t="s">
        <v>17</v>
      </c>
      <c r="H259">
        <v>2285002007</v>
      </c>
      <c r="I259" t="s">
        <v>18</v>
      </c>
      <c r="J259" t="s">
        <v>19</v>
      </c>
      <c r="K259" t="s">
        <v>28</v>
      </c>
      <c r="L259" t="s">
        <v>29</v>
      </c>
      <c r="M259">
        <v>3.8456589999999999E-2</v>
      </c>
      <c r="N259" t="s">
        <v>22</v>
      </c>
      <c r="O259" t="s">
        <v>23</v>
      </c>
    </row>
    <row r="260" spans="1:15" x14ac:dyDescent="0.25">
      <c r="A260" t="s">
        <v>15</v>
      </c>
      <c r="B260">
        <v>34</v>
      </c>
      <c r="D260">
        <v>34001</v>
      </c>
      <c r="E260" t="s">
        <v>44</v>
      </c>
      <c r="F260" t="s">
        <v>17</v>
      </c>
      <c r="H260">
        <v>2285002009</v>
      </c>
      <c r="I260" t="s">
        <v>18</v>
      </c>
      <c r="J260" t="s">
        <v>19</v>
      </c>
      <c r="K260" t="s">
        <v>26</v>
      </c>
      <c r="L260" t="s">
        <v>27</v>
      </c>
      <c r="M260">
        <v>125.71120000000001</v>
      </c>
      <c r="N260" t="s">
        <v>22</v>
      </c>
      <c r="O260" t="s">
        <v>23</v>
      </c>
    </row>
    <row r="261" spans="1:15" x14ac:dyDescent="0.25">
      <c r="A261" t="s">
        <v>15</v>
      </c>
      <c r="B261">
        <v>34</v>
      </c>
      <c r="D261">
        <v>34001</v>
      </c>
      <c r="E261" t="s">
        <v>44</v>
      </c>
      <c r="F261" t="s">
        <v>17</v>
      </c>
      <c r="H261">
        <v>2285002009</v>
      </c>
      <c r="I261" t="s">
        <v>18</v>
      </c>
      <c r="J261" t="s">
        <v>19</v>
      </c>
      <c r="K261" t="s">
        <v>30</v>
      </c>
      <c r="L261" t="s">
        <v>31</v>
      </c>
      <c r="M261">
        <v>3.568791</v>
      </c>
      <c r="N261" t="s">
        <v>22</v>
      </c>
      <c r="O261" t="s">
        <v>23</v>
      </c>
    </row>
    <row r="262" spans="1:15" x14ac:dyDescent="0.25">
      <c r="A262" t="s">
        <v>15</v>
      </c>
      <c r="B262">
        <v>34</v>
      </c>
      <c r="D262">
        <v>34001</v>
      </c>
      <c r="E262" t="s">
        <v>44</v>
      </c>
      <c r="F262" t="s">
        <v>17</v>
      </c>
      <c r="H262">
        <v>2285002007</v>
      </c>
      <c r="I262" t="s">
        <v>18</v>
      </c>
      <c r="J262" t="s">
        <v>19</v>
      </c>
      <c r="K262" t="s">
        <v>39</v>
      </c>
      <c r="L262" t="s">
        <v>40</v>
      </c>
      <c r="M262">
        <v>2.6440869999999998E-3</v>
      </c>
      <c r="N262" t="s">
        <v>22</v>
      </c>
      <c r="O262" t="s">
        <v>23</v>
      </c>
    </row>
    <row r="263" spans="1:15" x14ac:dyDescent="0.25">
      <c r="A263" t="s">
        <v>15</v>
      </c>
      <c r="B263">
        <v>34</v>
      </c>
      <c r="D263">
        <v>34003</v>
      </c>
      <c r="E263" t="s">
        <v>45</v>
      </c>
      <c r="F263" t="s">
        <v>17</v>
      </c>
      <c r="H263">
        <v>2285002006</v>
      </c>
      <c r="I263" t="s">
        <v>18</v>
      </c>
      <c r="J263" t="s">
        <v>19</v>
      </c>
      <c r="K263" t="s">
        <v>20</v>
      </c>
      <c r="L263" t="s">
        <v>21</v>
      </c>
      <c r="M263">
        <v>27.304690000000001</v>
      </c>
      <c r="N263" t="s">
        <v>22</v>
      </c>
      <c r="O263" t="s">
        <v>23</v>
      </c>
    </row>
    <row r="264" spans="1:15" x14ac:dyDescent="0.25">
      <c r="A264" t="s">
        <v>15</v>
      </c>
      <c r="B264">
        <v>34</v>
      </c>
      <c r="D264">
        <v>34003</v>
      </c>
      <c r="E264" t="s">
        <v>45</v>
      </c>
      <c r="F264" t="s">
        <v>17</v>
      </c>
      <c r="H264">
        <v>2285002006</v>
      </c>
      <c r="I264" t="s">
        <v>18</v>
      </c>
      <c r="J264" t="s">
        <v>19</v>
      </c>
      <c r="K264" t="s">
        <v>26</v>
      </c>
      <c r="L264" t="s">
        <v>27</v>
      </c>
      <c r="M264">
        <v>138.2149</v>
      </c>
      <c r="N264" t="s">
        <v>22</v>
      </c>
      <c r="O264" t="s">
        <v>23</v>
      </c>
    </row>
    <row r="265" spans="1:15" x14ac:dyDescent="0.25">
      <c r="A265" t="s">
        <v>15</v>
      </c>
      <c r="B265">
        <v>34</v>
      </c>
      <c r="D265">
        <v>34003</v>
      </c>
      <c r="E265" t="s">
        <v>45</v>
      </c>
      <c r="F265" t="s">
        <v>17</v>
      </c>
      <c r="H265">
        <v>2285002007</v>
      </c>
      <c r="I265" t="s">
        <v>18</v>
      </c>
      <c r="J265" t="s">
        <v>19</v>
      </c>
      <c r="K265" t="s">
        <v>26</v>
      </c>
      <c r="L265" t="s">
        <v>27</v>
      </c>
      <c r="M265">
        <v>19.909839999999999</v>
      </c>
      <c r="N265" t="s">
        <v>22</v>
      </c>
      <c r="O265" t="s">
        <v>23</v>
      </c>
    </row>
    <row r="266" spans="1:15" x14ac:dyDescent="0.25">
      <c r="A266" t="s">
        <v>15</v>
      </c>
      <c r="B266">
        <v>34</v>
      </c>
      <c r="D266">
        <v>34003</v>
      </c>
      <c r="E266" t="s">
        <v>45</v>
      </c>
      <c r="F266" t="s">
        <v>25</v>
      </c>
      <c r="H266">
        <v>28500201</v>
      </c>
      <c r="I266" t="s">
        <v>18</v>
      </c>
      <c r="J266" t="s">
        <v>19</v>
      </c>
      <c r="K266" t="s">
        <v>28</v>
      </c>
      <c r="L266" t="s">
        <v>29</v>
      </c>
      <c r="M266">
        <v>0.57884303000000004</v>
      </c>
      <c r="N266" t="s">
        <v>22</v>
      </c>
      <c r="O266" t="s">
        <v>23</v>
      </c>
    </row>
    <row r="267" spans="1:15" x14ac:dyDescent="0.25">
      <c r="A267" t="s">
        <v>15</v>
      </c>
      <c r="B267">
        <v>34</v>
      </c>
      <c r="D267">
        <v>34003</v>
      </c>
      <c r="E267" t="s">
        <v>45</v>
      </c>
      <c r="F267" t="s">
        <v>17</v>
      </c>
      <c r="H267">
        <v>2285002007</v>
      </c>
      <c r="I267" t="s">
        <v>18</v>
      </c>
      <c r="J267" t="s">
        <v>19</v>
      </c>
      <c r="K267" t="s">
        <v>30</v>
      </c>
      <c r="L267" t="s">
        <v>31</v>
      </c>
      <c r="M267">
        <v>0.56521670000000002</v>
      </c>
      <c r="N267" t="s">
        <v>22</v>
      </c>
      <c r="O267" t="s">
        <v>23</v>
      </c>
    </row>
    <row r="268" spans="1:15" x14ac:dyDescent="0.25">
      <c r="A268" t="s">
        <v>15</v>
      </c>
      <c r="B268">
        <v>34</v>
      </c>
      <c r="D268">
        <v>34005</v>
      </c>
      <c r="E268" t="s">
        <v>46</v>
      </c>
      <c r="F268" t="s">
        <v>17</v>
      </c>
      <c r="H268">
        <v>2285002007</v>
      </c>
      <c r="I268" t="s">
        <v>18</v>
      </c>
      <c r="J268" t="s">
        <v>19</v>
      </c>
      <c r="K268" t="s">
        <v>36</v>
      </c>
      <c r="L268" t="s">
        <v>37</v>
      </c>
      <c r="M268">
        <v>4.1212150000000001E-3</v>
      </c>
      <c r="N268" t="s">
        <v>22</v>
      </c>
      <c r="O268" t="s">
        <v>23</v>
      </c>
    </row>
    <row r="269" spans="1:15" x14ac:dyDescent="0.25">
      <c r="A269" t="s">
        <v>15</v>
      </c>
      <c r="B269">
        <v>34</v>
      </c>
      <c r="D269">
        <v>34005</v>
      </c>
      <c r="E269" t="s">
        <v>46</v>
      </c>
      <c r="F269" t="s">
        <v>17</v>
      </c>
      <c r="H269">
        <v>2285002007</v>
      </c>
      <c r="I269" t="s">
        <v>18</v>
      </c>
      <c r="J269" t="s">
        <v>19</v>
      </c>
      <c r="K269" t="s">
        <v>26</v>
      </c>
      <c r="L269" t="s">
        <v>27</v>
      </c>
      <c r="M269">
        <v>10.000310000000001</v>
      </c>
      <c r="N269" t="s">
        <v>22</v>
      </c>
      <c r="O269" t="s">
        <v>23</v>
      </c>
    </row>
    <row r="270" spans="1:15" x14ac:dyDescent="0.25">
      <c r="A270" t="s">
        <v>15</v>
      </c>
      <c r="B270">
        <v>34</v>
      </c>
      <c r="D270">
        <v>34005</v>
      </c>
      <c r="E270" t="s">
        <v>46</v>
      </c>
      <c r="F270" t="s">
        <v>25</v>
      </c>
      <c r="H270">
        <v>28500201</v>
      </c>
      <c r="I270" t="s">
        <v>18</v>
      </c>
      <c r="J270" t="s">
        <v>19</v>
      </c>
      <c r="K270" t="s">
        <v>26</v>
      </c>
      <c r="L270" t="s">
        <v>27</v>
      </c>
      <c r="M270">
        <v>4.2823969999999996</v>
      </c>
      <c r="N270" t="s">
        <v>22</v>
      </c>
      <c r="O270" t="s">
        <v>23</v>
      </c>
    </row>
    <row r="271" spans="1:15" x14ac:dyDescent="0.25">
      <c r="A271" t="s">
        <v>15</v>
      </c>
      <c r="B271">
        <v>34</v>
      </c>
      <c r="D271">
        <v>34005</v>
      </c>
      <c r="E271" t="s">
        <v>46</v>
      </c>
      <c r="F271" t="s">
        <v>17</v>
      </c>
      <c r="H271">
        <v>2285002007</v>
      </c>
      <c r="I271" t="s">
        <v>18</v>
      </c>
      <c r="J271" t="s">
        <v>19</v>
      </c>
      <c r="K271" t="s">
        <v>30</v>
      </c>
      <c r="L271" t="s">
        <v>31</v>
      </c>
      <c r="M271">
        <v>0.28474660000000002</v>
      </c>
      <c r="N271" t="s">
        <v>22</v>
      </c>
      <c r="O271" t="s">
        <v>23</v>
      </c>
    </row>
    <row r="272" spans="1:15" x14ac:dyDescent="0.25">
      <c r="A272" t="s">
        <v>15</v>
      </c>
      <c r="B272">
        <v>34</v>
      </c>
      <c r="D272">
        <v>34005</v>
      </c>
      <c r="E272" t="s">
        <v>46</v>
      </c>
      <c r="F272" t="s">
        <v>17</v>
      </c>
      <c r="H272">
        <v>2285002007</v>
      </c>
      <c r="I272" t="s">
        <v>18</v>
      </c>
      <c r="J272" t="s">
        <v>19</v>
      </c>
      <c r="K272" t="s">
        <v>32</v>
      </c>
      <c r="L272" t="s">
        <v>33</v>
      </c>
      <c r="M272">
        <v>0.46383459999999999</v>
      </c>
      <c r="N272" t="s">
        <v>22</v>
      </c>
      <c r="O272" t="s">
        <v>23</v>
      </c>
    </row>
    <row r="273" spans="1:15" x14ac:dyDescent="0.25">
      <c r="A273" t="s">
        <v>15</v>
      </c>
      <c r="B273">
        <v>34</v>
      </c>
      <c r="D273">
        <v>34019</v>
      </c>
      <c r="E273" t="s">
        <v>47</v>
      </c>
      <c r="F273" t="s">
        <v>17</v>
      </c>
      <c r="H273">
        <v>2285002006</v>
      </c>
      <c r="I273" t="s">
        <v>18</v>
      </c>
      <c r="J273" t="s">
        <v>19</v>
      </c>
      <c r="K273" t="s">
        <v>28</v>
      </c>
      <c r="L273" t="s">
        <v>29</v>
      </c>
      <c r="M273">
        <v>3.7120709999999999</v>
      </c>
      <c r="N273" t="s">
        <v>22</v>
      </c>
      <c r="O273" t="s">
        <v>23</v>
      </c>
    </row>
    <row r="274" spans="1:15" x14ac:dyDescent="0.25">
      <c r="A274" t="s">
        <v>15</v>
      </c>
      <c r="B274">
        <v>34</v>
      </c>
      <c r="D274">
        <v>34019</v>
      </c>
      <c r="E274" t="s">
        <v>47</v>
      </c>
      <c r="F274" t="s">
        <v>17</v>
      </c>
      <c r="H274">
        <v>2285002009</v>
      </c>
      <c r="I274" t="s">
        <v>18</v>
      </c>
      <c r="J274" t="s">
        <v>19</v>
      </c>
      <c r="K274" t="s">
        <v>28</v>
      </c>
      <c r="L274" t="s">
        <v>29</v>
      </c>
      <c r="M274">
        <v>6.5496639999999999</v>
      </c>
      <c r="N274" t="s">
        <v>22</v>
      </c>
      <c r="O274" t="s">
        <v>23</v>
      </c>
    </row>
    <row r="275" spans="1:15" x14ac:dyDescent="0.25">
      <c r="A275" t="s">
        <v>15</v>
      </c>
      <c r="B275">
        <v>34</v>
      </c>
      <c r="D275">
        <v>34019</v>
      </c>
      <c r="E275" t="s">
        <v>47</v>
      </c>
      <c r="F275" t="s">
        <v>17</v>
      </c>
      <c r="H275">
        <v>2285002006</v>
      </c>
      <c r="I275" t="s">
        <v>18</v>
      </c>
      <c r="J275" t="s">
        <v>19</v>
      </c>
      <c r="K275" t="s">
        <v>39</v>
      </c>
      <c r="L275" t="s">
        <v>40</v>
      </c>
      <c r="M275">
        <v>8.8357000000000005E-2</v>
      </c>
      <c r="N275" t="s">
        <v>22</v>
      </c>
      <c r="O275" t="s">
        <v>23</v>
      </c>
    </row>
    <row r="276" spans="1:15" x14ac:dyDescent="0.25">
      <c r="A276" t="s">
        <v>15</v>
      </c>
      <c r="B276">
        <v>34</v>
      </c>
      <c r="D276">
        <v>34019</v>
      </c>
      <c r="E276" t="s">
        <v>47</v>
      </c>
      <c r="F276" t="s">
        <v>17</v>
      </c>
      <c r="H276">
        <v>2285002009</v>
      </c>
      <c r="I276" t="s">
        <v>18</v>
      </c>
      <c r="J276" t="s">
        <v>19</v>
      </c>
      <c r="K276" t="s">
        <v>39</v>
      </c>
      <c r="L276" t="s">
        <v>40</v>
      </c>
      <c r="M276">
        <v>9.7931760000000007E-2</v>
      </c>
      <c r="N276" t="s">
        <v>22</v>
      </c>
      <c r="O276" t="s">
        <v>23</v>
      </c>
    </row>
    <row r="277" spans="1:15" x14ac:dyDescent="0.25">
      <c r="A277" t="s">
        <v>15</v>
      </c>
      <c r="B277">
        <v>34</v>
      </c>
      <c r="D277">
        <v>34021</v>
      </c>
      <c r="E277" t="s">
        <v>48</v>
      </c>
      <c r="F277" t="s">
        <v>17</v>
      </c>
      <c r="H277">
        <v>2285002006</v>
      </c>
      <c r="I277" t="s">
        <v>18</v>
      </c>
      <c r="J277" t="s">
        <v>19</v>
      </c>
      <c r="K277" t="s">
        <v>20</v>
      </c>
      <c r="L277" t="s">
        <v>21</v>
      </c>
      <c r="M277">
        <v>10.58836</v>
      </c>
      <c r="N277" t="s">
        <v>22</v>
      </c>
      <c r="O277" t="s">
        <v>23</v>
      </c>
    </row>
    <row r="278" spans="1:15" x14ac:dyDescent="0.25">
      <c r="A278" t="s">
        <v>15</v>
      </c>
      <c r="B278">
        <v>34</v>
      </c>
      <c r="D278">
        <v>34029</v>
      </c>
      <c r="E278" t="s">
        <v>55</v>
      </c>
      <c r="F278" t="s">
        <v>17</v>
      </c>
      <c r="H278">
        <v>2285002007</v>
      </c>
      <c r="I278" t="s">
        <v>18</v>
      </c>
      <c r="J278" t="s">
        <v>19</v>
      </c>
      <c r="K278" t="s">
        <v>36</v>
      </c>
      <c r="L278" t="s">
        <v>37</v>
      </c>
      <c r="M278">
        <v>3.2508419999999997E-5</v>
      </c>
      <c r="N278" t="s">
        <v>22</v>
      </c>
      <c r="O278" t="s">
        <v>23</v>
      </c>
    </row>
    <row r="279" spans="1:15" x14ac:dyDescent="0.25">
      <c r="A279" t="s">
        <v>15</v>
      </c>
      <c r="B279">
        <v>34</v>
      </c>
      <c r="D279">
        <v>34029</v>
      </c>
      <c r="E279" t="s">
        <v>55</v>
      </c>
      <c r="F279" t="s">
        <v>17</v>
      </c>
      <c r="H279">
        <v>2285002007</v>
      </c>
      <c r="I279" t="s">
        <v>18</v>
      </c>
      <c r="J279" t="s">
        <v>19</v>
      </c>
      <c r="K279" t="s">
        <v>32</v>
      </c>
      <c r="L279" t="s">
        <v>33</v>
      </c>
      <c r="M279">
        <v>3.5911929999999999E-3</v>
      </c>
      <c r="N279" t="s">
        <v>22</v>
      </c>
      <c r="O279" t="s">
        <v>23</v>
      </c>
    </row>
    <row r="280" spans="1:15" x14ac:dyDescent="0.25">
      <c r="A280" t="s">
        <v>15</v>
      </c>
      <c r="B280">
        <v>34</v>
      </c>
      <c r="D280">
        <v>34029</v>
      </c>
      <c r="E280" t="s">
        <v>55</v>
      </c>
      <c r="F280" t="s">
        <v>17</v>
      </c>
      <c r="H280">
        <v>2285002009</v>
      </c>
      <c r="I280" t="s">
        <v>18</v>
      </c>
      <c r="J280" t="s">
        <v>19</v>
      </c>
      <c r="K280" t="s">
        <v>32</v>
      </c>
      <c r="L280" t="s">
        <v>33</v>
      </c>
      <c r="M280">
        <v>1.0770040000000001</v>
      </c>
      <c r="N280" t="s">
        <v>22</v>
      </c>
      <c r="O280" t="s">
        <v>23</v>
      </c>
    </row>
    <row r="281" spans="1:15" x14ac:dyDescent="0.25">
      <c r="A281" t="s">
        <v>15</v>
      </c>
      <c r="B281">
        <v>34</v>
      </c>
      <c r="D281">
        <v>34031</v>
      </c>
      <c r="E281" t="s">
        <v>49</v>
      </c>
      <c r="F281" t="s">
        <v>17</v>
      </c>
      <c r="H281">
        <v>2285002009</v>
      </c>
      <c r="I281" t="s">
        <v>18</v>
      </c>
      <c r="J281" t="s">
        <v>19</v>
      </c>
      <c r="K281" t="s">
        <v>26</v>
      </c>
      <c r="L281" t="s">
        <v>27</v>
      </c>
      <c r="M281">
        <v>298.37329999999997</v>
      </c>
      <c r="N281" t="s">
        <v>22</v>
      </c>
      <c r="O281" t="s">
        <v>23</v>
      </c>
    </row>
    <row r="282" spans="1:15" x14ac:dyDescent="0.25">
      <c r="A282" t="s">
        <v>15</v>
      </c>
      <c r="B282">
        <v>34</v>
      </c>
      <c r="D282">
        <v>34033</v>
      </c>
      <c r="E282" t="s">
        <v>50</v>
      </c>
      <c r="F282" t="s">
        <v>17</v>
      </c>
      <c r="H282">
        <v>2285002007</v>
      </c>
      <c r="I282" t="s">
        <v>18</v>
      </c>
      <c r="J282" t="s">
        <v>19</v>
      </c>
      <c r="K282" t="s">
        <v>36</v>
      </c>
      <c r="L282" t="s">
        <v>37</v>
      </c>
      <c r="M282">
        <v>1.6818820000000002E-2</v>
      </c>
      <c r="N282" t="s">
        <v>22</v>
      </c>
      <c r="O282" t="s">
        <v>23</v>
      </c>
    </row>
    <row r="283" spans="1:15" x14ac:dyDescent="0.25">
      <c r="A283" t="s">
        <v>15</v>
      </c>
      <c r="B283">
        <v>34</v>
      </c>
      <c r="D283">
        <v>34035</v>
      </c>
      <c r="E283" t="s">
        <v>51</v>
      </c>
      <c r="F283" t="s">
        <v>17</v>
      </c>
      <c r="H283">
        <v>2285002006</v>
      </c>
      <c r="I283" t="s">
        <v>18</v>
      </c>
      <c r="J283" t="s">
        <v>19</v>
      </c>
      <c r="K283" t="s">
        <v>20</v>
      </c>
      <c r="L283" t="s">
        <v>21</v>
      </c>
      <c r="M283">
        <v>26.551950000000001</v>
      </c>
      <c r="N283" t="s">
        <v>22</v>
      </c>
      <c r="O283" t="s">
        <v>23</v>
      </c>
    </row>
    <row r="284" spans="1:15" x14ac:dyDescent="0.25">
      <c r="A284" t="s">
        <v>15</v>
      </c>
      <c r="B284">
        <v>34</v>
      </c>
      <c r="D284">
        <v>34035</v>
      </c>
      <c r="E284" t="s">
        <v>51</v>
      </c>
      <c r="F284" t="s">
        <v>17</v>
      </c>
      <c r="H284">
        <v>2285002009</v>
      </c>
      <c r="I284" t="s">
        <v>18</v>
      </c>
      <c r="J284" t="s">
        <v>19</v>
      </c>
      <c r="K284" t="s">
        <v>39</v>
      </c>
      <c r="L284" t="s">
        <v>40</v>
      </c>
      <c r="M284">
        <v>9.9939219999999995E-2</v>
      </c>
      <c r="N284" t="s">
        <v>22</v>
      </c>
      <c r="O284" t="s">
        <v>23</v>
      </c>
    </row>
    <row r="285" spans="1:15" x14ac:dyDescent="0.25">
      <c r="A285" t="s">
        <v>15</v>
      </c>
      <c r="B285">
        <v>34</v>
      </c>
      <c r="D285">
        <v>34025</v>
      </c>
      <c r="E285" t="s">
        <v>52</v>
      </c>
      <c r="F285" t="s">
        <v>17</v>
      </c>
      <c r="H285">
        <v>2285002009</v>
      </c>
      <c r="I285" t="s">
        <v>18</v>
      </c>
      <c r="J285" t="s">
        <v>19</v>
      </c>
      <c r="K285" t="s">
        <v>28</v>
      </c>
      <c r="L285" t="s">
        <v>29</v>
      </c>
      <c r="M285">
        <v>16.509260000000001</v>
      </c>
      <c r="N285" t="s">
        <v>22</v>
      </c>
      <c r="O285" t="s">
        <v>23</v>
      </c>
    </row>
    <row r="286" spans="1:15" x14ac:dyDescent="0.25">
      <c r="A286" t="s">
        <v>15</v>
      </c>
      <c r="B286">
        <v>34</v>
      </c>
      <c r="D286">
        <v>34013</v>
      </c>
      <c r="E286" t="s">
        <v>53</v>
      </c>
      <c r="F286" t="s">
        <v>17</v>
      </c>
      <c r="H286">
        <v>2285002009</v>
      </c>
      <c r="I286" t="s">
        <v>18</v>
      </c>
      <c r="J286" t="s">
        <v>19</v>
      </c>
      <c r="K286" t="s">
        <v>20</v>
      </c>
      <c r="L286" t="s">
        <v>21</v>
      </c>
      <c r="M286">
        <v>22.112850000000002</v>
      </c>
      <c r="N286" t="s">
        <v>22</v>
      </c>
      <c r="O286" t="s">
        <v>23</v>
      </c>
    </row>
    <row r="287" spans="1:15" x14ac:dyDescent="0.25">
      <c r="A287" t="s">
        <v>15</v>
      </c>
      <c r="B287">
        <v>34</v>
      </c>
      <c r="D287">
        <v>34013</v>
      </c>
      <c r="E287" t="s">
        <v>53</v>
      </c>
      <c r="F287" t="s">
        <v>25</v>
      </c>
      <c r="H287">
        <v>28500201</v>
      </c>
      <c r="I287" t="s">
        <v>18</v>
      </c>
      <c r="J287" t="s">
        <v>19</v>
      </c>
      <c r="K287" t="s">
        <v>20</v>
      </c>
      <c r="L287" t="s">
        <v>21</v>
      </c>
      <c r="M287">
        <v>35.928060199999997</v>
      </c>
      <c r="N287" t="s">
        <v>22</v>
      </c>
      <c r="O287" t="s">
        <v>23</v>
      </c>
    </row>
    <row r="288" spans="1:15" x14ac:dyDescent="0.25">
      <c r="A288" t="s">
        <v>15</v>
      </c>
      <c r="B288">
        <v>34</v>
      </c>
      <c r="D288">
        <v>34013</v>
      </c>
      <c r="E288" t="s">
        <v>53</v>
      </c>
      <c r="F288" t="s">
        <v>17</v>
      </c>
      <c r="H288">
        <v>2285002009</v>
      </c>
      <c r="I288" t="s">
        <v>18</v>
      </c>
      <c r="J288" t="s">
        <v>19</v>
      </c>
      <c r="K288" t="s">
        <v>26</v>
      </c>
      <c r="L288" t="s">
        <v>27</v>
      </c>
      <c r="M288">
        <v>178.1969</v>
      </c>
      <c r="N288" t="s">
        <v>22</v>
      </c>
      <c r="O288" t="s">
        <v>23</v>
      </c>
    </row>
    <row r="289" spans="1:15" x14ac:dyDescent="0.25">
      <c r="A289" t="s">
        <v>15</v>
      </c>
      <c r="B289">
        <v>34</v>
      </c>
      <c r="D289">
        <v>34013</v>
      </c>
      <c r="E289" t="s">
        <v>53</v>
      </c>
      <c r="F289" t="s">
        <v>17</v>
      </c>
      <c r="H289">
        <v>2285002009</v>
      </c>
      <c r="I289" t="s">
        <v>18</v>
      </c>
      <c r="J289" t="s">
        <v>19</v>
      </c>
      <c r="K289" t="s">
        <v>28</v>
      </c>
      <c r="L289" t="s">
        <v>29</v>
      </c>
      <c r="M289">
        <v>5.2152560000000001</v>
      </c>
      <c r="N289" t="s">
        <v>22</v>
      </c>
      <c r="O289" t="s">
        <v>23</v>
      </c>
    </row>
    <row r="290" spans="1:15" x14ac:dyDescent="0.25">
      <c r="A290" t="s">
        <v>15</v>
      </c>
      <c r="B290">
        <v>34</v>
      </c>
      <c r="D290">
        <v>34013</v>
      </c>
      <c r="E290" t="s">
        <v>53</v>
      </c>
      <c r="F290" t="s">
        <v>25</v>
      </c>
      <c r="H290">
        <v>28500201</v>
      </c>
      <c r="I290" t="s">
        <v>18</v>
      </c>
      <c r="J290" t="s">
        <v>19</v>
      </c>
      <c r="K290" t="s">
        <v>30</v>
      </c>
      <c r="L290" t="s">
        <v>31</v>
      </c>
      <c r="M290">
        <v>5.8489176599999997</v>
      </c>
      <c r="N290" t="s">
        <v>22</v>
      </c>
      <c r="O290" t="s">
        <v>23</v>
      </c>
    </row>
    <row r="291" spans="1:15" x14ac:dyDescent="0.25">
      <c r="A291" t="s">
        <v>15</v>
      </c>
      <c r="B291">
        <v>34</v>
      </c>
      <c r="D291">
        <v>34015</v>
      </c>
      <c r="E291" t="s">
        <v>56</v>
      </c>
      <c r="F291" t="s">
        <v>25</v>
      </c>
      <c r="H291">
        <v>28500201</v>
      </c>
      <c r="I291" t="s">
        <v>18</v>
      </c>
      <c r="J291" t="s">
        <v>19</v>
      </c>
      <c r="K291" t="s">
        <v>39</v>
      </c>
      <c r="L291" t="s">
        <v>40</v>
      </c>
      <c r="M291">
        <v>3.4791610000000001E-3</v>
      </c>
      <c r="N291" t="s">
        <v>22</v>
      </c>
      <c r="O291" t="s">
        <v>23</v>
      </c>
    </row>
    <row r="292" spans="1:15" x14ac:dyDescent="0.25">
      <c r="A292" t="s">
        <v>15</v>
      </c>
      <c r="B292">
        <v>34</v>
      </c>
      <c r="D292">
        <v>34017</v>
      </c>
      <c r="E292" t="s">
        <v>54</v>
      </c>
      <c r="F292" t="s">
        <v>17</v>
      </c>
      <c r="H292">
        <v>2285002009</v>
      </c>
      <c r="I292" t="s">
        <v>18</v>
      </c>
      <c r="J292" t="s">
        <v>19</v>
      </c>
      <c r="K292" t="s">
        <v>36</v>
      </c>
      <c r="L292" t="s">
        <v>37</v>
      </c>
      <c r="M292">
        <v>0.1450823</v>
      </c>
      <c r="N292" t="s">
        <v>22</v>
      </c>
      <c r="O292" t="s">
        <v>23</v>
      </c>
    </row>
    <row r="293" spans="1:15" x14ac:dyDescent="0.25">
      <c r="A293" t="s">
        <v>15</v>
      </c>
      <c r="B293">
        <v>34</v>
      </c>
      <c r="D293">
        <v>34017</v>
      </c>
      <c r="E293" t="s">
        <v>54</v>
      </c>
      <c r="F293" t="s">
        <v>17</v>
      </c>
      <c r="H293">
        <v>2285002007</v>
      </c>
      <c r="I293" t="s">
        <v>18</v>
      </c>
      <c r="J293" t="s">
        <v>19</v>
      </c>
      <c r="K293" t="s">
        <v>26</v>
      </c>
      <c r="L293" t="s">
        <v>27</v>
      </c>
      <c r="M293">
        <v>33.687150000000003</v>
      </c>
      <c r="N293" t="s">
        <v>22</v>
      </c>
      <c r="O293" t="s">
        <v>23</v>
      </c>
    </row>
    <row r="294" spans="1:15" x14ac:dyDescent="0.25">
      <c r="A294" t="s">
        <v>15</v>
      </c>
      <c r="B294">
        <v>34</v>
      </c>
      <c r="D294">
        <v>34017</v>
      </c>
      <c r="E294" t="s">
        <v>54</v>
      </c>
      <c r="F294" t="s">
        <v>25</v>
      </c>
      <c r="H294">
        <v>28500201</v>
      </c>
      <c r="I294" t="s">
        <v>18</v>
      </c>
      <c r="J294" t="s">
        <v>19</v>
      </c>
      <c r="K294" t="s">
        <v>26</v>
      </c>
      <c r="L294" t="s">
        <v>27</v>
      </c>
      <c r="M294">
        <v>162.87817699999999</v>
      </c>
      <c r="N294" t="s">
        <v>22</v>
      </c>
      <c r="O294" t="s">
        <v>23</v>
      </c>
    </row>
    <row r="295" spans="1:15" x14ac:dyDescent="0.25">
      <c r="A295" t="s">
        <v>15</v>
      </c>
      <c r="B295">
        <v>34</v>
      </c>
      <c r="D295">
        <v>34017</v>
      </c>
      <c r="E295" t="s">
        <v>54</v>
      </c>
      <c r="F295" t="s">
        <v>17</v>
      </c>
      <c r="H295">
        <v>2285002006</v>
      </c>
      <c r="I295" t="s">
        <v>18</v>
      </c>
      <c r="J295" t="s">
        <v>19</v>
      </c>
      <c r="K295" t="s">
        <v>30</v>
      </c>
      <c r="L295" t="s">
        <v>31</v>
      </c>
      <c r="M295">
        <v>3.4932690000000002</v>
      </c>
      <c r="N295" t="s">
        <v>22</v>
      </c>
      <c r="O295" t="s">
        <v>23</v>
      </c>
    </row>
    <row r="296" spans="1:15" x14ac:dyDescent="0.25">
      <c r="A296" t="s">
        <v>15</v>
      </c>
      <c r="B296">
        <v>34</v>
      </c>
      <c r="D296">
        <v>34027</v>
      </c>
      <c r="E296" t="s">
        <v>24</v>
      </c>
      <c r="F296" t="s">
        <v>17</v>
      </c>
      <c r="H296">
        <v>2285002009</v>
      </c>
      <c r="I296" t="s">
        <v>18</v>
      </c>
      <c r="J296" t="s">
        <v>19</v>
      </c>
      <c r="K296" t="s">
        <v>28</v>
      </c>
      <c r="L296" t="s">
        <v>29</v>
      </c>
      <c r="M296">
        <v>8.8514940000000006</v>
      </c>
      <c r="N296" t="s">
        <v>22</v>
      </c>
      <c r="O296" t="s">
        <v>23</v>
      </c>
    </row>
    <row r="297" spans="1:15" x14ac:dyDescent="0.25">
      <c r="A297" t="s">
        <v>15</v>
      </c>
      <c r="B297">
        <v>34</v>
      </c>
      <c r="D297">
        <v>34027</v>
      </c>
      <c r="E297" t="s">
        <v>24</v>
      </c>
      <c r="F297" t="s">
        <v>17</v>
      </c>
      <c r="H297">
        <v>2285002009</v>
      </c>
      <c r="I297" t="s">
        <v>18</v>
      </c>
      <c r="J297" t="s">
        <v>19</v>
      </c>
      <c r="K297" t="s">
        <v>30</v>
      </c>
      <c r="L297" t="s">
        <v>31</v>
      </c>
      <c r="M297">
        <v>8.5859489999999994</v>
      </c>
      <c r="N297" t="s">
        <v>22</v>
      </c>
      <c r="O297" t="s">
        <v>23</v>
      </c>
    </row>
    <row r="298" spans="1:15" x14ac:dyDescent="0.25">
      <c r="A298" t="s">
        <v>15</v>
      </c>
      <c r="B298">
        <v>34</v>
      </c>
      <c r="D298">
        <v>34027</v>
      </c>
      <c r="E298" t="s">
        <v>24</v>
      </c>
      <c r="F298" t="s">
        <v>17</v>
      </c>
      <c r="H298">
        <v>2285002009</v>
      </c>
      <c r="I298" t="s">
        <v>18</v>
      </c>
      <c r="J298" t="s">
        <v>19</v>
      </c>
      <c r="K298" t="s">
        <v>39</v>
      </c>
      <c r="L298" t="s">
        <v>40</v>
      </c>
      <c r="M298">
        <v>0.1323491</v>
      </c>
      <c r="N298" t="s">
        <v>22</v>
      </c>
      <c r="O298" t="s">
        <v>23</v>
      </c>
    </row>
    <row r="299" spans="1:15" x14ac:dyDescent="0.25">
      <c r="A299" t="s">
        <v>15</v>
      </c>
      <c r="B299">
        <v>34</v>
      </c>
      <c r="D299">
        <v>34027</v>
      </c>
      <c r="E299" t="s">
        <v>24</v>
      </c>
      <c r="F299" t="s">
        <v>17</v>
      </c>
      <c r="H299">
        <v>2285002007</v>
      </c>
      <c r="I299" t="s">
        <v>18</v>
      </c>
      <c r="J299" t="s">
        <v>19</v>
      </c>
      <c r="K299" t="s">
        <v>32</v>
      </c>
      <c r="L299" t="s">
        <v>33</v>
      </c>
      <c r="M299">
        <v>0.44889479999999998</v>
      </c>
      <c r="N299" t="s">
        <v>22</v>
      </c>
      <c r="O299" t="s">
        <v>23</v>
      </c>
    </row>
    <row r="300" spans="1:15" x14ac:dyDescent="0.25">
      <c r="A300" t="s">
        <v>15</v>
      </c>
      <c r="B300">
        <v>34</v>
      </c>
      <c r="D300">
        <v>34027</v>
      </c>
      <c r="E300" t="s">
        <v>24</v>
      </c>
      <c r="F300" t="s">
        <v>25</v>
      </c>
      <c r="H300">
        <v>28500201</v>
      </c>
      <c r="I300" t="s">
        <v>18</v>
      </c>
      <c r="J300" t="s">
        <v>19</v>
      </c>
      <c r="K300" t="s">
        <v>32</v>
      </c>
      <c r="L300" t="s">
        <v>33</v>
      </c>
      <c r="M300">
        <v>0.32167400000000002</v>
      </c>
      <c r="N300" t="s">
        <v>22</v>
      </c>
      <c r="O300" t="s">
        <v>23</v>
      </c>
    </row>
    <row r="301" spans="1:15" x14ac:dyDescent="0.25">
      <c r="A301" t="s">
        <v>15</v>
      </c>
      <c r="B301">
        <v>34</v>
      </c>
      <c r="D301">
        <v>34023</v>
      </c>
      <c r="E301" t="s">
        <v>34</v>
      </c>
      <c r="F301" t="s">
        <v>17</v>
      </c>
      <c r="H301">
        <v>2285002007</v>
      </c>
      <c r="I301" t="s">
        <v>18</v>
      </c>
      <c r="J301" t="s">
        <v>19</v>
      </c>
      <c r="K301" t="s">
        <v>20</v>
      </c>
      <c r="L301" t="s">
        <v>21</v>
      </c>
      <c r="M301">
        <v>8.6817349999999998</v>
      </c>
      <c r="N301" t="s">
        <v>22</v>
      </c>
      <c r="O301" t="s">
        <v>23</v>
      </c>
    </row>
    <row r="302" spans="1:15" x14ac:dyDescent="0.25">
      <c r="A302" t="s">
        <v>15</v>
      </c>
      <c r="B302">
        <v>34</v>
      </c>
      <c r="D302">
        <v>34023</v>
      </c>
      <c r="E302" t="s">
        <v>34</v>
      </c>
      <c r="F302" t="s">
        <v>17</v>
      </c>
      <c r="H302">
        <v>2285002009</v>
      </c>
      <c r="I302" t="s">
        <v>18</v>
      </c>
      <c r="J302" t="s">
        <v>19</v>
      </c>
      <c r="K302" t="s">
        <v>26</v>
      </c>
      <c r="L302" t="s">
        <v>27</v>
      </c>
      <c r="M302">
        <v>223.49</v>
      </c>
      <c r="N302" t="s">
        <v>22</v>
      </c>
      <c r="O302" t="s">
        <v>23</v>
      </c>
    </row>
    <row r="303" spans="1:15" x14ac:dyDescent="0.25">
      <c r="A303" t="s">
        <v>15</v>
      </c>
      <c r="B303">
        <v>34</v>
      </c>
      <c r="D303">
        <v>34023</v>
      </c>
      <c r="E303" t="s">
        <v>34</v>
      </c>
      <c r="F303" t="s">
        <v>17</v>
      </c>
      <c r="H303">
        <v>2285002009</v>
      </c>
      <c r="I303" t="s">
        <v>18</v>
      </c>
      <c r="J303" t="s">
        <v>19</v>
      </c>
      <c r="K303" t="s">
        <v>28</v>
      </c>
      <c r="L303" t="s">
        <v>29</v>
      </c>
      <c r="M303">
        <v>6.5408390000000001</v>
      </c>
      <c r="N303" t="s">
        <v>22</v>
      </c>
      <c r="O303" t="s">
        <v>23</v>
      </c>
    </row>
    <row r="304" spans="1:15" x14ac:dyDescent="0.25">
      <c r="A304" t="s">
        <v>15</v>
      </c>
      <c r="B304">
        <v>34</v>
      </c>
      <c r="D304">
        <v>34023</v>
      </c>
      <c r="E304" t="s">
        <v>34</v>
      </c>
      <c r="F304" t="s">
        <v>17</v>
      </c>
      <c r="H304">
        <v>2285002007</v>
      </c>
      <c r="I304" t="s">
        <v>18</v>
      </c>
      <c r="J304" t="s">
        <v>19</v>
      </c>
      <c r="K304" t="s">
        <v>39</v>
      </c>
      <c r="L304" t="s">
        <v>40</v>
      </c>
      <c r="M304">
        <v>3.0615549999999998E-2</v>
      </c>
      <c r="N304" t="s">
        <v>22</v>
      </c>
      <c r="O304" t="s">
        <v>23</v>
      </c>
    </row>
    <row r="305" spans="1:15" x14ac:dyDescent="0.25">
      <c r="A305" t="s">
        <v>15</v>
      </c>
      <c r="B305">
        <v>34</v>
      </c>
      <c r="D305">
        <v>34007</v>
      </c>
      <c r="E305" t="s">
        <v>35</v>
      </c>
      <c r="F305" t="s">
        <v>25</v>
      </c>
      <c r="H305">
        <v>28500201</v>
      </c>
      <c r="I305" t="s">
        <v>18</v>
      </c>
      <c r="J305" t="s">
        <v>19</v>
      </c>
      <c r="K305" t="s">
        <v>28</v>
      </c>
      <c r="L305" t="s">
        <v>29</v>
      </c>
      <c r="M305">
        <v>1.9027879999999999</v>
      </c>
      <c r="N305" t="s">
        <v>22</v>
      </c>
      <c r="O305" t="s">
        <v>23</v>
      </c>
    </row>
    <row r="306" spans="1:15" x14ac:dyDescent="0.25">
      <c r="A306" t="s">
        <v>15</v>
      </c>
      <c r="B306">
        <v>34</v>
      </c>
      <c r="D306">
        <v>34039</v>
      </c>
      <c r="E306" t="s">
        <v>42</v>
      </c>
      <c r="F306" t="s">
        <v>17</v>
      </c>
      <c r="H306">
        <v>2285002007</v>
      </c>
      <c r="I306" t="s">
        <v>18</v>
      </c>
      <c r="J306" t="s">
        <v>19</v>
      </c>
      <c r="K306" t="s">
        <v>20</v>
      </c>
      <c r="L306" t="s">
        <v>21</v>
      </c>
      <c r="M306">
        <v>4.7976049999999999</v>
      </c>
      <c r="N306" t="s">
        <v>22</v>
      </c>
      <c r="O306" t="s">
        <v>23</v>
      </c>
    </row>
    <row r="307" spans="1:15" x14ac:dyDescent="0.25">
      <c r="A307" t="s">
        <v>15</v>
      </c>
      <c r="B307">
        <v>34</v>
      </c>
      <c r="D307">
        <v>34039</v>
      </c>
      <c r="E307" t="s">
        <v>42</v>
      </c>
      <c r="F307" t="s">
        <v>17</v>
      </c>
      <c r="H307">
        <v>2285002009</v>
      </c>
      <c r="I307" t="s">
        <v>18</v>
      </c>
      <c r="J307" t="s">
        <v>19</v>
      </c>
      <c r="K307" t="s">
        <v>20</v>
      </c>
      <c r="L307" t="s">
        <v>21</v>
      </c>
      <c r="M307">
        <v>42.512450000000001</v>
      </c>
      <c r="N307" t="s">
        <v>22</v>
      </c>
      <c r="O307" t="s">
        <v>23</v>
      </c>
    </row>
    <row r="308" spans="1:15" x14ac:dyDescent="0.25">
      <c r="A308" t="s">
        <v>15</v>
      </c>
      <c r="B308">
        <v>34</v>
      </c>
      <c r="D308">
        <v>34039</v>
      </c>
      <c r="E308" t="s">
        <v>42</v>
      </c>
      <c r="F308" t="s">
        <v>17</v>
      </c>
      <c r="H308">
        <v>2285002007</v>
      </c>
      <c r="I308" t="s">
        <v>18</v>
      </c>
      <c r="J308" t="s">
        <v>19</v>
      </c>
      <c r="K308" t="s">
        <v>32</v>
      </c>
      <c r="L308" t="s">
        <v>33</v>
      </c>
      <c r="M308">
        <v>1.6582079999999999</v>
      </c>
      <c r="N308" t="s">
        <v>22</v>
      </c>
      <c r="O308" t="s">
        <v>23</v>
      </c>
    </row>
    <row r="309" spans="1:15" x14ac:dyDescent="0.25">
      <c r="A309" t="s">
        <v>15</v>
      </c>
      <c r="B309">
        <v>34</v>
      </c>
      <c r="D309">
        <v>34039</v>
      </c>
      <c r="E309" t="s">
        <v>42</v>
      </c>
      <c r="F309" t="s">
        <v>25</v>
      </c>
      <c r="H309">
        <v>28500201</v>
      </c>
      <c r="I309" t="s">
        <v>18</v>
      </c>
      <c r="J309" t="s">
        <v>19</v>
      </c>
      <c r="K309" t="s">
        <v>32</v>
      </c>
      <c r="L309" t="s">
        <v>33</v>
      </c>
      <c r="M309">
        <v>5.6707324000000003</v>
      </c>
      <c r="N309" t="s">
        <v>22</v>
      </c>
      <c r="O309" t="s">
        <v>23</v>
      </c>
    </row>
    <row r="310" spans="1:15" x14ac:dyDescent="0.25">
      <c r="A310" t="s">
        <v>15</v>
      </c>
      <c r="B310">
        <v>34</v>
      </c>
      <c r="D310">
        <v>34041</v>
      </c>
      <c r="E310" t="s">
        <v>43</v>
      </c>
      <c r="F310" t="s">
        <v>17</v>
      </c>
      <c r="H310">
        <v>2285002006</v>
      </c>
      <c r="I310" t="s">
        <v>18</v>
      </c>
      <c r="J310" t="s">
        <v>19</v>
      </c>
      <c r="K310" t="s">
        <v>20</v>
      </c>
      <c r="L310" t="s">
        <v>21</v>
      </c>
      <c r="M310">
        <v>7.7348499999999998</v>
      </c>
      <c r="N310" t="s">
        <v>22</v>
      </c>
      <c r="O310" t="s">
        <v>23</v>
      </c>
    </row>
    <row r="311" spans="1:15" x14ac:dyDescent="0.25">
      <c r="A311" t="s">
        <v>15</v>
      </c>
      <c r="B311">
        <v>34</v>
      </c>
      <c r="D311">
        <v>34041</v>
      </c>
      <c r="E311" t="s">
        <v>43</v>
      </c>
      <c r="F311" t="s">
        <v>17</v>
      </c>
      <c r="H311">
        <v>2285002007</v>
      </c>
      <c r="I311" t="s">
        <v>18</v>
      </c>
      <c r="J311" t="s">
        <v>19</v>
      </c>
      <c r="K311" t="s">
        <v>36</v>
      </c>
      <c r="L311" t="s">
        <v>37</v>
      </c>
      <c r="M311">
        <v>5.1016579999999998E-4</v>
      </c>
      <c r="N311" t="s">
        <v>22</v>
      </c>
      <c r="O311" t="s">
        <v>23</v>
      </c>
    </row>
    <row r="312" spans="1:15" x14ac:dyDescent="0.25">
      <c r="A312" t="s">
        <v>15</v>
      </c>
      <c r="B312">
        <v>34</v>
      </c>
      <c r="D312">
        <v>34041</v>
      </c>
      <c r="E312" t="s">
        <v>43</v>
      </c>
      <c r="F312" t="s">
        <v>17</v>
      </c>
      <c r="H312">
        <v>2285002006</v>
      </c>
      <c r="I312" t="s">
        <v>18</v>
      </c>
      <c r="J312" t="s">
        <v>19</v>
      </c>
      <c r="K312" t="s">
        <v>28</v>
      </c>
      <c r="L312" t="s">
        <v>29</v>
      </c>
      <c r="M312">
        <v>1.1459429999999999</v>
      </c>
      <c r="N312" t="s">
        <v>22</v>
      </c>
      <c r="O312" t="s">
        <v>23</v>
      </c>
    </row>
    <row r="313" spans="1:15" x14ac:dyDescent="0.25">
      <c r="A313" t="s">
        <v>15</v>
      </c>
      <c r="B313">
        <v>34</v>
      </c>
      <c r="D313">
        <v>34041</v>
      </c>
      <c r="E313" t="s">
        <v>43</v>
      </c>
      <c r="F313" t="s">
        <v>17</v>
      </c>
      <c r="H313">
        <v>2285002006</v>
      </c>
      <c r="I313" t="s">
        <v>18</v>
      </c>
      <c r="J313" t="s">
        <v>19</v>
      </c>
      <c r="K313" t="s">
        <v>39</v>
      </c>
      <c r="L313" t="s">
        <v>40</v>
      </c>
      <c r="M313">
        <v>2.7276000000000002E-2</v>
      </c>
      <c r="N313" t="s">
        <v>22</v>
      </c>
      <c r="O313" t="s">
        <v>23</v>
      </c>
    </row>
    <row r="314" spans="1:15" x14ac:dyDescent="0.25">
      <c r="A314" t="s">
        <v>15</v>
      </c>
      <c r="B314">
        <v>34</v>
      </c>
      <c r="D314">
        <v>34003</v>
      </c>
      <c r="E314" t="s">
        <v>45</v>
      </c>
      <c r="F314" t="s">
        <v>17</v>
      </c>
      <c r="H314">
        <v>2285002006</v>
      </c>
      <c r="I314" t="s">
        <v>18</v>
      </c>
      <c r="J314" t="s">
        <v>19</v>
      </c>
      <c r="K314" t="s">
        <v>36</v>
      </c>
      <c r="L314" t="s">
        <v>37</v>
      </c>
      <c r="M314">
        <v>8.5430000000000006E-2</v>
      </c>
      <c r="N314" t="s">
        <v>22</v>
      </c>
      <c r="O314" t="s">
        <v>23</v>
      </c>
    </row>
    <row r="315" spans="1:15" x14ac:dyDescent="0.25">
      <c r="A315" t="s">
        <v>15</v>
      </c>
      <c r="B315">
        <v>34</v>
      </c>
      <c r="D315">
        <v>34003</v>
      </c>
      <c r="E315" t="s">
        <v>45</v>
      </c>
      <c r="F315" t="s">
        <v>25</v>
      </c>
      <c r="H315">
        <v>28500201</v>
      </c>
      <c r="I315" t="s">
        <v>18</v>
      </c>
      <c r="J315" t="s">
        <v>19</v>
      </c>
      <c r="K315" t="s">
        <v>36</v>
      </c>
      <c r="L315" t="s">
        <v>37</v>
      </c>
      <c r="M315">
        <v>1.0329624500000001E-2</v>
      </c>
      <c r="N315" t="s">
        <v>22</v>
      </c>
      <c r="O315" t="s">
        <v>23</v>
      </c>
    </row>
    <row r="316" spans="1:15" x14ac:dyDescent="0.25">
      <c r="A316" t="s">
        <v>15</v>
      </c>
      <c r="B316">
        <v>34</v>
      </c>
      <c r="D316">
        <v>34003</v>
      </c>
      <c r="E316" t="s">
        <v>45</v>
      </c>
      <c r="F316" t="s">
        <v>17</v>
      </c>
      <c r="H316">
        <v>2285002009</v>
      </c>
      <c r="I316" t="s">
        <v>18</v>
      </c>
      <c r="J316" t="s">
        <v>19</v>
      </c>
      <c r="K316" t="s">
        <v>28</v>
      </c>
      <c r="L316" t="s">
        <v>29</v>
      </c>
      <c r="M316">
        <v>26.836469999999998</v>
      </c>
      <c r="N316" t="s">
        <v>22</v>
      </c>
      <c r="O316" t="s">
        <v>23</v>
      </c>
    </row>
    <row r="317" spans="1:15" x14ac:dyDescent="0.25">
      <c r="A317" t="s">
        <v>15</v>
      </c>
      <c r="B317">
        <v>34</v>
      </c>
      <c r="D317">
        <v>34005</v>
      </c>
      <c r="E317" t="s">
        <v>46</v>
      </c>
      <c r="F317" t="s">
        <v>17</v>
      </c>
      <c r="H317">
        <v>2285002007</v>
      </c>
      <c r="I317" t="s">
        <v>18</v>
      </c>
      <c r="J317" t="s">
        <v>19</v>
      </c>
      <c r="K317" t="s">
        <v>28</v>
      </c>
      <c r="L317" t="s">
        <v>29</v>
      </c>
      <c r="M317">
        <v>0.29355320000000001</v>
      </c>
      <c r="N317" t="s">
        <v>22</v>
      </c>
      <c r="O317" t="s">
        <v>23</v>
      </c>
    </row>
    <row r="318" spans="1:15" x14ac:dyDescent="0.25">
      <c r="A318" t="s">
        <v>15</v>
      </c>
      <c r="B318">
        <v>34</v>
      </c>
      <c r="D318">
        <v>34005</v>
      </c>
      <c r="E318" t="s">
        <v>46</v>
      </c>
      <c r="F318" t="s">
        <v>25</v>
      </c>
      <c r="H318">
        <v>28500201</v>
      </c>
      <c r="I318" t="s">
        <v>18</v>
      </c>
      <c r="J318" t="s">
        <v>19</v>
      </c>
      <c r="K318" t="s">
        <v>28</v>
      </c>
      <c r="L318" t="s">
        <v>29</v>
      </c>
      <c r="M318">
        <v>0.1122268</v>
      </c>
      <c r="N318" t="s">
        <v>22</v>
      </c>
      <c r="O318" t="s">
        <v>23</v>
      </c>
    </row>
    <row r="319" spans="1:15" x14ac:dyDescent="0.25">
      <c r="A319" t="s">
        <v>15</v>
      </c>
      <c r="B319">
        <v>34</v>
      </c>
      <c r="D319">
        <v>34005</v>
      </c>
      <c r="E319" t="s">
        <v>46</v>
      </c>
      <c r="F319" t="s">
        <v>25</v>
      </c>
      <c r="H319">
        <v>28500201</v>
      </c>
      <c r="I319" t="s">
        <v>18</v>
      </c>
      <c r="J319" t="s">
        <v>19</v>
      </c>
      <c r="K319" t="s">
        <v>39</v>
      </c>
      <c r="L319" t="s">
        <v>40</v>
      </c>
      <c r="M319">
        <v>2.257088E-3</v>
      </c>
      <c r="N319" t="s">
        <v>22</v>
      </c>
      <c r="O319" t="s">
        <v>23</v>
      </c>
    </row>
    <row r="320" spans="1:15" x14ac:dyDescent="0.25">
      <c r="A320" t="s">
        <v>15</v>
      </c>
      <c r="B320">
        <v>34</v>
      </c>
      <c r="D320">
        <v>34019</v>
      </c>
      <c r="E320" t="s">
        <v>47</v>
      </c>
      <c r="F320" t="s">
        <v>17</v>
      </c>
      <c r="H320">
        <v>2285002006</v>
      </c>
      <c r="I320" t="s">
        <v>18</v>
      </c>
      <c r="J320" t="s">
        <v>19</v>
      </c>
      <c r="K320" t="s">
        <v>36</v>
      </c>
      <c r="L320" t="s">
        <v>37</v>
      </c>
      <c r="M320">
        <v>7.8393000000000004E-2</v>
      </c>
      <c r="N320" t="s">
        <v>22</v>
      </c>
      <c r="O320" t="s">
        <v>23</v>
      </c>
    </row>
    <row r="321" spans="1:15" x14ac:dyDescent="0.25">
      <c r="A321" t="s">
        <v>15</v>
      </c>
      <c r="B321">
        <v>34</v>
      </c>
      <c r="D321">
        <v>34019</v>
      </c>
      <c r="E321" t="s">
        <v>47</v>
      </c>
      <c r="F321" t="s">
        <v>17</v>
      </c>
      <c r="H321">
        <v>2285002009</v>
      </c>
      <c r="I321" t="s">
        <v>18</v>
      </c>
      <c r="J321" t="s">
        <v>19</v>
      </c>
      <c r="K321" t="s">
        <v>36</v>
      </c>
      <c r="L321" t="s">
        <v>37</v>
      </c>
      <c r="M321">
        <v>8.688796E-2</v>
      </c>
      <c r="N321" t="s">
        <v>22</v>
      </c>
      <c r="O321" t="s">
        <v>23</v>
      </c>
    </row>
    <row r="322" spans="1:15" x14ac:dyDescent="0.25">
      <c r="A322" t="s">
        <v>15</v>
      </c>
      <c r="B322">
        <v>34</v>
      </c>
      <c r="D322">
        <v>34019</v>
      </c>
      <c r="E322" t="s">
        <v>47</v>
      </c>
      <c r="F322" t="s">
        <v>17</v>
      </c>
      <c r="H322">
        <v>2285002006</v>
      </c>
      <c r="I322" t="s">
        <v>18</v>
      </c>
      <c r="J322" t="s">
        <v>19</v>
      </c>
      <c r="K322" t="s">
        <v>26</v>
      </c>
      <c r="L322" t="s">
        <v>27</v>
      </c>
      <c r="M322">
        <v>126.8302</v>
      </c>
      <c r="N322" t="s">
        <v>22</v>
      </c>
      <c r="O322" t="s">
        <v>23</v>
      </c>
    </row>
    <row r="323" spans="1:15" x14ac:dyDescent="0.25">
      <c r="A323" t="s">
        <v>15</v>
      </c>
      <c r="B323">
        <v>34</v>
      </c>
      <c r="D323">
        <v>34019</v>
      </c>
      <c r="E323" t="s">
        <v>47</v>
      </c>
      <c r="F323" t="s">
        <v>17</v>
      </c>
      <c r="H323">
        <v>2285002006</v>
      </c>
      <c r="I323" t="s">
        <v>18</v>
      </c>
      <c r="J323" t="s">
        <v>19</v>
      </c>
      <c r="K323" t="s">
        <v>32</v>
      </c>
      <c r="L323" t="s">
        <v>33</v>
      </c>
      <c r="M323">
        <v>5.8479330000000003</v>
      </c>
      <c r="N323" t="s">
        <v>22</v>
      </c>
      <c r="O323" t="s">
        <v>23</v>
      </c>
    </row>
    <row r="324" spans="1:15" x14ac:dyDescent="0.25">
      <c r="A324" t="s">
        <v>15</v>
      </c>
      <c r="B324">
        <v>34</v>
      </c>
      <c r="D324">
        <v>34021</v>
      </c>
      <c r="E324" t="s">
        <v>48</v>
      </c>
      <c r="F324" t="s">
        <v>17</v>
      </c>
      <c r="H324">
        <v>2285002006</v>
      </c>
      <c r="I324" t="s">
        <v>18</v>
      </c>
      <c r="J324" t="s">
        <v>19</v>
      </c>
      <c r="K324" t="s">
        <v>36</v>
      </c>
      <c r="L324" t="s">
        <v>37</v>
      </c>
      <c r="M324">
        <v>3.3127999999999998E-2</v>
      </c>
      <c r="N324" t="s">
        <v>22</v>
      </c>
      <c r="O324" t="s">
        <v>23</v>
      </c>
    </row>
    <row r="325" spans="1:15" x14ac:dyDescent="0.25">
      <c r="A325" t="s">
        <v>15</v>
      </c>
      <c r="B325">
        <v>34</v>
      </c>
      <c r="D325">
        <v>34021</v>
      </c>
      <c r="E325" t="s">
        <v>48</v>
      </c>
      <c r="F325" t="s">
        <v>17</v>
      </c>
      <c r="H325">
        <v>2285002006</v>
      </c>
      <c r="I325" t="s">
        <v>18</v>
      </c>
      <c r="J325" t="s">
        <v>19</v>
      </c>
      <c r="K325" t="s">
        <v>26</v>
      </c>
      <c r="L325" t="s">
        <v>27</v>
      </c>
      <c r="M325">
        <v>53.597709999999999</v>
      </c>
      <c r="N325" t="s">
        <v>22</v>
      </c>
      <c r="O325" t="s">
        <v>23</v>
      </c>
    </row>
    <row r="326" spans="1:15" x14ac:dyDescent="0.25">
      <c r="A326" t="s">
        <v>15</v>
      </c>
      <c r="B326">
        <v>34</v>
      </c>
      <c r="D326">
        <v>34021</v>
      </c>
      <c r="E326" t="s">
        <v>48</v>
      </c>
      <c r="F326" t="s">
        <v>17</v>
      </c>
      <c r="H326">
        <v>2285002009</v>
      </c>
      <c r="I326" t="s">
        <v>18</v>
      </c>
      <c r="J326" t="s">
        <v>19</v>
      </c>
      <c r="K326" t="s">
        <v>26</v>
      </c>
      <c r="L326" t="s">
        <v>27</v>
      </c>
      <c r="M326">
        <v>58.805039999999998</v>
      </c>
      <c r="N326" t="s">
        <v>22</v>
      </c>
      <c r="O326" t="s">
        <v>23</v>
      </c>
    </row>
    <row r="327" spans="1:15" x14ac:dyDescent="0.25">
      <c r="A327" t="s">
        <v>15</v>
      </c>
      <c r="B327">
        <v>34</v>
      </c>
      <c r="D327">
        <v>34021</v>
      </c>
      <c r="E327" t="s">
        <v>48</v>
      </c>
      <c r="F327" t="s">
        <v>17</v>
      </c>
      <c r="H327">
        <v>2285002007</v>
      </c>
      <c r="I327" t="s">
        <v>18</v>
      </c>
      <c r="J327" t="s">
        <v>19</v>
      </c>
      <c r="K327" t="s">
        <v>39</v>
      </c>
      <c r="L327" t="s">
        <v>40</v>
      </c>
      <c r="M327">
        <v>1.701603E-4</v>
      </c>
      <c r="N327" t="s">
        <v>22</v>
      </c>
      <c r="O327" t="s">
        <v>23</v>
      </c>
    </row>
    <row r="328" spans="1:15" x14ac:dyDescent="0.25">
      <c r="A328" t="s">
        <v>15</v>
      </c>
      <c r="B328">
        <v>34</v>
      </c>
      <c r="D328">
        <v>34021</v>
      </c>
      <c r="E328" t="s">
        <v>48</v>
      </c>
      <c r="F328" t="s">
        <v>17</v>
      </c>
      <c r="H328">
        <v>2285002009</v>
      </c>
      <c r="I328" t="s">
        <v>18</v>
      </c>
      <c r="J328" t="s">
        <v>19</v>
      </c>
      <c r="K328" t="s">
        <v>39</v>
      </c>
      <c r="L328" t="s">
        <v>40</v>
      </c>
      <c r="M328">
        <v>2.5733240000000001E-2</v>
      </c>
      <c r="N328" t="s">
        <v>22</v>
      </c>
      <c r="O328" t="s">
        <v>23</v>
      </c>
    </row>
    <row r="329" spans="1:15" x14ac:dyDescent="0.25">
      <c r="A329" t="s">
        <v>15</v>
      </c>
      <c r="B329">
        <v>34</v>
      </c>
      <c r="D329">
        <v>34029</v>
      </c>
      <c r="E329" t="s">
        <v>55</v>
      </c>
      <c r="F329" t="s">
        <v>17</v>
      </c>
      <c r="H329">
        <v>2285002007</v>
      </c>
      <c r="I329" t="s">
        <v>18</v>
      </c>
      <c r="J329" t="s">
        <v>19</v>
      </c>
      <c r="K329" t="s">
        <v>26</v>
      </c>
      <c r="L329" t="s">
        <v>27</v>
      </c>
      <c r="M329">
        <v>7.73567E-2</v>
      </c>
      <c r="N329" t="s">
        <v>22</v>
      </c>
      <c r="O329" t="s">
        <v>23</v>
      </c>
    </row>
    <row r="330" spans="1:15" x14ac:dyDescent="0.25">
      <c r="A330" t="s">
        <v>15</v>
      </c>
      <c r="B330">
        <v>34</v>
      </c>
      <c r="D330">
        <v>34029</v>
      </c>
      <c r="E330" t="s">
        <v>55</v>
      </c>
      <c r="F330" t="s">
        <v>17</v>
      </c>
      <c r="H330">
        <v>2285002009</v>
      </c>
      <c r="I330" t="s">
        <v>18</v>
      </c>
      <c r="J330" t="s">
        <v>19</v>
      </c>
      <c r="K330" t="s">
        <v>39</v>
      </c>
      <c r="L330" t="s">
        <v>40</v>
      </c>
      <c r="M330">
        <v>1.018821E-2</v>
      </c>
      <c r="N330" t="s">
        <v>22</v>
      </c>
      <c r="O330" t="s">
        <v>23</v>
      </c>
    </row>
    <row r="331" spans="1:15" x14ac:dyDescent="0.25">
      <c r="A331" t="s">
        <v>15</v>
      </c>
      <c r="B331">
        <v>34</v>
      </c>
      <c r="D331">
        <v>34031</v>
      </c>
      <c r="E331" t="s">
        <v>49</v>
      </c>
      <c r="F331" t="s">
        <v>17</v>
      </c>
      <c r="H331">
        <v>2285002007</v>
      </c>
      <c r="I331" t="s">
        <v>18</v>
      </c>
      <c r="J331" t="s">
        <v>19</v>
      </c>
      <c r="K331" t="s">
        <v>36</v>
      </c>
      <c r="L331" t="s">
        <v>37</v>
      </c>
      <c r="M331">
        <v>5.5148590000000004E-3</v>
      </c>
      <c r="N331" t="s">
        <v>22</v>
      </c>
      <c r="O331" t="s">
        <v>23</v>
      </c>
    </row>
    <row r="332" spans="1:15" x14ac:dyDescent="0.25">
      <c r="A332" t="s">
        <v>15</v>
      </c>
      <c r="B332">
        <v>34</v>
      </c>
      <c r="D332">
        <v>34031</v>
      </c>
      <c r="E332" t="s">
        <v>49</v>
      </c>
      <c r="F332" t="s">
        <v>17</v>
      </c>
      <c r="H332">
        <v>2285002009</v>
      </c>
      <c r="I332" t="s">
        <v>18</v>
      </c>
      <c r="J332" t="s">
        <v>19</v>
      </c>
      <c r="K332" t="s">
        <v>36</v>
      </c>
      <c r="L332" t="s">
        <v>37</v>
      </c>
      <c r="M332">
        <v>0.11584460000000001</v>
      </c>
      <c r="N332" t="s">
        <v>22</v>
      </c>
      <c r="O332" t="s">
        <v>23</v>
      </c>
    </row>
    <row r="333" spans="1:15" x14ac:dyDescent="0.25">
      <c r="A333" t="s">
        <v>15</v>
      </c>
      <c r="B333">
        <v>34</v>
      </c>
      <c r="D333">
        <v>34035</v>
      </c>
      <c r="E333" t="s">
        <v>51</v>
      </c>
      <c r="F333" t="s">
        <v>17</v>
      </c>
      <c r="H333">
        <v>2285002007</v>
      </c>
      <c r="I333" t="s">
        <v>18</v>
      </c>
      <c r="J333" t="s">
        <v>19</v>
      </c>
      <c r="K333" t="s">
        <v>26</v>
      </c>
      <c r="L333" t="s">
        <v>27</v>
      </c>
      <c r="M333">
        <v>1.5493189999999999</v>
      </c>
      <c r="N333" t="s">
        <v>22</v>
      </c>
      <c r="O333" t="s">
        <v>23</v>
      </c>
    </row>
    <row r="334" spans="1:15" x14ac:dyDescent="0.25">
      <c r="A334" t="s">
        <v>15</v>
      </c>
      <c r="B334">
        <v>34</v>
      </c>
      <c r="D334">
        <v>34035</v>
      </c>
      <c r="E334" t="s">
        <v>51</v>
      </c>
      <c r="F334" t="s">
        <v>17</v>
      </c>
      <c r="H334">
        <v>2285002007</v>
      </c>
      <c r="I334" t="s">
        <v>18</v>
      </c>
      <c r="J334" t="s">
        <v>19</v>
      </c>
      <c r="K334" t="s">
        <v>28</v>
      </c>
      <c r="L334" t="s">
        <v>29</v>
      </c>
      <c r="M334">
        <v>4.5525589999999998E-2</v>
      </c>
      <c r="N334" t="s">
        <v>22</v>
      </c>
      <c r="O334" t="s">
        <v>23</v>
      </c>
    </row>
    <row r="335" spans="1:15" x14ac:dyDescent="0.25">
      <c r="A335" t="s">
        <v>15</v>
      </c>
      <c r="B335">
        <v>34</v>
      </c>
      <c r="D335">
        <v>34035</v>
      </c>
      <c r="E335" t="s">
        <v>51</v>
      </c>
      <c r="F335" t="s">
        <v>17</v>
      </c>
      <c r="H335">
        <v>2285002006</v>
      </c>
      <c r="I335" t="s">
        <v>18</v>
      </c>
      <c r="J335" t="s">
        <v>19</v>
      </c>
      <c r="K335" t="s">
        <v>30</v>
      </c>
      <c r="L335" t="s">
        <v>31</v>
      </c>
      <c r="M335">
        <v>3.8156889999999999</v>
      </c>
      <c r="N335" t="s">
        <v>22</v>
      </c>
      <c r="O335" t="s">
        <v>23</v>
      </c>
    </row>
    <row r="336" spans="1:15" x14ac:dyDescent="0.25">
      <c r="A336" t="s">
        <v>15</v>
      </c>
      <c r="B336">
        <v>34</v>
      </c>
      <c r="D336">
        <v>34035</v>
      </c>
      <c r="E336" t="s">
        <v>51</v>
      </c>
      <c r="F336" t="s">
        <v>25</v>
      </c>
      <c r="H336">
        <v>28500201</v>
      </c>
      <c r="I336" t="s">
        <v>18</v>
      </c>
      <c r="J336" t="s">
        <v>19</v>
      </c>
      <c r="K336" t="s">
        <v>30</v>
      </c>
      <c r="L336" t="s">
        <v>31</v>
      </c>
      <c r="M336">
        <v>1.2372764430000001</v>
      </c>
      <c r="N336" t="s">
        <v>22</v>
      </c>
      <c r="O336" t="s">
        <v>23</v>
      </c>
    </row>
    <row r="337" spans="1:15" x14ac:dyDescent="0.25">
      <c r="A337" t="s">
        <v>15</v>
      </c>
      <c r="B337">
        <v>34</v>
      </c>
      <c r="D337">
        <v>34035</v>
      </c>
      <c r="E337" t="s">
        <v>51</v>
      </c>
      <c r="F337" t="s">
        <v>17</v>
      </c>
      <c r="H337">
        <v>2285002007</v>
      </c>
      <c r="I337" t="s">
        <v>18</v>
      </c>
      <c r="J337" t="s">
        <v>19</v>
      </c>
      <c r="K337" t="s">
        <v>32</v>
      </c>
      <c r="L337" t="s">
        <v>33</v>
      </c>
      <c r="M337">
        <v>7.1925299999999998E-2</v>
      </c>
      <c r="N337" t="s">
        <v>22</v>
      </c>
      <c r="O337" t="s">
        <v>23</v>
      </c>
    </row>
    <row r="338" spans="1:15" x14ac:dyDescent="0.25">
      <c r="A338" t="s">
        <v>15</v>
      </c>
      <c r="B338">
        <v>34</v>
      </c>
      <c r="D338">
        <v>34025</v>
      </c>
      <c r="E338" t="s">
        <v>52</v>
      </c>
      <c r="F338" t="s">
        <v>17</v>
      </c>
      <c r="H338">
        <v>2285002009</v>
      </c>
      <c r="I338" t="s">
        <v>18</v>
      </c>
      <c r="J338" t="s">
        <v>19</v>
      </c>
      <c r="K338" t="s">
        <v>20</v>
      </c>
      <c r="L338" t="s">
        <v>21</v>
      </c>
      <c r="M338">
        <v>69.999750000000006</v>
      </c>
      <c r="N338" t="s">
        <v>22</v>
      </c>
      <c r="O338" t="s">
        <v>23</v>
      </c>
    </row>
    <row r="339" spans="1:15" x14ac:dyDescent="0.25">
      <c r="A339" t="s">
        <v>15</v>
      </c>
      <c r="B339">
        <v>34</v>
      </c>
      <c r="D339">
        <v>34025</v>
      </c>
      <c r="E339" t="s">
        <v>52</v>
      </c>
      <c r="F339" t="s">
        <v>17</v>
      </c>
      <c r="H339">
        <v>2285002009</v>
      </c>
      <c r="I339" t="s">
        <v>18</v>
      </c>
      <c r="J339" t="s">
        <v>19</v>
      </c>
      <c r="K339" t="s">
        <v>26</v>
      </c>
      <c r="L339" t="s">
        <v>27</v>
      </c>
      <c r="M339">
        <v>564.09479999999996</v>
      </c>
      <c r="N339" t="s">
        <v>22</v>
      </c>
      <c r="O339" t="s">
        <v>23</v>
      </c>
    </row>
    <row r="340" spans="1:15" x14ac:dyDescent="0.25">
      <c r="A340" t="s">
        <v>15</v>
      </c>
      <c r="B340">
        <v>34</v>
      </c>
      <c r="D340">
        <v>34025</v>
      </c>
      <c r="E340" t="s">
        <v>52</v>
      </c>
      <c r="F340" t="s">
        <v>17</v>
      </c>
      <c r="H340">
        <v>2285002009</v>
      </c>
      <c r="I340" t="s">
        <v>18</v>
      </c>
      <c r="J340" t="s">
        <v>19</v>
      </c>
      <c r="K340" t="s">
        <v>30</v>
      </c>
      <c r="L340" t="s">
        <v>31</v>
      </c>
      <c r="M340">
        <v>16.01398</v>
      </c>
      <c r="N340" t="s">
        <v>22</v>
      </c>
      <c r="O340" t="s">
        <v>23</v>
      </c>
    </row>
    <row r="341" spans="1:15" x14ac:dyDescent="0.25">
      <c r="A341" t="s">
        <v>15</v>
      </c>
      <c r="B341">
        <v>34</v>
      </c>
      <c r="D341">
        <v>34013</v>
      </c>
      <c r="E341" t="s">
        <v>53</v>
      </c>
      <c r="F341" t="s">
        <v>17</v>
      </c>
      <c r="H341">
        <v>2285002006</v>
      </c>
      <c r="I341" t="s">
        <v>18</v>
      </c>
      <c r="J341" t="s">
        <v>19</v>
      </c>
      <c r="K341" t="s">
        <v>39</v>
      </c>
      <c r="L341" t="s">
        <v>40</v>
      </c>
      <c r="M341">
        <v>3.6249999999999998E-2</v>
      </c>
      <c r="N341" t="s">
        <v>22</v>
      </c>
      <c r="O341" t="s">
        <v>23</v>
      </c>
    </row>
    <row r="342" spans="1:15" x14ac:dyDescent="0.25">
      <c r="A342" t="s">
        <v>15</v>
      </c>
      <c r="B342">
        <v>34</v>
      </c>
      <c r="D342">
        <v>34015</v>
      </c>
      <c r="E342" t="s">
        <v>56</v>
      </c>
      <c r="F342" t="s">
        <v>25</v>
      </c>
      <c r="H342">
        <v>28500201</v>
      </c>
      <c r="I342" t="s">
        <v>18</v>
      </c>
      <c r="J342" t="s">
        <v>19</v>
      </c>
      <c r="K342" t="s">
        <v>26</v>
      </c>
      <c r="L342" t="s">
        <v>27</v>
      </c>
      <c r="M342">
        <v>6.6010499999999999</v>
      </c>
      <c r="N342" t="s">
        <v>22</v>
      </c>
      <c r="O342" t="s">
        <v>23</v>
      </c>
    </row>
    <row r="343" spans="1:15" x14ac:dyDescent="0.25">
      <c r="A343" t="s">
        <v>15</v>
      </c>
      <c r="B343">
        <v>34</v>
      </c>
      <c r="D343">
        <v>34017</v>
      </c>
      <c r="E343" t="s">
        <v>54</v>
      </c>
      <c r="F343" t="s">
        <v>17</v>
      </c>
      <c r="H343">
        <v>2285002009</v>
      </c>
      <c r="I343" t="s">
        <v>18</v>
      </c>
      <c r="J343" t="s">
        <v>19</v>
      </c>
      <c r="K343" t="s">
        <v>28</v>
      </c>
      <c r="L343" t="s">
        <v>29</v>
      </c>
      <c r="M343">
        <v>10.936389999999999</v>
      </c>
      <c r="N343" t="s">
        <v>22</v>
      </c>
      <c r="O343" t="s">
        <v>23</v>
      </c>
    </row>
    <row r="344" spans="1:15" x14ac:dyDescent="0.25">
      <c r="A344" t="s">
        <v>15</v>
      </c>
      <c r="B344">
        <v>34</v>
      </c>
      <c r="D344">
        <v>34017</v>
      </c>
      <c r="E344" t="s">
        <v>54</v>
      </c>
      <c r="F344" t="s">
        <v>25</v>
      </c>
      <c r="H344">
        <v>28500201</v>
      </c>
      <c r="I344" t="s">
        <v>18</v>
      </c>
      <c r="J344" t="s">
        <v>19</v>
      </c>
      <c r="K344" t="s">
        <v>30</v>
      </c>
      <c r="L344" t="s">
        <v>31</v>
      </c>
      <c r="M344">
        <v>4.1404197700000003</v>
      </c>
      <c r="N344" t="s">
        <v>22</v>
      </c>
      <c r="O344" t="s">
        <v>23</v>
      </c>
    </row>
    <row r="345" spans="1:15" x14ac:dyDescent="0.25">
      <c r="A345" t="s">
        <v>15</v>
      </c>
      <c r="B345">
        <v>34</v>
      </c>
      <c r="D345">
        <v>34017</v>
      </c>
      <c r="E345" t="s">
        <v>54</v>
      </c>
      <c r="F345" t="s">
        <v>17</v>
      </c>
      <c r="H345">
        <v>2285002009</v>
      </c>
      <c r="I345" t="s">
        <v>18</v>
      </c>
      <c r="J345" t="s">
        <v>19</v>
      </c>
      <c r="K345" t="s">
        <v>39</v>
      </c>
      <c r="L345" t="s">
        <v>40</v>
      </c>
      <c r="M345">
        <v>0.1635228</v>
      </c>
      <c r="N345" t="s">
        <v>22</v>
      </c>
      <c r="O345" t="s">
        <v>23</v>
      </c>
    </row>
    <row r="346" spans="1:15" x14ac:dyDescent="0.25">
      <c r="A346" t="s">
        <v>15</v>
      </c>
      <c r="B346">
        <v>34</v>
      </c>
      <c r="D346">
        <v>34017</v>
      </c>
      <c r="E346" t="s">
        <v>54</v>
      </c>
      <c r="F346" t="s">
        <v>25</v>
      </c>
      <c r="H346">
        <v>28500201</v>
      </c>
      <c r="I346" t="s">
        <v>18</v>
      </c>
      <c r="J346" t="s">
        <v>19</v>
      </c>
      <c r="K346" t="s">
        <v>32</v>
      </c>
      <c r="L346" t="s">
        <v>33</v>
      </c>
      <c r="M346">
        <v>10.66714872</v>
      </c>
      <c r="N346" t="s">
        <v>22</v>
      </c>
      <c r="O346" t="s">
        <v>23</v>
      </c>
    </row>
    <row r="347" spans="1:15" x14ac:dyDescent="0.25">
      <c r="A347" t="s">
        <v>15</v>
      </c>
      <c r="B347">
        <v>34</v>
      </c>
      <c r="D347">
        <v>34011</v>
      </c>
      <c r="E347" t="s">
        <v>16</v>
      </c>
      <c r="F347" t="s">
        <v>25</v>
      </c>
      <c r="H347">
        <v>28500201</v>
      </c>
      <c r="I347" t="s">
        <v>18</v>
      </c>
      <c r="J347" t="s">
        <v>19</v>
      </c>
      <c r="K347" t="s">
        <v>20</v>
      </c>
      <c r="L347" t="s">
        <v>21</v>
      </c>
      <c r="M347">
        <v>1.012537</v>
      </c>
      <c r="N347" t="s">
        <v>22</v>
      </c>
      <c r="O347" t="s">
        <v>23</v>
      </c>
    </row>
    <row r="348" spans="1:15" x14ac:dyDescent="0.25">
      <c r="A348" t="s">
        <v>15</v>
      </c>
      <c r="B348">
        <v>34</v>
      </c>
      <c r="D348">
        <v>34011</v>
      </c>
      <c r="E348" t="s">
        <v>16</v>
      </c>
      <c r="F348" t="s">
        <v>17</v>
      </c>
      <c r="H348">
        <v>2285002007</v>
      </c>
      <c r="I348" t="s">
        <v>18</v>
      </c>
      <c r="J348" t="s">
        <v>19</v>
      </c>
      <c r="K348" t="s">
        <v>26</v>
      </c>
      <c r="L348" t="s">
        <v>27</v>
      </c>
      <c r="M348">
        <v>45.528219999999997</v>
      </c>
      <c r="N348" t="s">
        <v>22</v>
      </c>
      <c r="O348" t="s">
        <v>23</v>
      </c>
    </row>
    <row r="349" spans="1:15" x14ac:dyDescent="0.25">
      <c r="A349" t="s">
        <v>15</v>
      </c>
      <c r="B349">
        <v>34</v>
      </c>
      <c r="D349">
        <v>34011</v>
      </c>
      <c r="E349" t="s">
        <v>16</v>
      </c>
      <c r="F349" t="s">
        <v>25</v>
      </c>
      <c r="H349">
        <v>28500201</v>
      </c>
      <c r="I349" t="s">
        <v>18</v>
      </c>
      <c r="J349" t="s">
        <v>19</v>
      </c>
      <c r="K349" t="s">
        <v>26</v>
      </c>
      <c r="L349" t="s">
        <v>27</v>
      </c>
      <c r="M349">
        <v>6.4844220000000004</v>
      </c>
      <c r="N349" t="s">
        <v>22</v>
      </c>
      <c r="O349" t="s">
        <v>23</v>
      </c>
    </row>
    <row r="350" spans="1:15" x14ac:dyDescent="0.25">
      <c r="A350" t="s">
        <v>15</v>
      </c>
      <c r="B350">
        <v>34</v>
      </c>
      <c r="D350">
        <v>34011</v>
      </c>
      <c r="E350" t="s">
        <v>16</v>
      </c>
      <c r="F350" t="s">
        <v>17</v>
      </c>
      <c r="H350">
        <v>2285002007</v>
      </c>
      <c r="I350" t="s">
        <v>18</v>
      </c>
      <c r="J350" t="s">
        <v>19</v>
      </c>
      <c r="K350" t="s">
        <v>32</v>
      </c>
      <c r="L350" t="s">
        <v>33</v>
      </c>
      <c r="M350">
        <v>2.1072579999999999</v>
      </c>
      <c r="N350" t="s">
        <v>22</v>
      </c>
      <c r="O350" t="s">
        <v>23</v>
      </c>
    </row>
    <row r="351" spans="1:15" x14ac:dyDescent="0.25">
      <c r="A351" t="s">
        <v>15</v>
      </c>
      <c r="B351">
        <v>34</v>
      </c>
      <c r="D351">
        <v>34027</v>
      </c>
      <c r="E351" t="s">
        <v>24</v>
      </c>
      <c r="F351" t="s">
        <v>17</v>
      </c>
      <c r="H351">
        <v>2285002009</v>
      </c>
      <c r="I351" t="s">
        <v>18</v>
      </c>
      <c r="J351" t="s">
        <v>19</v>
      </c>
      <c r="K351" t="s">
        <v>20</v>
      </c>
      <c r="L351" t="s">
        <v>21</v>
      </c>
      <c r="M351">
        <v>37.530610000000003</v>
      </c>
      <c r="N351" t="s">
        <v>22</v>
      </c>
      <c r="O351" t="s">
        <v>23</v>
      </c>
    </row>
    <row r="352" spans="1:15" x14ac:dyDescent="0.25">
      <c r="A352" t="s">
        <v>15</v>
      </c>
      <c r="B352">
        <v>34</v>
      </c>
      <c r="D352">
        <v>34027</v>
      </c>
      <c r="E352" t="s">
        <v>24</v>
      </c>
      <c r="F352" t="s">
        <v>17</v>
      </c>
      <c r="H352">
        <v>2285002007</v>
      </c>
      <c r="I352" t="s">
        <v>18</v>
      </c>
      <c r="J352" t="s">
        <v>19</v>
      </c>
      <c r="K352" t="s">
        <v>36</v>
      </c>
      <c r="L352" t="s">
        <v>37</v>
      </c>
      <c r="M352">
        <v>3.7675690000000001E-3</v>
      </c>
      <c r="N352" t="s">
        <v>22</v>
      </c>
      <c r="O352" t="s">
        <v>23</v>
      </c>
    </row>
    <row r="353" spans="1:15" x14ac:dyDescent="0.25">
      <c r="A353" t="s">
        <v>15</v>
      </c>
      <c r="B353">
        <v>34</v>
      </c>
      <c r="D353">
        <v>34027</v>
      </c>
      <c r="E353" t="s">
        <v>24</v>
      </c>
      <c r="F353" t="s">
        <v>25</v>
      </c>
      <c r="H353">
        <v>28500201</v>
      </c>
      <c r="I353" t="s">
        <v>18</v>
      </c>
      <c r="J353" t="s">
        <v>19</v>
      </c>
      <c r="K353" t="s">
        <v>28</v>
      </c>
      <c r="L353" t="s">
        <v>29</v>
      </c>
      <c r="M353">
        <v>0.12871827999999999</v>
      </c>
      <c r="N353" t="s">
        <v>22</v>
      </c>
      <c r="O353" t="s">
        <v>23</v>
      </c>
    </row>
    <row r="354" spans="1:15" x14ac:dyDescent="0.25">
      <c r="A354" t="s">
        <v>15</v>
      </c>
      <c r="B354">
        <v>34</v>
      </c>
      <c r="D354">
        <v>34027</v>
      </c>
      <c r="E354" t="s">
        <v>24</v>
      </c>
      <c r="F354" t="s">
        <v>25</v>
      </c>
      <c r="H354">
        <v>28500201</v>
      </c>
      <c r="I354" t="s">
        <v>18</v>
      </c>
      <c r="J354" t="s">
        <v>19</v>
      </c>
      <c r="K354" t="s">
        <v>39</v>
      </c>
      <c r="L354" t="s">
        <v>40</v>
      </c>
      <c r="M354">
        <v>2.5887610000000002E-3</v>
      </c>
      <c r="N354" t="s">
        <v>22</v>
      </c>
      <c r="O354" t="s">
        <v>23</v>
      </c>
    </row>
    <row r="355" spans="1:15" x14ac:dyDescent="0.25">
      <c r="A355" t="s">
        <v>15</v>
      </c>
      <c r="B355">
        <v>34</v>
      </c>
      <c r="D355">
        <v>34023</v>
      </c>
      <c r="E355" t="s">
        <v>34</v>
      </c>
      <c r="F355" t="s">
        <v>17</v>
      </c>
      <c r="H355">
        <v>2285002006</v>
      </c>
      <c r="I355" t="s">
        <v>18</v>
      </c>
      <c r="J355" t="s">
        <v>19</v>
      </c>
      <c r="K355" t="s">
        <v>28</v>
      </c>
      <c r="L355" t="s">
        <v>29</v>
      </c>
      <c r="M355">
        <v>2.842069</v>
      </c>
      <c r="N355" t="s">
        <v>22</v>
      </c>
      <c r="O355" t="s">
        <v>23</v>
      </c>
    </row>
    <row r="356" spans="1:15" x14ac:dyDescent="0.25">
      <c r="A356" t="s">
        <v>15</v>
      </c>
      <c r="B356">
        <v>34</v>
      </c>
      <c r="D356">
        <v>34023</v>
      </c>
      <c r="E356" t="s">
        <v>34</v>
      </c>
      <c r="F356" t="s">
        <v>17</v>
      </c>
      <c r="H356">
        <v>2285002007</v>
      </c>
      <c r="I356" t="s">
        <v>18</v>
      </c>
      <c r="J356" t="s">
        <v>19</v>
      </c>
      <c r="K356" t="s">
        <v>30</v>
      </c>
      <c r="L356" t="s">
        <v>31</v>
      </c>
      <c r="M356">
        <v>1.8549659999999999</v>
      </c>
      <c r="N356" t="s">
        <v>22</v>
      </c>
      <c r="O356" t="s">
        <v>23</v>
      </c>
    </row>
    <row r="357" spans="1:15" x14ac:dyDescent="0.25">
      <c r="A357" t="s">
        <v>15</v>
      </c>
      <c r="B357">
        <v>34</v>
      </c>
      <c r="D357">
        <v>34023</v>
      </c>
      <c r="E357" t="s">
        <v>34</v>
      </c>
      <c r="F357" t="s">
        <v>17</v>
      </c>
      <c r="H357">
        <v>2285002006</v>
      </c>
      <c r="I357" t="s">
        <v>18</v>
      </c>
      <c r="J357" t="s">
        <v>19</v>
      </c>
      <c r="K357" t="s">
        <v>32</v>
      </c>
      <c r="L357" t="s">
        <v>33</v>
      </c>
      <c r="M357">
        <v>4.477347</v>
      </c>
      <c r="N357" t="s">
        <v>22</v>
      </c>
      <c r="O357" t="s">
        <v>23</v>
      </c>
    </row>
    <row r="358" spans="1:15" x14ac:dyDescent="0.25">
      <c r="A358" t="s">
        <v>15</v>
      </c>
      <c r="B358">
        <v>34</v>
      </c>
      <c r="D358">
        <v>34023</v>
      </c>
      <c r="E358" t="s">
        <v>34</v>
      </c>
      <c r="F358" t="s">
        <v>25</v>
      </c>
      <c r="H358">
        <v>28500201</v>
      </c>
      <c r="I358" t="s">
        <v>18</v>
      </c>
      <c r="J358" t="s">
        <v>19</v>
      </c>
      <c r="K358" t="s">
        <v>32</v>
      </c>
      <c r="L358" t="s">
        <v>33</v>
      </c>
      <c r="M358">
        <v>4.2050071000000004</v>
      </c>
      <c r="N358" t="s">
        <v>22</v>
      </c>
      <c r="O358" t="s">
        <v>23</v>
      </c>
    </row>
    <row r="359" spans="1:15" x14ac:dyDescent="0.25">
      <c r="A359" t="s">
        <v>15</v>
      </c>
      <c r="B359">
        <v>34</v>
      </c>
      <c r="D359">
        <v>34007</v>
      </c>
      <c r="E359" t="s">
        <v>35</v>
      </c>
      <c r="F359" t="s">
        <v>25</v>
      </c>
      <c r="H359">
        <v>28500201</v>
      </c>
      <c r="I359" t="s">
        <v>18</v>
      </c>
      <c r="J359" t="s">
        <v>19</v>
      </c>
      <c r="K359" t="s">
        <v>36</v>
      </c>
      <c r="L359" t="s">
        <v>37</v>
      </c>
      <c r="M359">
        <v>3.3955810000000003E-2</v>
      </c>
      <c r="N359" t="s">
        <v>22</v>
      </c>
      <c r="O359" t="s">
        <v>23</v>
      </c>
    </row>
    <row r="360" spans="1:15" x14ac:dyDescent="0.25">
      <c r="A360" t="s">
        <v>15</v>
      </c>
      <c r="B360">
        <v>34</v>
      </c>
      <c r="D360">
        <v>34007</v>
      </c>
      <c r="E360" t="s">
        <v>35</v>
      </c>
      <c r="F360" t="s">
        <v>17</v>
      </c>
      <c r="H360">
        <v>2285002007</v>
      </c>
      <c r="I360" t="s">
        <v>18</v>
      </c>
      <c r="J360" t="s">
        <v>19</v>
      </c>
      <c r="K360" t="s">
        <v>26</v>
      </c>
      <c r="L360" t="s">
        <v>27</v>
      </c>
      <c r="M360">
        <v>30.360220000000002</v>
      </c>
      <c r="N360" t="s">
        <v>22</v>
      </c>
      <c r="O360" t="s">
        <v>23</v>
      </c>
    </row>
    <row r="361" spans="1:15" x14ac:dyDescent="0.25">
      <c r="A361" t="s">
        <v>15</v>
      </c>
      <c r="B361">
        <v>34</v>
      </c>
      <c r="D361">
        <v>34007</v>
      </c>
      <c r="E361" t="s">
        <v>35</v>
      </c>
      <c r="F361" t="s">
        <v>25</v>
      </c>
      <c r="H361">
        <v>28500201</v>
      </c>
      <c r="I361" t="s">
        <v>18</v>
      </c>
      <c r="J361" t="s">
        <v>19</v>
      </c>
      <c r="K361" t="s">
        <v>30</v>
      </c>
      <c r="L361" t="s">
        <v>31</v>
      </c>
      <c r="M361">
        <v>1.845704</v>
      </c>
      <c r="N361" t="s">
        <v>22</v>
      </c>
      <c r="O361" t="s">
        <v>23</v>
      </c>
    </row>
    <row r="362" spans="1:15" x14ac:dyDescent="0.25">
      <c r="A362" t="s">
        <v>15</v>
      </c>
      <c r="B362">
        <v>34</v>
      </c>
      <c r="D362">
        <v>34007</v>
      </c>
      <c r="E362" t="s">
        <v>35</v>
      </c>
      <c r="F362" t="s">
        <v>17</v>
      </c>
      <c r="H362">
        <v>2285002007</v>
      </c>
      <c r="I362" t="s">
        <v>18</v>
      </c>
      <c r="J362" t="s">
        <v>19</v>
      </c>
      <c r="K362" t="s">
        <v>39</v>
      </c>
      <c r="L362" t="s">
        <v>40</v>
      </c>
      <c r="M362">
        <v>1.43745E-2</v>
      </c>
      <c r="N362" t="s">
        <v>22</v>
      </c>
      <c r="O362" t="s">
        <v>23</v>
      </c>
    </row>
    <row r="363" spans="1:15" x14ac:dyDescent="0.25">
      <c r="A363" t="s">
        <v>15</v>
      </c>
      <c r="B363">
        <v>34</v>
      </c>
      <c r="D363">
        <v>34009</v>
      </c>
      <c r="E363" t="s">
        <v>38</v>
      </c>
      <c r="F363" t="s">
        <v>17</v>
      </c>
      <c r="H363">
        <v>2285002007</v>
      </c>
      <c r="I363" t="s">
        <v>18</v>
      </c>
      <c r="J363" t="s">
        <v>19</v>
      </c>
      <c r="K363" t="s">
        <v>30</v>
      </c>
      <c r="L363" t="s">
        <v>31</v>
      </c>
      <c r="M363">
        <v>0.1059987</v>
      </c>
      <c r="N363" t="s">
        <v>22</v>
      </c>
      <c r="O363" t="s">
        <v>23</v>
      </c>
    </row>
    <row r="364" spans="1:15" x14ac:dyDescent="0.25">
      <c r="A364" t="s">
        <v>15</v>
      </c>
      <c r="B364">
        <v>34</v>
      </c>
      <c r="D364">
        <v>34037</v>
      </c>
      <c r="E364" t="s">
        <v>41</v>
      </c>
      <c r="F364" t="s">
        <v>17</v>
      </c>
      <c r="H364">
        <v>2285002007</v>
      </c>
      <c r="I364" t="s">
        <v>18</v>
      </c>
      <c r="J364" t="s">
        <v>19</v>
      </c>
      <c r="K364" t="s">
        <v>30</v>
      </c>
      <c r="L364" t="s">
        <v>31</v>
      </c>
      <c r="M364">
        <v>0.7391894</v>
      </c>
      <c r="N364" t="s">
        <v>22</v>
      </c>
      <c r="O364" t="s">
        <v>23</v>
      </c>
    </row>
    <row r="365" spans="1:15" x14ac:dyDescent="0.25">
      <c r="A365" t="s">
        <v>15</v>
      </c>
      <c r="B365">
        <v>34</v>
      </c>
      <c r="D365">
        <v>34039</v>
      </c>
      <c r="E365" t="s">
        <v>42</v>
      </c>
      <c r="F365" t="s">
        <v>17</v>
      </c>
      <c r="H365">
        <v>2285002006</v>
      </c>
      <c r="I365" t="s">
        <v>18</v>
      </c>
      <c r="J365" t="s">
        <v>19</v>
      </c>
      <c r="K365" t="s">
        <v>20</v>
      </c>
      <c r="L365" t="s">
        <v>21</v>
      </c>
      <c r="M365">
        <v>18.35643</v>
      </c>
      <c r="N365" t="s">
        <v>22</v>
      </c>
      <c r="O365" t="s">
        <v>23</v>
      </c>
    </row>
    <row r="366" spans="1:15" x14ac:dyDescent="0.25">
      <c r="A366" t="s">
        <v>15</v>
      </c>
      <c r="B366">
        <v>34</v>
      </c>
      <c r="D366">
        <v>34039</v>
      </c>
      <c r="E366" t="s">
        <v>42</v>
      </c>
      <c r="F366" t="s">
        <v>25</v>
      </c>
      <c r="H366">
        <v>28500201</v>
      </c>
      <c r="I366" t="s">
        <v>18</v>
      </c>
      <c r="J366" t="s">
        <v>19</v>
      </c>
      <c r="K366" t="s">
        <v>20</v>
      </c>
      <c r="L366" t="s">
        <v>21</v>
      </c>
      <c r="M366">
        <v>13.520519999999999</v>
      </c>
      <c r="N366" t="s">
        <v>22</v>
      </c>
      <c r="O366" t="s">
        <v>23</v>
      </c>
    </row>
    <row r="367" spans="1:15" x14ac:dyDescent="0.25">
      <c r="A367" t="s">
        <v>15</v>
      </c>
      <c r="B367">
        <v>34</v>
      </c>
      <c r="D367">
        <v>34039</v>
      </c>
      <c r="E367" t="s">
        <v>42</v>
      </c>
      <c r="F367" t="s">
        <v>25</v>
      </c>
      <c r="H367">
        <v>28500201</v>
      </c>
      <c r="I367" t="s">
        <v>18</v>
      </c>
      <c r="J367" t="s">
        <v>19</v>
      </c>
      <c r="K367" t="s">
        <v>36</v>
      </c>
      <c r="L367" t="s">
        <v>37</v>
      </c>
      <c r="M367">
        <v>4.0493671000000002E-2</v>
      </c>
      <c r="N367" t="s">
        <v>22</v>
      </c>
      <c r="O367" t="s">
        <v>23</v>
      </c>
    </row>
    <row r="368" spans="1:15" x14ac:dyDescent="0.25">
      <c r="A368" t="s">
        <v>15</v>
      </c>
      <c r="B368">
        <v>34</v>
      </c>
      <c r="D368">
        <v>34039</v>
      </c>
      <c r="E368" t="s">
        <v>42</v>
      </c>
      <c r="F368" t="s">
        <v>25</v>
      </c>
      <c r="H368">
        <v>28500201</v>
      </c>
      <c r="I368" t="s">
        <v>18</v>
      </c>
      <c r="J368" t="s">
        <v>19</v>
      </c>
      <c r="K368" t="s">
        <v>26</v>
      </c>
      <c r="L368" t="s">
        <v>27</v>
      </c>
      <c r="M368">
        <v>86.587202000000005</v>
      </c>
      <c r="N368" t="s">
        <v>22</v>
      </c>
      <c r="O368" t="s">
        <v>23</v>
      </c>
    </row>
    <row r="369" spans="1:15" x14ac:dyDescent="0.25">
      <c r="A369" t="s">
        <v>15</v>
      </c>
      <c r="B369">
        <v>34</v>
      </c>
      <c r="D369">
        <v>34039</v>
      </c>
      <c r="E369" t="s">
        <v>42</v>
      </c>
      <c r="F369" t="s">
        <v>17</v>
      </c>
      <c r="H369">
        <v>2285002006</v>
      </c>
      <c r="I369" t="s">
        <v>18</v>
      </c>
      <c r="J369" t="s">
        <v>19</v>
      </c>
      <c r="K369" t="s">
        <v>39</v>
      </c>
      <c r="L369" t="s">
        <v>40</v>
      </c>
      <c r="M369">
        <v>6.4732999999999999E-2</v>
      </c>
      <c r="N369" t="s">
        <v>22</v>
      </c>
      <c r="O369" t="s">
        <v>23</v>
      </c>
    </row>
    <row r="370" spans="1:15" x14ac:dyDescent="0.25">
      <c r="A370" t="s">
        <v>15</v>
      </c>
      <c r="B370">
        <v>34</v>
      </c>
      <c r="D370">
        <v>34039</v>
      </c>
      <c r="E370" t="s">
        <v>42</v>
      </c>
      <c r="F370" t="s">
        <v>17</v>
      </c>
      <c r="H370">
        <v>2285002009</v>
      </c>
      <c r="I370" t="s">
        <v>18</v>
      </c>
      <c r="J370" t="s">
        <v>19</v>
      </c>
      <c r="K370" t="s">
        <v>32</v>
      </c>
      <c r="L370" t="s">
        <v>33</v>
      </c>
      <c r="M370">
        <v>15.84788</v>
      </c>
      <c r="N370" t="s">
        <v>22</v>
      </c>
      <c r="O370" t="s">
        <v>23</v>
      </c>
    </row>
    <row r="371" spans="1:15" x14ac:dyDescent="0.25">
      <c r="A371" t="s">
        <v>15</v>
      </c>
      <c r="B371">
        <v>34</v>
      </c>
      <c r="D371">
        <v>34041</v>
      </c>
      <c r="E371" t="s">
        <v>43</v>
      </c>
      <c r="F371" t="s">
        <v>17</v>
      </c>
      <c r="H371">
        <v>2285002009</v>
      </c>
      <c r="I371" t="s">
        <v>18</v>
      </c>
      <c r="J371" t="s">
        <v>19</v>
      </c>
      <c r="K371" t="s">
        <v>20</v>
      </c>
      <c r="L371" t="s">
        <v>21</v>
      </c>
      <c r="M371">
        <v>1.8907700000000001</v>
      </c>
      <c r="N371" t="s">
        <v>22</v>
      </c>
      <c r="O371" t="s">
        <v>23</v>
      </c>
    </row>
    <row r="372" spans="1:15" x14ac:dyDescent="0.25">
      <c r="A372" t="s">
        <v>15</v>
      </c>
      <c r="B372">
        <v>34</v>
      </c>
      <c r="D372">
        <v>34041</v>
      </c>
      <c r="E372" t="s">
        <v>43</v>
      </c>
      <c r="F372" t="s">
        <v>17</v>
      </c>
      <c r="H372">
        <v>2285002006</v>
      </c>
      <c r="I372" t="s">
        <v>18</v>
      </c>
      <c r="J372" t="s">
        <v>19</v>
      </c>
      <c r="K372" t="s">
        <v>26</v>
      </c>
      <c r="L372" t="s">
        <v>27</v>
      </c>
      <c r="M372">
        <v>39.153399999999998</v>
      </c>
      <c r="N372" t="s">
        <v>22</v>
      </c>
      <c r="O372" t="s">
        <v>23</v>
      </c>
    </row>
    <row r="373" spans="1:15" x14ac:dyDescent="0.25">
      <c r="A373" t="s">
        <v>15</v>
      </c>
      <c r="B373">
        <v>34</v>
      </c>
      <c r="D373">
        <v>34041</v>
      </c>
      <c r="E373" t="s">
        <v>43</v>
      </c>
      <c r="F373" t="s">
        <v>17</v>
      </c>
      <c r="H373">
        <v>2285002009</v>
      </c>
      <c r="I373" t="s">
        <v>18</v>
      </c>
      <c r="J373" t="s">
        <v>19</v>
      </c>
      <c r="K373" t="s">
        <v>28</v>
      </c>
      <c r="L373" t="s">
        <v>29</v>
      </c>
      <c r="M373">
        <v>0.44593310000000003</v>
      </c>
      <c r="N373" t="s">
        <v>22</v>
      </c>
      <c r="O373" t="s">
        <v>23</v>
      </c>
    </row>
    <row r="374" spans="1:15" x14ac:dyDescent="0.25">
      <c r="A374" t="s">
        <v>15</v>
      </c>
      <c r="B374">
        <v>34</v>
      </c>
      <c r="D374">
        <v>34041</v>
      </c>
      <c r="E374" t="s">
        <v>43</v>
      </c>
      <c r="F374" t="s">
        <v>17</v>
      </c>
      <c r="H374">
        <v>2285002009</v>
      </c>
      <c r="I374" t="s">
        <v>18</v>
      </c>
      <c r="J374" t="s">
        <v>19</v>
      </c>
      <c r="K374" t="s">
        <v>30</v>
      </c>
      <c r="L374" t="s">
        <v>31</v>
      </c>
      <c r="M374">
        <v>0.43255510000000003</v>
      </c>
      <c r="N374" t="s">
        <v>22</v>
      </c>
      <c r="O374" t="s">
        <v>23</v>
      </c>
    </row>
    <row r="375" spans="1:15" x14ac:dyDescent="0.25">
      <c r="A375" t="s">
        <v>15</v>
      </c>
      <c r="B375">
        <v>34</v>
      </c>
      <c r="D375">
        <v>34001</v>
      </c>
      <c r="E375" t="s">
        <v>44</v>
      </c>
      <c r="F375" t="s">
        <v>17</v>
      </c>
      <c r="H375">
        <v>2285002007</v>
      </c>
      <c r="I375" t="s">
        <v>18</v>
      </c>
      <c r="J375" t="s">
        <v>19</v>
      </c>
      <c r="K375" t="s">
        <v>26</v>
      </c>
      <c r="L375" t="s">
        <v>27</v>
      </c>
      <c r="M375">
        <v>5.6207960000000003</v>
      </c>
      <c r="N375" t="s">
        <v>22</v>
      </c>
      <c r="O375" t="s">
        <v>23</v>
      </c>
    </row>
    <row r="376" spans="1:15" x14ac:dyDescent="0.25">
      <c r="A376" t="s">
        <v>15</v>
      </c>
      <c r="B376">
        <v>34</v>
      </c>
      <c r="D376">
        <v>34001</v>
      </c>
      <c r="E376" t="s">
        <v>44</v>
      </c>
      <c r="F376" t="s">
        <v>17</v>
      </c>
      <c r="H376">
        <v>2285002007</v>
      </c>
      <c r="I376" t="s">
        <v>18</v>
      </c>
      <c r="J376" t="s">
        <v>19</v>
      </c>
      <c r="K376" t="s">
        <v>28</v>
      </c>
      <c r="L376" t="s">
        <v>29</v>
      </c>
      <c r="M376">
        <v>0.16510349999999999</v>
      </c>
      <c r="N376" t="s">
        <v>22</v>
      </c>
      <c r="O376" t="s">
        <v>23</v>
      </c>
    </row>
    <row r="377" spans="1:15" x14ac:dyDescent="0.25">
      <c r="A377" t="s">
        <v>15</v>
      </c>
      <c r="B377">
        <v>34</v>
      </c>
      <c r="D377">
        <v>34001</v>
      </c>
      <c r="E377" t="s">
        <v>44</v>
      </c>
      <c r="F377" t="s">
        <v>25</v>
      </c>
      <c r="H377">
        <v>28500201</v>
      </c>
      <c r="I377" t="s">
        <v>18</v>
      </c>
      <c r="J377" t="s">
        <v>19</v>
      </c>
      <c r="K377" t="s">
        <v>39</v>
      </c>
      <c r="L377" t="s">
        <v>40</v>
      </c>
      <c r="M377">
        <v>8.2184230000000003E-4</v>
      </c>
      <c r="N377" t="s">
        <v>22</v>
      </c>
      <c r="O377" t="s">
        <v>23</v>
      </c>
    </row>
    <row r="378" spans="1:15" x14ac:dyDescent="0.25">
      <c r="A378" t="s">
        <v>15</v>
      </c>
      <c r="B378">
        <v>34</v>
      </c>
      <c r="D378">
        <v>34001</v>
      </c>
      <c r="E378" t="s">
        <v>44</v>
      </c>
      <c r="F378" t="s">
        <v>17</v>
      </c>
      <c r="H378">
        <v>2285002009</v>
      </c>
      <c r="I378" t="s">
        <v>18</v>
      </c>
      <c r="J378" t="s">
        <v>19</v>
      </c>
      <c r="K378" t="s">
        <v>32</v>
      </c>
      <c r="L378" t="s">
        <v>33</v>
      </c>
      <c r="M378">
        <v>5.8153160000000002</v>
      </c>
      <c r="N378" t="s">
        <v>22</v>
      </c>
      <c r="O378" t="s">
        <v>23</v>
      </c>
    </row>
    <row r="379" spans="1:15" x14ac:dyDescent="0.25">
      <c r="A379" t="s">
        <v>15</v>
      </c>
      <c r="B379">
        <v>34</v>
      </c>
      <c r="D379">
        <v>34003</v>
      </c>
      <c r="E379" t="s">
        <v>45</v>
      </c>
      <c r="F379" t="s">
        <v>17</v>
      </c>
      <c r="H379">
        <v>2285002009</v>
      </c>
      <c r="I379" t="s">
        <v>18</v>
      </c>
      <c r="J379" t="s">
        <v>19</v>
      </c>
      <c r="K379" t="s">
        <v>36</v>
      </c>
      <c r="L379" t="s">
        <v>37</v>
      </c>
      <c r="M379">
        <v>0.35601310000000003</v>
      </c>
      <c r="N379" t="s">
        <v>22</v>
      </c>
      <c r="O379" t="s">
        <v>23</v>
      </c>
    </row>
    <row r="380" spans="1:15" x14ac:dyDescent="0.25">
      <c r="A380" t="s">
        <v>15</v>
      </c>
      <c r="B380">
        <v>34</v>
      </c>
      <c r="D380">
        <v>34003</v>
      </c>
      <c r="E380" t="s">
        <v>45</v>
      </c>
      <c r="F380" t="s">
        <v>17</v>
      </c>
      <c r="H380">
        <v>2285002009</v>
      </c>
      <c r="I380" t="s">
        <v>18</v>
      </c>
      <c r="J380" t="s">
        <v>19</v>
      </c>
      <c r="K380" t="s">
        <v>30</v>
      </c>
      <c r="L380" t="s">
        <v>31</v>
      </c>
      <c r="M380">
        <v>26.031379999999999</v>
      </c>
      <c r="N380" t="s">
        <v>22</v>
      </c>
      <c r="O380" t="s">
        <v>23</v>
      </c>
    </row>
    <row r="381" spans="1:15" x14ac:dyDescent="0.25">
      <c r="A381" t="s">
        <v>15</v>
      </c>
      <c r="B381">
        <v>34</v>
      </c>
      <c r="D381">
        <v>34019</v>
      </c>
      <c r="E381" t="s">
        <v>47</v>
      </c>
      <c r="F381" t="s">
        <v>17</v>
      </c>
      <c r="H381">
        <v>2285002007</v>
      </c>
      <c r="I381" t="s">
        <v>18</v>
      </c>
      <c r="J381" t="s">
        <v>19</v>
      </c>
      <c r="K381" t="s">
        <v>36</v>
      </c>
      <c r="L381" t="s">
        <v>37</v>
      </c>
      <c r="M381">
        <v>5.2384739999999995E-4</v>
      </c>
      <c r="N381" t="s">
        <v>22</v>
      </c>
      <c r="O381" t="s">
        <v>23</v>
      </c>
    </row>
    <row r="382" spans="1:15" x14ac:dyDescent="0.25">
      <c r="A382" t="s">
        <v>15</v>
      </c>
      <c r="B382">
        <v>34</v>
      </c>
      <c r="D382">
        <v>34019</v>
      </c>
      <c r="E382" t="s">
        <v>47</v>
      </c>
      <c r="F382" t="s">
        <v>17</v>
      </c>
      <c r="H382">
        <v>2285002009</v>
      </c>
      <c r="I382" t="s">
        <v>18</v>
      </c>
      <c r="J382" t="s">
        <v>19</v>
      </c>
      <c r="K382" t="s">
        <v>26</v>
      </c>
      <c r="L382" t="s">
        <v>27</v>
      </c>
      <c r="M382">
        <v>223.79150000000001</v>
      </c>
      <c r="N382" t="s">
        <v>22</v>
      </c>
      <c r="O382" t="s">
        <v>23</v>
      </c>
    </row>
    <row r="383" spans="1:15" x14ac:dyDescent="0.25">
      <c r="A383" t="s">
        <v>15</v>
      </c>
      <c r="B383">
        <v>34</v>
      </c>
      <c r="D383">
        <v>34019</v>
      </c>
      <c r="E383" t="s">
        <v>47</v>
      </c>
      <c r="F383" t="s">
        <v>17</v>
      </c>
      <c r="H383">
        <v>2285002007</v>
      </c>
      <c r="I383" t="s">
        <v>18</v>
      </c>
      <c r="J383" t="s">
        <v>19</v>
      </c>
      <c r="K383" t="s">
        <v>28</v>
      </c>
      <c r="L383" t="s">
        <v>29</v>
      </c>
      <c r="M383">
        <v>3.9487910000000001E-2</v>
      </c>
      <c r="N383" t="s">
        <v>22</v>
      </c>
      <c r="O383" t="s">
        <v>23</v>
      </c>
    </row>
    <row r="384" spans="1:15" x14ac:dyDescent="0.25">
      <c r="A384" t="s">
        <v>15</v>
      </c>
      <c r="B384">
        <v>34</v>
      </c>
      <c r="D384">
        <v>34019</v>
      </c>
      <c r="E384" t="s">
        <v>47</v>
      </c>
      <c r="F384" t="s">
        <v>17</v>
      </c>
      <c r="H384">
        <v>2285002007</v>
      </c>
      <c r="I384" t="s">
        <v>18</v>
      </c>
      <c r="J384" t="s">
        <v>19</v>
      </c>
      <c r="K384" t="s">
        <v>39</v>
      </c>
      <c r="L384" t="s">
        <v>40</v>
      </c>
      <c r="M384">
        <v>5.904304E-4</v>
      </c>
      <c r="N384" t="s">
        <v>22</v>
      </c>
      <c r="O384" t="s">
        <v>23</v>
      </c>
    </row>
    <row r="385" spans="1:15" x14ac:dyDescent="0.25">
      <c r="A385" t="s">
        <v>15</v>
      </c>
      <c r="B385">
        <v>34</v>
      </c>
      <c r="D385">
        <v>34019</v>
      </c>
      <c r="E385" t="s">
        <v>47</v>
      </c>
      <c r="F385" t="s">
        <v>17</v>
      </c>
      <c r="H385">
        <v>2285002007</v>
      </c>
      <c r="I385" t="s">
        <v>18</v>
      </c>
      <c r="J385" t="s">
        <v>19</v>
      </c>
      <c r="K385" t="s">
        <v>32</v>
      </c>
      <c r="L385" t="s">
        <v>33</v>
      </c>
      <c r="M385">
        <v>6.2414879999999999E-2</v>
      </c>
      <c r="N385" t="s">
        <v>22</v>
      </c>
      <c r="O385" t="s">
        <v>23</v>
      </c>
    </row>
    <row r="386" spans="1:15" x14ac:dyDescent="0.25">
      <c r="A386" t="s">
        <v>15</v>
      </c>
      <c r="B386">
        <v>34</v>
      </c>
      <c r="D386">
        <v>34021</v>
      </c>
      <c r="E386" t="s">
        <v>48</v>
      </c>
      <c r="F386" t="s">
        <v>17</v>
      </c>
      <c r="H386">
        <v>2285002006</v>
      </c>
      <c r="I386" t="s">
        <v>18</v>
      </c>
      <c r="J386" t="s">
        <v>19</v>
      </c>
      <c r="K386" t="s">
        <v>30</v>
      </c>
      <c r="L386" t="s">
        <v>31</v>
      </c>
      <c r="M386">
        <v>1.521617</v>
      </c>
      <c r="N386" t="s">
        <v>22</v>
      </c>
      <c r="O386" t="s">
        <v>23</v>
      </c>
    </row>
    <row r="387" spans="1:15" x14ac:dyDescent="0.25">
      <c r="A387" t="s">
        <v>15</v>
      </c>
      <c r="B387">
        <v>34</v>
      </c>
      <c r="D387">
        <v>34029</v>
      </c>
      <c r="E387" t="s">
        <v>55</v>
      </c>
      <c r="F387" t="s">
        <v>17</v>
      </c>
      <c r="H387">
        <v>2285002007</v>
      </c>
      <c r="I387" t="s">
        <v>18</v>
      </c>
      <c r="J387" t="s">
        <v>19</v>
      </c>
      <c r="K387" t="s">
        <v>20</v>
      </c>
      <c r="L387" t="s">
        <v>21</v>
      </c>
      <c r="M387">
        <v>1.039021E-2</v>
      </c>
      <c r="N387" t="s">
        <v>22</v>
      </c>
      <c r="O387" t="s">
        <v>23</v>
      </c>
    </row>
    <row r="388" spans="1:15" x14ac:dyDescent="0.25">
      <c r="A388" t="s">
        <v>15</v>
      </c>
      <c r="B388">
        <v>34</v>
      </c>
      <c r="D388">
        <v>34029</v>
      </c>
      <c r="E388" t="s">
        <v>55</v>
      </c>
      <c r="F388" t="s">
        <v>17</v>
      </c>
      <c r="H388">
        <v>2285002009</v>
      </c>
      <c r="I388" t="s">
        <v>18</v>
      </c>
      <c r="J388" t="s">
        <v>19</v>
      </c>
      <c r="K388" t="s">
        <v>30</v>
      </c>
      <c r="L388" t="s">
        <v>31</v>
      </c>
      <c r="M388">
        <v>0.66094459999999999</v>
      </c>
      <c r="N388" t="s">
        <v>22</v>
      </c>
      <c r="O388" t="s">
        <v>23</v>
      </c>
    </row>
    <row r="389" spans="1:15" x14ac:dyDescent="0.25">
      <c r="A389" t="s">
        <v>15</v>
      </c>
      <c r="B389">
        <v>34</v>
      </c>
      <c r="D389">
        <v>34031</v>
      </c>
      <c r="E389" t="s">
        <v>49</v>
      </c>
      <c r="F389" t="s">
        <v>17</v>
      </c>
      <c r="H389">
        <v>2285002009</v>
      </c>
      <c r="I389" t="s">
        <v>18</v>
      </c>
      <c r="J389" t="s">
        <v>19</v>
      </c>
      <c r="K389" t="s">
        <v>32</v>
      </c>
      <c r="L389" t="s">
        <v>33</v>
      </c>
      <c r="M389">
        <v>13.80255</v>
      </c>
      <c r="N389" t="s">
        <v>22</v>
      </c>
      <c r="O389" t="s">
        <v>23</v>
      </c>
    </row>
    <row r="390" spans="1:15" x14ac:dyDescent="0.25">
      <c r="A390" t="s">
        <v>15</v>
      </c>
      <c r="B390">
        <v>34</v>
      </c>
      <c r="D390">
        <v>34033</v>
      </c>
      <c r="E390" t="s">
        <v>50</v>
      </c>
      <c r="F390" t="s">
        <v>17</v>
      </c>
      <c r="H390">
        <v>2285002007</v>
      </c>
      <c r="I390" t="s">
        <v>18</v>
      </c>
      <c r="J390" t="s">
        <v>19</v>
      </c>
      <c r="K390" t="s">
        <v>20</v>
      </c>
      <c r="L390" t="s">
        <v>21</v>
      </c>
      <c r="M390">
        <v>5.3755620000000004</v>
      </c>
      <c r="N390" t="s">
        <v>22</v>
      </c>
      <c r="O390" t="s">
        <v>23</v>
      </c>
    </row>
    <row r="391" spans="1:15" x14ac:dyDescent="0.25">
      <c r="A391" t="s">
        <v>15</v>
      </c>
      <c r="B391">
        <v>34</v>
      </c>
      <c r="D391">
        <v>34035</v>
      </c>
      <c r="E391" t="s">
        <v>51</v>
      </c>
      <c r="F391" t="s">
        <v>17</v>
      </c>
      <c r="H391">
        <v>2285002007</v>
      </c>
      <c r="I391" t="s">
        <v>18</v>
      </c>
      <c r="J391" t="s">
        <v>19</v>
      </c>
      <c r="K391" t="s">
        <v>20</v>
      </c>
      <c r="L391" t="s">
        <v>21</v>
      </c>
      <c r="M391">
        <v>0.2080977</v>
      </c>
      <c r="N391" t="s">
        <v>22</v>
      </c>
      <c r="O391" t="s">
        <v>23</v>
      </c>
    </row>
    <row r="392" spans="1:15" x14ac:dyDescent="0.25">
      <c r="A392" t="s">
        <v>15</v>
      </c>
      <c r="B392">
        <v>34</v>
      </c>
      <c r="D392">
        <v>34035</v>
      </c>
      <c r="E392" t="s">
        <v>51</v>
      </c>
      <c r="F392" t="s">
        <v>25</v>
      </c>
      <c r="H392">
        <v>28500201</v>
      </c>
      <c r="I392" t="s">
        <v>18</v>
      </c>
      <c r="J392" t="s">
        <v>19</v>
      </c>
      <c r="K392" t="s">
        <v>26</v>
      </c>
      <c r="L392" t="s">
        <v>27</v>
      </c>
      <c r="M392">
        <v>48.6726715</v>
      </c>
      <c r="N392" t="s">
        <v>22</v>
      </c>
      <c r="O392" t="s">
        <v>23</v>
      </c>
    </row>
    <row r="393" spans="1:15" x14ac:dyDescent="0.25">
      <c r="A393" t="s">
        <v>15</v>
      </c>
      <c r="B393">
        <v>34</v>
      </c>
      <c r="D393">
        <v>34035</v>
      </c>
      <c r="E393" t="s">
        <v>51</v>
      </c>
      <c r="F393" t="s">
        <v>17</v>
      </c>
      <c r="H393">
        <v>2285002006</v>
      </c>
      <c r="I393" t="s">
        <v>18</v>
      </c>
      <c r="J393" t="s">
        <v>19</v>
      </c>
      <c r="K393" t="s">
        <v>32</v>
      </c>
      <c r="L393" t="s">
        <v>33</v>
      </c>
      <c r="M393">
        <v>6.1971720000000001</v>
      </c>
      <c r="N393" t="s">
        <v>22</v>
      </c>
      <c r="O393" t="s">
        <v>23</v>
      </c>
    </row>
    <row r="394" spans="1:15" x14ac:dyDescent="0.25">
      <c r="A394" t="s">
        <v>15</v>
      </c>
      <c r="B394">
        <v>34</v>
      </c>
      <c r="D394">
        <v>34013</v>
      </c>
      <c r="E394" t="s">
        <v>53</v>
      </c>
      <c r="F394" t="s">
        <v>17</v>
      </c>
      <c r="H394">
        <v>2285002006</v>
      </c>
      <c r="I394" t="s">
        <v>18</v>
      </c>
      <c r="J394" t="s">
        <v>19</v>
      </c>
      <c r="K394" t="s">
        <v>20</v>
      </c>
      <c r="L394" t="s">
        <v>21</v>
      </c>
      <c r="M394">
        <v>10.27956</v>
      </c>
      <c r="N394" t="s">
        <v>22</v>
      </c>
      <c r="O394" t="s">
        <v>23</v>
      </c>
    </row>
    <row r="395" spans="1:15" x14ac:dyDescent="0.25">
      <c r="A395" t="s">
        <v>15</v>
      </c>
      <c r="B395">
        <v>34</v>
      </c>
      <c r="D395">
        <v>34013</v>
      </c>
      <c r="E395" t="s">
        <v>53</v>
      </c>
      <c r="F395" t="s">
        <v>17</v>
      </c>
      <c r="H395">
        <v>2285002009</v>
      </c>
      <c r="I395" t="s">
        <v>18</v>
      </c>
      <c r="J395" t="s">
        <v>19</v>
      </c>
      <c r="K395" t="s">
        <v>39</v>
      </c>
      <c r="L395" t="s">
        <v>40</v>
      </c>
      <c r="M395">
        <v>7.7979450000000006E-2</v>
      </c>
      <c r="N395" t="s">
        <v>22</v>
      </c>
      <c r="O395" t="s">
        <v>23</v>
      </c>
    </row>
    <row r="396" spans="1:15" x14ac:dyDescent="0.25">
      <c r="A396" t="s">
        <v>15</v>
      </c>
      <c r="B396">
        <v>34</v>
      </c>
      <c r="D396">
        <v>34013</v>
      </c>
      <c r="E396" t="s">
        <v>53</v>
      </c>
      <c r="F396" t="s">
        <v>17</v>
      </c>
      <c r="H396">
        <v>2285002006</v>
      </c>
      <c r="I396" t="s">
        <v>18</v>
      </c>
      <c r="J396" t="s">
        <v>19</v>
      </c>
      <c r="K396" t="s">
        <v>32</v>
      </c>
      <c r="L396" t="s">
        <v>33</v>
      </c>
      <c r="M396">
        <v>2.3992279999999999</v>
      </c>
      <c r="N396" t="s">
        <v>22</v>
      </c>
      <c r="O396" t="s">
        <v>23</v>
      </c>
    </row>
    <row r="397" spans="1:15" x14ac:dyDescent="0.25">
      <c r="A397" t="s">
        <v>15</v>
      </c>
      <c r="B397">
        <v>34</v>
      </c>
      <c r="D397">
        <v>34015</v>
      </c>
      <c r="E397" t="s">
        <v>56</v>
      </c>
      <c r="F397" t="s">
        <v>17</v>
      </c>
      <c r="H397">
        <v>2285002007</v>
      </c>
      <c r="I397" t="s">
        <v>18</v>
      </c>
      <c r="J397" t="s">
        <v>19</v>
      </c>
      <c r="K397" t="s">
        <v>36</v>
      </c>
      <c r="L397" t="s">
        <v>37</v>
      </c>
      <c r="M397">
        <v>2.6192920000000001E-2</v>
      </c>
      <c r="N397" t="s">
        <v>22</v>
      </c>
      <c r="O397" t="s">
        <v>23</v>
      </c>
    </row>
    <row r="398" spans="1:15" x14ac:dyDescent="0.25">
      <c r="A398" t="s">
        <v>15</v>
      </c>
      <c r="B398">
        <v>34</v>
      </c>
      <c r="D398">
        <v>34015</v>
      </c>
      <c r="E398" t="s">
        <v>56</v>
      </c>
      <c r="F398" t="s">
        <v>25</v>
      </c>
      <c r="H398">
        <v>28500201</v>
      </c>
      <c r="I398" t="s">
        <v>18</v>
      </c>
      <c r="J398" t="s">
        <v>19</v>
      </c>
      <c r="K398" t="s">
        <v>30</v>
      </c>
      <c r="L398" t="s">
        <v>31</v>
      </c>
      <c r="M398">
        <v>0.16780100000000001</v>
      </c>
      <c r="N398" t="s">
        <v>22</v>
      </c>
      <c r="O398" t="s">
        <v>23</v>
      </c>
    </row>
    <row r="399" spans="1:15" x14ac:dyDescent="0.25">
      <c r="A399" t="s">
        <v>15</v>
      </c>
      <c r="B399">
        <v>34</v>
      </c>
      <c r="D399">
        <v>34015</v>
      </c>
      <c r="E399" t="s">
        <v>56</v>
      </c>
      <c r="F399" t="s">
        <v>17</v>
      </c>
      <c r="H399">
        <v>2285002007</v>
      </c>
      <c r="I399" t="s">
        <v>18</v>
      </c>
      <c r="J399" t="s">
        <v>19</v>
      </c>
      <c r="K399" t="s">
        <v>32</v>
      </c>
      <c r="L399" t="s">
        <v>33</v>
      </c>
      <c r="M399">
        <v>2.9694440000000002</v>
      </c>
      <c r="N399" t="s">
        <v>22</v>
      </c>
      <c r="O399" t="s">
        <v>23</v>
      </c>
    </row>
    <row r="400" spans="1:15" x14ac:dyDescent="0.25">
      <c r="A400" t="s">
        <v>15</v>
      </c>
      <c r="B400">
        <v>34</v>
      </c>
      <c r="D400">
        <v>34017</v>
      </c>
      <c r="E400" t="s">
        <v>54</v>
      </c>
      <c r="F400" t="s">
        <v>17</v>
      </c>
      <c r="H400">
        <v>2285002009</v>
      </c>
      <c r="I400" t="s">
        <v>18</v>
      </c>
      <c r="J400" t="s">
        <v>19</v>
      </c>
      <c r="K400" t="s">
        <v>20</v>
      </c>
      <c r="L400" t="s">
        <v>21</v>
      </c>
      <c r="M400">
        <v>46.370620000000002</v>
      </c>
      <c r="N400" t="s">
        <v>22</v>
      </c>
      <c r="O400" t="s">
        <v>23</v>
      </c>
    </row>
    <row r="401" spans="1:15" x14ac:dyDescent="0.25">
      <c r="A401" t="s">
        <v>15</v>
      </c>
      <c r="B401">
        <v>34</v>
      </c>
      <c r="D401">
        <v>34017</v>
      </c>
      <c r="E401" t="s">
        <v>54</v>
      </c>
      <c r="F401" t="s">
        <v>17</v>
      </c>
      <c r="H401">
        <v>2285002006</v>
      </c>
      <c r="I401" t="s">
        <v>18</v>
      </c>
      <c r="J401" t="s">
        <v>19</v>
      </c>
      <c r="K401" t="s">
        <v>36</v>
      </c>
      <c r="L401" t="s">
        <v>37</v>
      </c>
      <c r="M401">
        <v>7.6054999999999998E-2</v>
      </c>
      <c r="N401" t="s">
        <v>22</v>
      </c>
      <c r="O40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2017 NEI RAILROAD NAA CTY</vt:lpstr>
      <vt:lpstr>2017 NEI RAILROAD CTY</vt:lpstr>
      <vt:lpstr>2017 NEI RAILROAD SCC</vt:lpstr>
      <vt:lpstr>2017 NEI RAILROAD CTY SCC</vt:lpstr>
      <vt:lpstr>2017 NEI RAILROAD SORT</vt:lpstr>
      <vt:lpstr>2017 NEI RAILROAD 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Koroniades, Jim [DEP]</cp:lastModifiedBy>
  <cp:lastPrinted>2022-06-09T13:33:26Z</cp:lastPrinted>
  <dcterms:created xsi:type="dcterms:W3CDTF">2022-01-26T14:16:54Z</dcterms:created>
  <dcterms:modified xsi:type="dcterms:W3CDTF">2024-04-04T21:06:36Z</dcterms:modified>
</cp:coreProperties>
</file>