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V:\air\planning\SIP_STUF\SIP WORKING\Ozone 70 ppb AD Moderate\1.  70 ppb Moderate Proposal\70 ppb Moderate Inventory\Nonroad\"/>
    </mc:Choice>
  </mc:AlternateContent>
  <xr:revisionPtr revIDLastSave="0" documentId="13_ncr:1_{E21088D9-433E-4C74-9686-F435D616A71C}" xr6:coauthVersionLast="47" xr6:coauthVersionMax="47" xr10:uidLastSave="{00000000-0000-0000-0000-000000000000}"/>
  <bookViews>
    <workbookView xWindow="-110" yWindow="-110" windowWidth="19420" windowHeight="10420" xr2:uid="{38531CF4-D924-420C-8371-D992006CEC89}"/>
  </bookViews>
  <sheets>
    <sheet name="Title" sheetId="11" r:id="rId1"/>
    <sheet name="2023 NEI AIRCRAFT NAA CTY" sheetId="19" r:id="rId2"/>
    <sheet name="2023 NEI AIRCRAFT SCC" sheetId="24" r:id="rId3"/>
    <sheet name="2023 NEI AIRCRAFT CTY" sheetId="23" r:id="rId4"/>
    <sheet name="2023 NEI AIRCRAFT CTY SCC" sheetId="1" r:id="rId5"/>
    <sheet name="aircraft growth sort" sheetId="17" r:id="rId6"/>
    <sheet name="aircraft growth" sheetId="13" r:id="rId7"/>
  </sheets>
  <calcPr calcId="191029"/>
  <pivotCaches>
    <pivotCache cacheId="0" r:id="rId8"/>
    <pivotCache cacheId="1" r:id="rId9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3" i="19" l="1"/>
  <c r="E23" i="19"/>
  <c r="F23" i="19"/>
  <c r="G23" i="19"/>
  <c r="H23" i="19"/>
  <c r="I23" i="19"/>
  <c r="J23" i="19"/>
  <c r="K23" i="19"/>
  <c r="L23" i="19"/>
  <c r="M23" i="19"/>
  <c r="N23" i="19"/>
  <c r="O23" i="19"/>
  <c r="P23" i="19"/>
  <c r="Q23" i="19"/>
  <c r="R23" i="19"/>
  <c r="S23" i="19"/>
  <c r="T23" i="19"/>
  <c r="U23" i="19"/>
  <c r="V23" i="19"/>
  <c r="W23" i="19"/>
  <c r="X23" i="19"/>
  <c r="Y23" i="19"/>
  <c r="Z23" i="19"/>
  <c r="AA23" i="19"/>
  <c r="AI36" i="19"/>
  <c r="AH36" i="19"/>
  <c r="AG36" i="19"/>
  <c r="AF36" i="19"/>
  <c r="AE36" i="19"/>
  <c r="AD36" i="19"/>
  <c r="AC36" i="19"/>
  <c r="AB36" i="19"/>
  <c r="AI35" i="19"/>
  <c r="AH35" i="19"/>
  <c r="AG35" i="19"/>
  <c r="AF35" i="19"/>
  <c r="AE35" i="19"/>
  <c r="AD35" i="19"/>
  <c r="AC35" i="19"/>
  <c r="AB35" i="19"/>
  <c r="AI21" i="19"/>
  <c r="AH21" i="19"/>
  <c r="AG21" i="19"/>
  <c r="AF21" i="19"/>
  <c r="AI33" i="19"/>
  <c r="AH33" i="19"/>
  <c r="AG33" i="19"/>
  <c r="AF33" i="19"/>
  <c r="AE33" i="19"/>
  <c r="AD33" i="19"/>
  <c r="AC33" i="19"/>
  <c r="AB33" i="19"/>
  <c r="AA33" i="19"/>
  <c r="Z33" i="19"/>
  <c r="Y33" i="19"/>
  <c r="X33" i="19"/>
  <c r="W33" i="19"/>
  <c r="V33" i="19"/>
  <c r="U33" i="19"/>
  <c r="T33" i="19"/>
  <c r="S33" i="19"/>
  <c r="R33" i="19"/>
  <c r="Q33" i="19"/>
  <c r="P33" i="19"/>
  <c r="O33" i="19"/>
  <c r="N33" i="19"/>
  <c r="M33" i="19"/>
  <c r="L33" i="19"/>
  <c r="K33" i="19"/>
  <c r="J33" i="19"/>
  <c r="I33" i="19"/>
  <c r="H33" i="19"/>
  <c r="G33" i="19"/>
  <c r="F33" i="19"/>
  <c r="E33" i="19"/>
  <c r="D33" i="19"/>
  <c r="AE21" i="19"/>
  <c r="AD21" i="19"/>
  <c r="AC21" i="19"/>
  <c r="AB21" i="19"/>
  <c r="AA21" i="19"/>
  <c r="Z21" i="19"/>
  <c r="Y21" i="19"/>
  <c r="X21" i="19"/>
  <c r="W21" i="19"/>
  <c r="V21" i="19"/>
  <c r="U21" i="19"/>
  <c r="T21" i="19"/>
  <c r="S21" i="19"/>
  <c r="R21" i="19"/>
  <c r="Q21" i="19"/>
  <c r="P21" i="19"/>
  <c r="O21" i="19"/>
  <c r="N21" i="19"/>
  <c r="M21" i="19"/>
  <c r="L21" i="19"/>
  <c r="K21" i="19"/>
  <c r="J21" i="19"/>
  <c r="I21" i="19"/>
  <c r="H21" i="19"/>
  <c r="G21" i="19"/>
  <c r="F21" i="19"/>
  <c r="E21" i="19"/>
  <c r="D21" i="19"/>
  <c r="AG34" i="19" l="1"/>
  <c r="AF34" i="19"/>
  <c r="AH34" i="19"/>
  <c r="AI34" i="19"/>
  <c r="G34" i="19"/>
  <c r="O34" i="19"/>
  <c r="W34" i="19"/>
  <c r="AE34" i="19"/>
  <c r="L34" i="19"/>
  <c r="J34" i="19"/>
  <c r="R34" i="19"/>
  <c r="Z34" i="19"/>
  <c r="D34" i="19"/>
  <c r="T34" i="19"/>
  <c r="AB34" i="19"/>
  <c r="E34" i="19"/>
  <c r="M34" i="19"/>
  <c r="U34" i="19"/>
  <c r="AC34" i="19"/>
  <c r="H34" i="19"/>
  <c r="P34" i="19"/>
  <c r="X34" i="19"/>
  <c r="I34" i="19"/>
  <c r="Q34" i="19"/>
  <c r="Y34" i="19"/>
  <c r="S34" i="19"/>
  <c r="K34" i="19"/>
  <c r="AA34" i="19"/>
  <c r="F34" i="19"/>
  <c r="N34" i="19"/>
  <c r="V34" i="19"/>
  <c r="AD34" i="19"/>
  <c r="AO31" i="1" l="1"/>
  <c r="AO68" i="1"/>
  <c r="AO19" i="1"/>
  <c r="BD43" i="1"/>
  <c r="AW88" i="1"/>
  <c r="BB79" i="1"/>
  <c r="AZ52" i="1"/>
  <c r="BB109" i="1"/>
  <c r="AZ20" i="1"/>
  <c r="BC92" i="1"/>
  <c r="BC27" i="1"/>
  <c r="AF97" i="1"/>
  <c r="AE97" i="1"/>
  <c r="AD97" i="1"/>
  <c r="AC97" i="1"/>
  <c r="AK97" i="1" s="1"/>
  <c r="AS97" i="1" s="1"/>
  <c r="AB97" i="1"/>
  <c r="Y97" i="1"/>
  <c r="AF89" i="1"/>
  <c r="AN89" i="1" s="1"/>
  <c r="AV89" i="1" s="1"/>
  <c r="AE89" i="1"/>
  <c r="AM89" i="1" s="1"/>
  <c r="AU89" i="1" s="1"/>
  <c r="AD89" i="1"/>
  <c r="AL89" i="1" s="1"/>
  <c r="AT89" i="1" s="1"/>
  <c r="AC89" i="1"/>
  <c r="AB89" i="1"/>
  <c r="AJ89" i="1" s="1"/>
  <c r="Y89" i="1"/>
  <c r="AF81" i="1"/>
  <c r="AE81" i="1"/>
  <c r="AM81" i="1" s="1"/>
  <c r="AU81" i="1" s="1"/>
  <c r="AD81" i="1"/>
  <c r="AL81" i="1" s="1"/>
  <c r="AT81" i="1" s="1"/>
  <c r="AC81" i="1"/>
  <c r="AB81" i="1"/>
  <c r="Y81" i="1"/>
  <c r="AG81" i="1" s="1"/>
  <c r="AO81" i="1" s="1"/>
  <c r="AF72" i="1"/>
  <c r="AE72" i="1"/>
  <c r="AD72" i="1"/>
  <c r="AC72" i="1"/>
  <c r="AB72" i="1"/>
  <c r="AJ72" i="1" s="1"/>
  <c r="AR72" i="1" s="1"/>
  <c r="Y72" i="1"/>
  <c r="AG72" i="1" s="1"/>
  <c r="AO72" i="1" s="1"/>
  <c r="AF55" i="1"/>
  <c r="AE55" i="1"/>
  <c r="AD55" i="1"/>
  <c r="AL55" i="1" s="1"/>
  <c r="AT55" i="1" s="1"/>
  <c r="AC55" i="1"/>
  <c r="AK55" i="1" s="1"/>
  <c r="AS55" i="1" s="1"/>
  <c r="AB55" i="1"/>
  <c r="AJ55" i="1" s="1"/>
  <c r="AR55" i="1" s="1"/>
  <c r="Y55" i="1"/>
  <c r="AG55" i="1" s="1"/>
  <c r="AO55" i="1" s="1"/>
  <c r="AM43" i="1"/>
  <c r="AU43" i="1" s="1"/>
  <c r="AF43" i="1"/>
  <c r="AN43" i="1" s="1"/>
  <c r="AV43" i="1" s="1"/>
  <c r="AE43" i="1"/>
  <c r="BC43" i="1" s="1"/>
  <c r="AD43" i="1"/>
  <c r="AL43" i="1" s="1"/>
  <c r="AT43" i="1" s="1"/>
  <c r="AC43" i="1"/>
  <c r="AB43" i="1"/>
  <c r="Y43" i="1"/>
  <c r="AG43" i="1" s="1"/>
  <c r="AO43" i="1" s="1"/>
  <c r="AF37" i="1"/>
  <c r="AN37" i="1" s="1"/>
  <c r="AE37" i="1"/>
  <c r="AD37" i="1"/>
  <c r="AC37" i="1"/>
  <c r="AB37" i="1"/>
  <c r="Y37" i="1"/>
  <c r="AG37" i="1" s="1"/>
  <c r="AO37" i="1" s="1"/>
  <c r="AJ32" i="1"/>
  <c r="AZ32" i="1" s="1"/>
  <c r="AF32" i="1"/>
  <c r="AN32" i="1" s="1"/>
  <c r="AV32" i="1" s="1"/>
  <c r="AE32" i="1"/>
  <c r="AD32" i="1"/>
  <c r="AL32" i="1" s="1"/>
  <c r="AT32" i="1" s="1"/>
  <c r="AC32" i="1"/>
  <c r="AB32" i="1"/>
  <c r="Y32" i="1"/>
  <c r="AM24" i="1"/>
  <c r="AU24" i="1" s="1"/>
  <c r="AF24" i="1"/>
  <c r="AN24" i="1" s="1"/>
  <c r="BD24" i="1" s="1"/>
  <c r="AE24" i="1"/>
  <c r="AD24" i="1"/>
  <c r="AL24" i="1" s="1"/>
  <c r="AT24" i="1" s="1"/>
  <c r="AC24" i="1"/>
  <c r="AB24" i="1"/>
  <c r="AJ24" i="1" s="1"/>
  <c r="AR24" i="1" s="1"/>
  <c r="Y24" i="1"/>
  <c r="AG24" i="1" s="1"/>
  <c r="AO24" i="1" s="1"/>
  <c r="AJ16" i="1"/>
  <c r="AR16" i="1" s="1"/>
  <c r="AF16" i="1"/>
  <c r="AE16" i="1"/>
  <c r="AD16" i="1"/>
  <c r="AC16" i="1"/>
  <c r="AB16" i="1"/>
  <c r="Y16" i="1"/>
  <c r="AJ105" i="1"/>
  <c r="AZ105" i="1" s="1"/>
  <c r="AF105" i="1"/>
  <c r="AE105" i="1"/>
  <c r="AD105" i="1"/>
  <c r="AC105" i="1"/>
  <c r="AB105" i="1"/>
  <c r="Y105" i="1"/>
  <c r="AG105" i="1" s="1"/>
  <c r="AO105" i="1" s="1"/>
  <c r="AF96" i="1"/>
  <c r="AN96" i="1" s="1"/>
  <c r="AV96" i="1" s="1"/>
  <c r="AE96" i="1"/>
  <c r="AM96" i="1" s="1"/>
  <c r="AU96" i="1" s="1"/>
  <c r="AD96" i="1"/>
  <c r="AC96" i="1"/>
  <c r="AB96" i="1"/>
  <c r="Y96" i="1"/>
  <c r="AG96" i="1" s="1"/>
  <c r="AO96" i="1" s="1"/>
  <c r="AF88" i="1"/>
  <c r="AE88" i="1"/>
  <c r="AD88" i="1"/>
  <c r="AC88" i="1"/>
  <c r="AB88" i="1"/>
  <c r="AJ88" i="1" s="1"/>
  <c r="AR88" i="1" s="1"/>
  <c r="Y88" i="1"/>
  <c r="AG88" i="1" s="1"/>
  <c r="AO88" i="1" s="1"/>
  <c r="AF80" i="1"/>
  <c r="AE80" i="1"/>
  <c r="AM80" i="1" s="1"/>
  <c r="AU80" i="1" s="1"/>
  <c r="AD80" i="1"/>
  <c r="AC80" i="1"/>
  <c r="AB80" i="1"/>
  <c r="Y80" i="1"/>
  <c r="AM71" i="1"/>
  <c r="BC71" i="1" s="1"/>
  <c r="AF71" i="1"/>
  <c r="AN71" i="1" s="1"/>
  <c r="AV71" i="1" s="1"/>
  <c r="AE71" i="1"/>
  <c r="AD71" i="1"/>
  <c r="AC71" i="1"/>
  <c r="AB71" i="1"/>
  <c r="Y71" i="1"/>
  <c r="AK63" i="1"/>
  <c r="AS63" i="1" s="1"/>
  <c r="AF63" i="1"/>
  <c r="AN63" i="1" s="1"/>
  <c r="AV63" i="1" s="1"/>
  <c r="AE63" i="1"/>
  <c r="AM63" i="1" s="1"/>
  <c r="AU63" i="1" s="1"/>
  <c r="AD63" i="1"/>
  <c r="AC63" i="1"/>
  <c r="AB63" i="1"/>
  <c r="AJ63" i="1" s="1"/>
  <c r="AR63" i="1" s="1"/>
  <c r="Y63" i="1"/>
  <c r="AM54" i="1"/>
  <c r="AU54" i="1" s="1"/>
  <c r="AF54" i="1"/>
  <c r="AN54" i="1" s="1"/>
  <c r="AV54" i="1" s="1"/>
  <c r="AE54" i="1"/>
  <c r="AD54" i="1"/>
  <c r="AL54" i="1" s="1"/>
  <c r="AC54" i="1"/>
  <c r="AB54" i="1"/>
  <c r="Y54" i="1"/>
  <c r="AF31" i="1"/>
  <c r="AE31" i="1"/>
  <c r="AM31" i="1" s="1"/>
  <c r="BC31" i="1" s="1"/>
  <c r="AD31" i="1"/>
  <c r="AL31" i="1" s="1"/>
  <c r="AT31" i="1" s="1"/>
  <c r="AC31" i="1"/>
  <c r="AB31" i="1"/>
  <c r="AJ31" i="1" s="1"/>
  <c r="AR31" i="1" s="1"/>
  <c r="Y31" i="1"/>
  <c r="AG31" i="1" s="1"/>
  <c r="AN23" i="1"/>
  <c r="AV23" i="1" s="1"/>
  <c r="AF23" i="1"/>
  <c r="AE23" i="1"/>
  <c r="AM23" i="1" s="1"/>
  <c r="AU23" i="1" s="1"/>
  <c r="AD23" i="1"/>
  <c r="AC23" i="1"/>
  <c r="AB23" i="1"/>
  <c r="Y23" i="1"/>
  <c r="AG23" i="1" s="1"/>
  <c r="AO23" i="1" s="1"/>
  <c r="AL15" i="1"/>
  <c r="AF15" i="1"/>
  <c r="AE15" i="1"/>
  <c r="AM15" i="1" s="1"/>
  <c r="AU15" i="1" s="1"/>
  <c r="AD15" i="1"/>
  <c r="AC15" i="1"/>
  <c r="AB15" i="1"/>
  <c r="Y15" i="1"/>
  <c r="AF104" i="1"/>
  <c r="AN104" i="1" s="1"/>
  <c r="AV104" i="1" s="1"/>
  <c r="AE104" i="1"/>
  <c r="AD104" i="1"/>
  <c r="AC104" i="1"/>
  <c r="AB104" i="1"/>
  <c r="Y104" i="1"/>
  <c r="AG104" i="1" s="1"/>
  <c r="AO104" i="1" s="1"/>
  <c r="AL87" i="1"/>
  <c r="AT87" i="1" s="1"/>
  <c r="AF87" i="1"/>
  <c r="AN87" i="1" s="1"/>
  <c r="AV87" i="1" s="1"/>
  <c r="AE87" i="1"/>
  <c r="AD87" i="1"/>
  <c r="AC87" i="1"/>
  <c r="AB87" i="1"/>
  <c r="AJ87" i="1" s="1"/>
  <c r="AR87" i="1" s="1"/>
  <c r="Y87" i="1"/>
  <c r="AG87" i="1" s="1"/>
  <c r="AO87" i="1" s="1"/>
  <c r="AM79" i="1"/>
  <c r="AU79" i="1" s="1"/>
  <c r="AJ79" i="1"/>
  <c r="AR79" i="1" s="1"/>
  <c r="AF79" i="1"/>
  <c r="AE79" i="1"/>
  <c r="AD79" i="1"/>
  <c r="AL79" i="1" s="1"/>
  <c r="AT79" i="1" s="1"/>
  <c r="AC79" i="1"/>
  <c r="AB79" i="1"/>
  <c r="Y79" i="1"/>
  <c r="AG79" i="1" s="1"/>
  <c r="AO79" i="1" s="1"/>
  <c r="AN70" i="1"/>
  <c r="AV70" i="1" s="1"/>
  <c r="AF70" i="1"/>
  <c r="BD70" i="1" s="1"/>
  <c r="AE70" i="1"/>
  <c r="AM70" i="1" s="1"/>
  <c r="AU70" i="1" s="1"/>
  <c r="AD70" i="1"/>
  <c r="AC70" i="1"/>
  <c r="AB70" i="1"/>
  <c r="AJ70" i="1" s="1"/>
  <c r="AR70" i="1" s="1"/>
  <c r="Y70" i="1"/>
  <c r="AF62" i="1"/>
  <c r="AE62" i="1"/>
  <c r="AM62" i="1" s="1"/>
  <c r="AU62" i="1" s="1"/>
  <c r="AD62" i="1"/>
  <c r="AL62" i="1" s="1"/>
  <c r="AT62" i="1" s="1"/>
  <c r="AC62" i="1"/>
  <c r="AB62" i="1"/>
  <c r="AJ62" i="1" s="1"/>
  <c r="AR62" i="1" s="1"/>
  <c r="Y62" i="1"/>
  <c r="AG62" i="1" s="1"/>
  <c r="AO62" i="1" s="1"/>
  <c r="AF53" i="1"/>
  <c r="AE53" i="1"/>
  <c r="AD53" i="1"/>
  <c r="AL53" i="1" s="1"/>
  <c r="AT53" i="1" s="1"/>
  <c r="AC53" i="1"/>
  <c r="AK53" i="1" s="1"/>
  <c r="AS53" i="1" s="1"/>
  <c r="AB53" i="1"/>
  <c r="AJ53" i="1" s="1"/>
  <c r="Y53" i="1"/>
  <c r="AF22" i="1"/>
  <c r="AN22" i="1" s="1"/>
  <c r="AE22" i="1"/>
  <c r="AM22" i="1" s="1"/>
  <c r="AU22" i="1" s="1"/>
  <c r="AD22" i="1"/>
  <c r="AL22" i="1" s="1"/>
  <c r="AT22" i="1" s="1"/>
  <c r="AC22" i="1"/>
  <c r="AB22" i="1"/>
  <c r="Y22" i="1"/>
  <c r="AG22" i="1" s="1"/>
  <c r="AO22" i="1" s="1"/>
  <c r="AF14" i="1"/>
  <c r="AE14" i="1"/>
  <c r="AM14" i="1" s="1"/>
  <c r="AU14" i="1" s="1"/>
  <c r="AD14" i="1"/>
  <c r="AC14" i="1"/>
  <c r="AB14" i="1"/>
  <c r="AJ14" i="1" s="1"/>
  <c r="AR14" i="1" s="1"/>
  <c r="Y14" i="1"/>
  <c r="AG14" i="1" s="1"/>
  <c r="AO14" i="1" s="1"/>
  <c r="AN112" i="1"/>
  <c r="AV112" i="1" s="1"/>
  <c r="AJ112" i="1"/>
  <c r="AF112" i="1"/>
  <c r="AE112" i="1"/>
  <c r="AD112" i="1"/>
  <c r="AL112" i="1" s="1"/>
  <c r="AT112" i="1" s="1"/>
  <c r="AC112" i="1"/>
  <c r="AB112" i="1"/>
  <c r="Y112" i="1"/>
  <c r="AF110" i="1"/>
  <c r="AE110" i="1"/>
  <c r="AM110" i="1" s="1"/>
  <c r="AU110" i="1" s="1"/>
  <c r="AD110" i="1"/>
  <c r="AC110" i="1"/>
  <c r="AK110" i="1" s="1"/>
  <c r="AS110" i="1" s="1"/>
  <c r="AB110" i="1"/>
  <c r="AJ110" i="1" s="1"/>
  <c r="AR110" i="1" s="1"/>
  <c r="Y110" i="1"/>
  <c r="AF107" i="1"/>
  <c r="AN107" i="1" s="1"/>
  <c r="AV107" i="1" s="1"/>
  <c r="AE107" i="1"/>
  <c r="AD107" i="1"/>
  <c r="AC107" i="1"/>
  <c r="AB107" i="1"/>
  <c r="Y107" i="1"/>
  <c r="AG107" i="1" s="1"/>
  <c r="AO107" i="1" s="1"/>
  <c r="AF103" i="1"/>
  <c r="AE103" i="1"/>
  <c r="AM103" i="1" s="1"/>
  <c r="AU103" i="1" s="1"/>
  <c r="AD103" i="1"/>
  <c r="AL103" i="1" s="1"/>
  <c r="AT103" i="1" s="1"/>
  <c r="AC103" i="1"/>
  <c r="AB103" i="1"/>
  <c r="AJ103" i="1" s="1"/>
  <c r="AR103" i="1" s="1"/>
  <c r="Y103" i="1"/>
  <c r="AG103" i="1" s="1"/>
  <c r="AO103" i="1" s="1"/>
  <c r="AL101" i="1"/>
  <c r="BB101" i="1" s="1"/>
  <c r="AF101" i="1"/>
  <c r="AE101" i="1"/>
  <c r="AM101" i="1" s="1"/>
  <c r="AD101" i="1"/>
  <c r="AC101" i="1"/>
  <c r="AB101" i="1"/>
  <c r="Y101" i="1"/>
  <c r="AG101" i="1" s="1"/>
  <c r="AO101" i="1" s="1"/>
  <c r="AF99" i="1"/>
  <c r="AE99" i="1"/>
  <c r="AM99" i="1" s="1"/>
  <c r="AU99" i="1" s="1"/>
  <c r="AD99" i="1"/>
  <c r="AL99" i="1" s="1"/>
  <c r="AT99" i="1" s="1"/>
  <c r="AC99" i="1"/>
  <c r="AB99" i="1"/>
  <c r="AJ99" i="1" s="1"/>
  <c r="AR99" i="1" s="1"/>
  <c r="Y99" i="1"/>
  <c r="AG99" i="1" s="1"/>
  <c r="AO99" i="1" s="1"/>
  <c r="AM95" i="1"/>
  <c r="AU95" i="1" s="1"/>
  <c r="AF95" i="1"/>
  <c r="AN95" i="1" s="1"/>
  <c r="AV95" i="1" s="1"/>
  <c r="AE95" i="1"/>
  <c r="AD95" i="1"/>
  <c r="AC95" i="1"/>
  <c r="AB95" i="1"/>
  <c r="Y95" i="1"/>
  <c r="AG95" i="1" s="1"/>
  <c r="AO95" i="1" s="1"/>
  <c r="AK86" i="1"/>
  <c r="AS86" i="1" s="1"/>
  <c r="AF86" i="1"/>
  <c r="AE86" i="1"/>
  <c r="AM86" i="1" s="1"/>
  <c r="AU86" i="1" s="1"/>
  <c r="AD86" i="1"/>
  <c r="AL86" i="1" s="1"/>
  <c r="AT86" i="1" s="1"/>
  <c r="AC86" i="1"/>
  <c r="AB86" i="1"/>
  <c r="AJ86" i="1" s="1"/>
  <c r="AR86" i="1" s="1"/>
  <c r="Y86" i="1"/>
  <c r="AM78" i="1"/>
  <c r="AU78" i="1" s="1"/>
  <c r="AF78" i="1"/>
  <c r="AE78" i="1"/>
  <c r="AD78" i="1"/>
  <c r="AL78" i="1" s="1"/>
  <c r="AT78" i="1" s="1"/>
  <c r="AC78" i="1"/>
  <c r="AB78" i="1"/>
  <c r="Y78" i="1"/>
  <c r="AG78" i="1" s="1"/>
  <c r="AO78" i="1" s="1"/>
  <c r="AF74" i="1"/>
  <c r="AE74" i="1"/>
  <c r="AM74" i="1" s="1"/>
  <c r="AU74" i="1" s="1"/>
  <c r="AD74" i="1"/>
  <c r="AC74" i="1"/>
  <c r="AB74" i="1"/>
  <c r="Y74" i="1"/>
  <c r="AG74" i="1" s="1"/>
  <c r="AO74" i="1" s="1"/>
  <c r="AM69" i="1"/>
  <c r="AU69" i="1" s="1"/>
  <c r="AF69" i="1"/>
  <c r="AN69" i="1" s="1"/>
  <c r="AV69" i="1" s="1"/>
  <c r="AE69" i="1"/>
  <c r="AD69" i="1"/>
  <c r="AL69" i="1" s="1"/>
  <c r="AT69" i="1" s="1"/>
  <c r="AC69" i="1"/>
  <c r="AB69" i="1"/>
  <c r="AJ69" i="1" s="1"/>
  <c r="AR69" i="1" s="1"/>
  <c r="Y69" i="1"/>
  <c r="AG69" i="1" s="1"/>
  <c r="AO69" i="1" s="1"/>
  <c r="AF61" i="1"/>
  <c r="AN61" i="1" s="1"/>
  <c r="AV61" i="1" s="1"/>
  <c r="AE61" i="1"/>
  <c r="AD61" i="1"/>
  <c r="AC61" i="1"/>
  <c r="AB61" i="1"/>
  <c r="Y61" i="1"/>
  <c r="AG61" i="1" s="1"/>
  <c r="AO61" i="1" s="1"/>
  <c r="AL59" i="1"/>
  <c r="AT59" i="1" s="1"/>
  <c r="AF59" i="1"/>
  <c r="AN59" i="1" s="1"/>
  <c r="AV59" i="1" s="1"/>
  <c r="AE59" i="1"/>
  <c r="AM59" i="1" s="1"/>
  <c r="AU59" i="1" s="1"/>
  <c r="AD59" i="1"/>
  <c r="AC59" i="1"/>
  <c r="AB59" i="1"/>
  <c r="Y59" i="1"/>
  <c r="AK57" i="1"/>
  <c r="AS57" i="1" s="1"/>
  <c r="AF57" i="1"/>
  <c r="AE57" i="1"/>
  <c r="AD57" i="1"/>
  <c r="AL57" i="1" s="1"/>
  <c r="AT57" i="1" s="1"/>
  <c r="AC57" i="1"/>
  <c r="AB57" i="1"/>
  <c r="AJ57" i="1" s="1"/>
  <c r="AR57" i="1" s="1"/>
  <c r="Y57" i="1"/>
  <c r="AF52" i="1"/>
  <c r="AN52" i="1" s="1"/>
  <c r="AV52" i="1" s="1"/>
  <c r="AE52" i="1"/>
  <c r="AD52" i="1"/>
  <c r="AL52" i="1" s="1"/>
  <c r="AT52" i="1" s="1"/>
  <c r="AC52" i="1"/>
  <c r="AB52" i="1"/>
  <c r="AJ52" i="1" s="1"/>
  <c r="AR52" i="1" s="1"/>
  <c r="Y52" i="1"/>
  <c r="AF46" i="1"/>
  <c r="AE46" i="1"/>
  <c r="AD46" i="1"/>
  <c r="AL46" i="1" s="1"/>
  <c r="AT46" i="1" s="1"/>
  <c r="AC46" i="1"/>
  <c r="AB46" i="1"/>
  <c r="AJ46" i="1" s="1"/>
  <c r="AR46" i="1" s="1"/>
  <c r="Y46" i="1"/>
  <c r="AG46" i="1" s="1"/>
  <c r="AO46" i="1" s="1"/>
  <c r="AF42" i="1"/>
  <c r="AN42" i="1" s="1"/>
  <c r="AV42" i="1" s="1"/>
  <c r="AE42" i="1"/>
  <c r="AD42" i="1"/>
  <c r="AC42" i="1"/>
  <c r="AB42" i="1"/>
  <c r="Y42" i="1"/>
  <c r="AG42" i="1" s="1"/>
  <c r="AO42" i="1" s="1"/>
  <c r="AF36" i="1"/>
  <c r="AN36" i="1" s="1"/>
  <c r="AV36" i="1" s="1"/>
  <c r="AE36" i="1"/>
  <c r="AM36" i="1" s="1"/>
  <c r="AU36" i="1" s="1"/>
  <c r="AD36" i="1"/>
  <c r="AC36" i="1"/>
  <c r="AB36" i="1"/>
  <c r="Y36" i="1"/>
  <c r="AN30" i="1"/>
  <c r="AV30" i="1" s="1"/>
  <c r="AL30" i="1"/>
  <c r="AT30" i="1" s="1"/>
  <c r="AF30" i="1"/>
  <c r="AE30" i="1"/>
  <c r="AM30" i="1" s="1"/>
  <c r="AU30" i="1" s="1"/>
  <c r="AD30" i="1"/>
  <c r="AC30" i="1"/>
  <c r="AB30" i="1"/>
  <c r="AJ30" i="1" s="1"/>
  <c r="AR30" i="1" s="1"/>
  <c r="Y30" i="1"/>
  <c r="AL21" i="1"/>
  <c r="AT21" i="1" s="1"/>
  <c r="AF21" i="1"/>
  <c r="AN21" i="1" s="1"/>
  <c r="AV21" i="1" s="1"/>
  <c r="AE21" i="1"/>
  <c r="AD21" i="1"/>
  <c r="AC21" i="1"/>
  <c r="AB21" i="1"/>
  <c r="Y21" i="1"/>
  <c r="AG21" i="1" s="1"/>
  <c r="AO21" i="1" s="1"/>
  <c r="AF13" i="1"/>
  <c r="AN13" i="1" s="1"/>
  <c r="AV13" i="1" s="1"/>
  <c r="AE13" i="1"/>
  <c r="AD13" i="1"/>
  <c r="AL13" i="1" s="1"/>
  <c r="AT13" i="1" s="1"/>
  <c r="AC13" i="1"/>
  <c r="AB13" i="1"/>
  <c r="AJ13" i="1" s="1"/>
  <c r="AR13" i="1" s="1"/>
  <c r="Y13" i="1"/>
  <c r="AG13" i="1" s="1"/>
  <c r="AO13" i="1" s="1"/>
  <c r="AN111" i="1"/>
  <c r="AV111" i="1" s="1"/>
  <c r="AM111" i="1"/>
  <c r="AU111" i="1" s="1"/>
  <c r="AJ111" i="1"/>
  <c r="AR111" i="1" s="1"/>
  <c r="AF111" i="1"/>
  <c r="AE111" i="1"/>
  <c r="BC111" i="1" s="1"/>
  <c r="AD111" i="1"/>
  <c r="AL111" i="1" s="1"/>
  <c r="AT111" i="1" s="1"/>
  <c r="AC111" i="1"/>
  <c r="AB111" i="1"/>
  <c r="Y111" i="1"/>
  <c r="AF109" i="1"/>
  <c r="AN109" i="1" s="1"/>
  <c r="AV109" i="1" s="1"/>
  <c r="AE109" i="1"/>
  <c r="AM109" i="1" s="1"/>
  <c r="AU109" i="1" s="1"/>
  <c r="AD109" i="1"/>
  <c r="AL109" i="1" s="1"/>
  <c r="AT109" i="1" s="1"/>
  <c r="AC109" i="1"/>
  <c r="AB109" i="1"/>
  <c r="AJ109" i="1" s="1"/>
  <c r="AR109" i="1" s="1"/>
  <c r="Y109" i="1"/>
  <c r="AG109" i="1" s="1"/>
  <c r="AO109" i="1" s="1"/>
  <c r="AL106" i="1"/>
  <c r="AT106" i="1" s="1"/>
  <c r="AF106" i="1"/>
  <c r="AE106" i="1"/>
  <c r="AD106" i="1"/>
  <c r="AC106" i="1"/>
  <c r="AB106" i="1"/>
  <c r="AJ106" i="1" s="1"/>
  <c r="AR106" i="1" s="1"/>
  <c r="Y106" i="1"/>
  <c r="AG106" i="1" s="1"/>
  <c r="AO106" i="1" s="1"/>
  <c r="AF102" i="1"/>
  <c r="AE102" i="1"/>
  <c r="AM102" i="1" s="1"/>
  <c r="AU102" i="1" s="1"/>
  <c r="AD102" i="1"/>
  <c r="AL102" i="1" s="1"/>
  <c r="AT102" i="1" s="1"/>
  <c r="AC102" i="1"/>
  <c r="AB102" i="1"/>
  <c r="Y102" i="1"/>
  <c r="AG102" i="1" s="1"/>
  <c r="AO102" i="1" s="1"/>
  <c r="AF100" i="1"/>
  <c r="AN100" i="1" s="1"/>
  <c r="AV100" i="1" s="1"/>
  <c r="AE100" i="1"/>
  <c r="AM100" i="1" s="1"/>
  <c r="AU100" i="1" s="1"/>
  <c r="AD100" i="1"/>
  <c r="AC100" i="1"/>
  <c r="AB100" i="1"/>
  <c r="AJ100" i="1" s="1"/>
  <c r="AR100" i="1" s="1"/>
  <c r="Y100" i="1"/>
  <c r="AF98" i="1"/>
  <c r="AE98" i="1"/>
  <c r="AD98" i="1"/>
  <c r="AL98" i="1" s="1"/>
  <c r="AT98" i="1" s="1"/>
  <c r="AC98" i="1"/>
  <c r="AB98" i="1"/>
  <c r="Y98" i="1"/>
  <c r="AG98" i="1" s="1"/>
  <c r="AO98" i="1" s="1"/>
  <c r="AM94" i="1"/>
  <c r="AU94" i="1" s="1"/>
  <c r="AF94" i="1"/>
  <c r="AE94" i="1"/>
  <c r="AD94" i="1"/>
  <c r="AL94" i="1" s="1"/>
  <c r="AT94" i="1" s="1"/>
  <c r="AC94" i="1"/>
  <c r="AB94" i="1"/>
  <c r="AJ94" i="1" s="1"/>
  <c r="AR94" i="1" s="1"/>
  <c r="Y94" i="1"/>
  <c r="AG94" i="1" s="1"/>
  <c r="AO94" i="1" s="1"/>
  <c r="AM85" i="1"/>
  <c r="AU85" i="1" s="1"/>
  <c r="AF85" i="1"/>
  <c r="AE85" i="1"/>
  <c r="AD85" i="1"/>
  <c r="AL85" i="1" s="1"/>
  <c r="AT85" i="1" s="1"/>
  <c r="AC85" i="1"/>
  <c r="AB85" i="1"/>
  <c r="Y85" i="1"/>
  <c r="AG85" i="1" s="1"/>
  <c r="AO85" i="1" s="1"/>
  <c r="AF77" i="1"/>
  <c r="AE77" i="1"/>
  <c r="AM77" i="1" s="1"/>
  <c r="AU77" i="1" s="1"/>
  <c r="AD77" i="1"/>
  <c r="AC77" i="1"/>
  <c r="AB77" i="1"/>
  <c r="AJ77" i="1" s="1"/>
  <c r="AR77" i="1" s="1"/>
  <c r="Y77" i="1"/>
  <c r="AF73" i="1"/>
  <c r="AN73" i="1" s="1"/>
  <c r="AV73" i="1" s="1"/>
  <c r="AE73" i="1"/>
  <c r="AM73" i="1" s="1"/>
  <c r="AU73" i="1" s="1"/>
  <c r="AD73" i="1"/>
  <c r="AL73" i="1" s="1"/>
  <c r="AT73" i="1" s="1"/>
  <c r="AC73" i="1"/>
  <c r="AB73" i="1"/>
  <c r="AJ73" i="1" s="1"/>
  <c r="AR73" i="1" s="1"/>
  <c r="Y73" i="1"/>
  <c r="AF68" i="1"/>
  <c r="AE68" i="1"/>
  <c r="AD68" i="1"/>
  <c r="AL68" i="1" s="1"/>
  <c r="AT68" i="1" s="1"/>
  <c r="AC68" i="1"/>
  <c r="AB68" i="1"/>
  <c r="AJ68" i="1" s="1"/>
  <c r="AR68" i="1" s="1"/>
  <c r="Y68" i="1"/>
  <c r="AG68" i="1" s="1"/>
  <c r="AF60" i="1"/>
  <c r="AN60" i="1" s="1"/>
  <c r="AV60" i="1" s="1"/>
  <c r="AE60" i="1"/>
  <c r="AD60" i="1"/>
  <c r="AL60" i="1" s="1"/>
  <c r="AT60" i="1" s="1"/>
  <c r="AC60" i="1"/>
  <c r="AB60" i="1"/>
  <c r="Y60" i="1"/>
  <c r="AG60" i="1" s="1"/>
  <c r="AO60" i="1" s="1"/>
  <c r="AN58" i="1"/>
  <c r="AV58" i="1" s="1"/>
  <c r="AF58" i="1"/>
  <c r="AE58" i="1"/>
  <c r="AD58" i="1"/>
  <c r="AC58" i="1"/>
  <c r="AB58" i="1"/>
  <c r="AJ58" i="1" s="1"/>
  <c r="AR58" i="1" s="1"/>
  <c r="Y58" i="1"/>
  <c r="AG58" i="1" s="1"/>
  <c r="AO58" i="1" s="1"/>
  <c r="AF56" i="1"/>
  <c r="AE56" i="1"/>
  <c r="AM56" i="1" s="1"/>
  <c r="AU56" i="1" s="1"/>
  <c r="AD56" i="1"/>
  <c r="AC56" i="1"/>
  <c r="AB56" i="1"/>
  <c r="Y56" i="1"/>
  <c r="AL51" i="1"/>
  <c r="AT51" i="1" s="1"/>
  <c r="AF51" i="1"/>
  <c r="AE51" i="1"/>
  <c r="AM51" i="1" s="1"/>
  <c r="AU51" i="1" s="1"/>
  <c r="AD51" i="1"/>
  <c r="AC51" i="1"/>
  <c r="AB51" i="1"/>
  <c r="Y51" i="1"/>
  <c r="AM45" i="1"/>
  <c r="AU45" i="1" s="1"/>
  <c r="AF45" i="1"/>
  <c r="AN45" i="1" s="1"/>
  <c r="AV45" i="1" s="1"/>
  <c r="AE45" i="1"/>
  <c r="AD45" i="1"/>
  <c r="AL45" i="1" s="1"/>
  <c r="AT45" i="1" s="1"/>
  <c r="AC45" i="1"/>
  <c r="AB45" i="1"/>
  <c r="Y45" i="1"/>
  <c r="AG45" i="1" s="1"/>
  <c r="AO45" i="1" s="1"/>
  <c r="AJ41" i="1"/>
  <c r="AR41" i="1" s="1"/>
  <c r="AF41" i="1"/>
  <c r="AE41" i="1"/>
  <c r="AM41" i="1" s="1"/>
  <c r="AU41" i="1" s="1"/>
  <c r="AD41" i="1"/>
  <c r="AL41" i="1" s="1"/>
  <c r="AT41" i="1" s="1"/>
  <c r="AC41" i="1"/>
  <c r="AB41" i="1"/>
  <c r="Y41" i="1"/>
  <c r="AN35" i="1"/>
  <c r="AV35" i="1" s="1"/>
  <c r="AF35" i="1"/>
  <c r="BD35" i="1" s="1"/>
  <c r="AE35" i="1"/>
  <c r="AD35" i="1"/>
  <c r="AL35" i="1" s="1"/>
  <c r="AT35" i="1" s="1"/>
  <c r="AC35" i="1"/>
  <c r="AB35" i="1"/>
  <c r="Y35" i="1"/>
  <c r="AF29" i="1"/>
  <c r="AE29" i="1"/>
  <c r="AM29" i="1" s="1"/>
  <c r="AU29" i="1" s="1"/>
  <c r="AD29" i="1"/>
  <c r="AL29" i="1" s="1"/>
  <c r="AT29" i="1" s="1"/>
  <c r="AC29" i="1"/>
  <c r="AB29" i="1"/>
  <c r="AJ29" i="1" s="1"/>
  <c r="AR29" i="1" s="1"/>
  <c r="Y29" i="1"/>
  <c r="AG29" i="1" s="1"/>
  <c r="AO29" i="1" s="1"/>
  <c r="AF20" i="1"/>
  <c r="AE20" i="1"/>
  <c r="AM20" i="1" s="1"/>
  <c r="AU20" i="1" s="1"/>
  <c r="AD20" i="1"/>
  <c r="AC20" i="1"/>
  <c r="AB20" i="1"/>
  <c r="AJ20" i="1" s="1"/>
  <c r="AR20" i="1" s="1"/>
  <c r="Y20" i="1"/>
  <c r="AN12" i="1"/>
  <c r="AV12" i="1" s="1"/>
  <c r="AF12" i="1"/>
  <c r="AE12" i="1"/>
  <c r="AM12" i="1" s="1"/>
  <c r="AU12" i="1" s="1"/>
  <c r="AD12" i="1"/>
  <c r="AC12" i="1"/>
  <c r="AB12" i="1"/>
  <c r="Y12" i="1"/>
  <c r="AG12" i="1" s="1"/>
  <c r="AO12" i="1" s="1"/>
  <c r="AM93" i="1"/>
  <c r="AU93" i="1" s="1"/>
  <c r="AF93" i="1"/>
  <c r="AE93" i="1"/>
  <c r="AD93" i="1"/>
  <c r="AC93" i="1"/>
  <c r="AB93" i="1"/>
  <c r="Y93" i="1"/>
  <c r="AG93" i="1" s="1"/>
  <c r="AO93" i="1" s="1"/>
  <c r="AM67" i="1"/>
  <c r="AU67" i="1" s="1"/>
  <c r="AL67" i="1"/>
  <c r="AT67" i="1" s="1"/>
  <c r="AF67" i="1"/>
  <c r="AN67" i="1" s="1"/>
  <c r="AV67" i="1" s="1"/>
  <c r="AE67" i="1"/>
  <c r="AD67" i="1"/>
  <c r="BB67" i="1" s="1"/>
  <c r="AC67" i="1"/>
  <c r="AB67" i="1"/>
  <c r="AJ67" i="1" s="1"/>
  <c r="AR67" i="1" s="1"/>
  <c r="Y67" i="1"/>
  <c r="AG67" i="1" s="1"/>
  <c r="AO67" i="1" s="1"/>
  <c r="AF50" i="1"/>
  <c r="AN50" i="1" s="1"/>
  <c r="AV50" i="1" s="1"/>
  <c r="AE50" i="1"/>
  <c r="AM50" i="1" s="1"/>
  <c r="AU50" i="1" s="1"/>
  <c r="AD50" i="1"/>
  <c r="AC50" i="1"/>
  <c r="AB50" i="1"/>
  <c r="AJ50" i="1" s="1"/>
  <c r="AR50" i="1" s="1"/>
  <c r="Y50" i="1"/>
  <c r="AG50" i="1" s="1"/>
  <c r="AO50" i="1" s="1"/>
  <c r="AF28" i="1"/>
  <c r="AE28" i="1"/>
  <c r="AM28" i="1" s="1"/>
  <c r="AU28" i="1" s="1"/>
  <c r="AD28" i="1"/>
  <c r="AC28" i="1"/>
  <c r="AB28" i="1"/>
  <c r="AJ28" i="1" s="1"/>
  <c r="AR28" i="1" s="1"/>
  <c r="Y28" i="1"/>
  <c r="AM11" i="1"/>
  <c r="AF11" i="1"/>
  <c r="AE11" i="1"/>
  <c r="AD11" i="1"/>
  <c r="AC11" i="1"/>
  <c r="AB11" i="1"/>
  <c r="AJ11" i="1" s="1"/>
  <c r="AR11" i="1" s="1"/>
  <c r="Y11" i="1"/>
  <c r="AF108" i="1"/>
  <c r="AE108" i="1"/>
  <c r="AM108" i="1" s="1"/>
  <c r="AD108" i="1"/>
  <c r="AL108" i="1" s="1"/>
  <c r="AT108" i="1" s="1"/>
  <c r="AC108" i="1"/>
  <c r="AK108" i="1" s="1"/>
  <c r="AS108" i="1" s="1"/>
  <c r="AB108" i="1"/>
  <c r="AJ108" i="1" s="1"/>
  <c r="AR108" i="1" s="1"/>
  <c r="Y108" i="1"/>
  <c r="AN92" i="1"/>
  <c r="AV92" i="1" s="1"/>
  <c r="AF92" i="1"/>
  <c r="AE92" i="1"/>
  <c r="AM92" i="1" s="1"/>
  <c r="AU92" i="1" s="1"/>
  <c r="AD92" i="1"/>
  <c r="AL92" i="1" s="1"/>
  <c r="AT92" i="1" s="1"/>
  <c r="AC92" i="1"/>
  <c r="AK92" i="1" s="1"/>
  <c r="AS92" i="1" s="1"/>
  <c r="AB92" i="1"/>
  <c r="Y92" i="1"/>
  <c r="AF84" i="1"/>
  <c r="AE84" i="1"/>
  <c r="AD84" i="1"/>
  <c r="AC84" i="1"/>
  <c r="AB84" i="1"/>
  <c r="Y84" i="1"/>
  <c r="AG84" i="1" s="1"/>
  <c r="AO84" i="1" s="1"/>
  <c r="AF66" i="1"/>
  <c r="AE66" i="1"/>
  <c r="AD66" i="1"/>
  <c r="AC66" i="1"/>
  <c r="AK66" i="1" s="1"/>
  <c r="AS66" i="1" s="1"/>
  <c r="AB66" i="1"/>
  <c r="Y66" i="1"/>
  <c r="AF49" i="1"/>
  <c r="AE49" i="1"/>
  <c r="AD49" i="1"/>
  <c r="AC49" i="1"/>
  <c r="AK49" i="1" s="1"/>
  <c r="AS49" i="1" s="1"/>
  <c r="AB49" i="1"/>
  <c r="AJ49" i="1" s="1"/>
  <c r="AR49" i="1" s="1"/>
  <c r="Y49" i="1"/>
  <c r="AG49" i="1" s="1"/>
  <c r="AO49" i="1" s="1"/>
  <c r="AF44" i="1"/>
  <c r="AE44" i="1"/>
  <c r="AD44" i="1"/>
  <c r="AL44" i="1" s="1"/>
  <c r="AT44" i="1" s="1"/>
  <c r="AC44" i="1"/>
  <c r="AB44" i="1"/>
  <c r="Y44" i="1"/>
  <c r="AG44" i="1" s="1"/>
  <c r="AO44" i="1" s="1"/>
  <c r="AJ40" i="1"/>
  <c r="AR40" i="1" s="1"/>
  <c r="AF40" i="1"/>
  <c r="AN40" i="1" s="1"/>
  <c r="AV40" i="1" s="1"/>
  <c r="AE40" i="1"/>
  <c r="AM40" i="1" s="1"/>
  <c r="AU40" i="1" s="1"/>
  <c r="AD40" i="1"/>
  <c r="AC40" i="1"/>
  <c r="AK40" i="1" s="1"/>
  <c r="AS40" i="1" s="1"/>
  <c r="AB40" i="1"/>
  <c r="Y40" i="1"/>
  <c r="AJ27" i="1"/>
  <c r="AF27" i="1"/>
  <c r="AE27" i="1"/>
  <c r="AM27" i="1" s="1"/>
  <c r="AU27" i="1" s="1"/>
  <c r="AD27" i="1"/>
  <c r="AL27" i="1" s="1"/>
  <c r="AC27" i="1"/>
  <c r="AB27" i="1"/>
  <c r="Y27" i="1"/>
  <c r="AG27" i="1" s="1"/>
  <c r="AO27" i="1" s="1"/>
  <c r="AL19" i="1"/>
  <c r="AT19" i="1" s="1"/>
  <c r="AF19" i="1"/>
  <c r="AE19" i="1"/>
  <c r="AM19" i="1" s="1"/>
  <c r="AU19" i="1" s="1"/>
  <c r="AD19" i="1"/>
  <c r="BB19" i="1" s="1"/>
  <c r="AC19" i="1"/>
  <c r="AB19" i="1"/>
  <c r="Y19" i="1"/>
  <c r="AG19" i="1" s="1"/>
  <c r="AF10" i="1"/>
  <c r="AE10" i="1"/>
  <c r="AD10" i="1"/>
  <c r="AC10" i="1"/>
  <c r="AB10" i="1"/>
  <c r="AJ10" i="1" s="1"/>
  <c r="AR10" i="1" s="1"/>
  <c r="Y10" i="1"/>
  <c r="AF91" i="1"/>
  <c r="AN91" i="1" s="1"/>
  <c r="AV91" i="1" s="1"/>
  <c r="AE91" i="1"/>
  <c r="AD91" i="1"/>
  <c r="AC91" i="1"/>
  <c r="AB91" i="1"/>
  <c r="AJ91" i="1" s="1"/>
  <c r="AR91" i="1" s="1"/>
  <c r="Y91" i="1"/>
  <c r="AG91" i="1" s="1"/>
  <c r="AO91" i="1" s="1"/>
  <c r="AF83" i="1"/>
  <c r="AE83" i="1"/>
  <c r="AD83" i="1"/>
  <c r="AL83" i="1" s="1"/>
  <c r="AT83" i="1" s="1"/>
  <c r="AC83" i="1"/>
  <c r="AK83" i="1" s="1"/>
  <c r="AS83" i="1" s="1"/>
  <c r="AB83" i="1"/>
  <c r="AJ83" i="1" s="1"/>
  <c r="AR83" i="1" s="1"/>
  <c r="Y83" i="1"/>
  <c r="AL76" i="1"/>
  <c r="AT76" i="1" s="1"/>
  <c r="AF76" i="1"/>
  <c r="AE76" i="1"/>
  <c r="AD76" i="1"/>
  <c r="AC76" i="1"/>
  <c r="AK76" i="1" s="1"/>
  <c r="AS76" i="1" s="1"/>
  <c r="AB76" i="1"/>
  <c r="AJ76" i="1" s="1"/>
  <c r="AR76" i="1" s="1"/>
  <c r="Y76" i="1"/>
  <c r="AF65" i="1"/>
  <c r="AE65" i="1"/>
  <c r="AD65" i="1"/>
  <c r="AL65" i="1" s="1"/>
  <c r="AT65" i="1" s="1"/>
  <c r="AC65" i="1"/>
  <c r="AB65" i="1"/>
  <c r="Y65" i="1"/>
  <c r="AG65" i="1" s="1"/>
  <c r="AO65" i="1" s="1"/>
  <c r="AF48" i="1"/>
  <c r="AN48" i="1" s="1"/>
  <c r="AV48" i="1" s="1"/>
  <c r="AE48" i="1"/>
  <c r="AD48" i="1"/>
  <c r="AC48" i="1"/>
  <c r="AK48" i="1" s="1"/>
  <c r="AS48" i="1" s="1"/>
  <c r="AB48" i="1"/>
  <c r="Y48" i="1"/>
  <c r="AG48" i="1" s="1"/>
  <c r="AO48" i="1" s="1"/>
  <c r="AJ39" i="1"/>
  <c r="AR39" i="1" s="1"/>
  <c r="AF39" i="1"/>
  <c r="AN39" i="1" s="1"/>
  <c r="AV39" i="1" s="1"/>
  <c r="AE39" i="1"/>
  <c r="AM39" i="1" s="1"/>
  <c r="AU39" i="1" s="1"/>
  <c r="AD39" i="1"/>
  <c r="AC39" i="1"/>
  <c r="AB39" i="1"/>
  <c r="Y39" i="1"/>
  <c r="AG39" i="1" s="1"/>
  <c r="AO39" i="1" s="1"/>
  <c r="AF34" i="1"/>
  <c r="AE34" i="1"/>
  <c r="AD34" i="1"/>
  <c r="AC34" i="1"/>
  <c r="AK34" i="1" s="1"/>
  <c r="AS34" i="1" s="1"/>
  <c r="AB34" i="1"/>
  <c r="Y34" i="1"/>
  <c r="AF26" i="1"/>
  <c r="AE26" i="1"/>
  <c r="AM26" i="1" s="1"/>
  <c r="AU26" i="1" s="1"/>
  <c r="AD26" i="1"/>
  <c r="AL26" i="1" s="1"/>
  <c r="AT26" i="1" s="1"/>
  <c r="AC26" i="1"/>
  <c r="AK26" i="1" s="1"/>
  <c r="AS26" i="1" s="1"/>
  <c r="AB26" i="1"/>
  <c r="AJ26" i="1" s="1"/>
  <c r="AR26" i="1" s="1"/>
  <c r="Y26" i="1"/>
  <c r="AF18" i="1"/>
  <c r="AE18" i="1"/>
  <c r="AD18" i="1"/>
  <c r="AL18" i="1" s="1"/>
  <c r="AT18" i="1" s="1"/>
  <c r="AC18" i="1"/>
  <c r="AK18" i="1" s="1"/>
  <c r="AS18" i="1" s="1"/>
  <c r="AB18" i="1"/>
  <c r="AJ18" i="1" s="1"/>
  <c r="AR18" i="1" s="1"/>
  <c r="Y18" i="1"/>
  <c r="AF9" i="1"/>
  <c r="AE9" i="1"/>
  <c r="AD9" i="1"/>
  <c r="AC9" i="1"/>
  <c r="AK9" i="1" s="1"/>
  <c r="AS9" i="1" s="1"/>
  <c r="AB9" i="1"/>
  <c r="AJ9" i="1" s="1"/>
  <c r="AR9" i="1" s="1"/>
  <c r="Y9" i="1"/>
  <c r="AM90" i="1"/>
  <c r="AU90" i="1" s="1"/>
  <c r="AF90" i="1"/>
  <c r="AE90" i="1"/>
  <c r="AD90" i="1"/>
  <c r="AC90" i="1"/>
  <c r="AB90" i="1"/>
  <c r="Y90" i="1"/>
  <c r="AG90" i="1" s="1"/>
  <c r="AO90" i="1" s="1"/>
  <c r="AF82" i="1"/>
  <c r="AE82" i="1"/>
  <c r="AD82" i="1"/>
  <c r="AC82" i="1"/>
  <c r="AB82" i="1"/>
  <c r="Y82" i="1"/>
  <c r="AG82" i="1" s="1"/>
  <c r="AO82" i="1" s="1"/>
  <c r="AF75" i="1"/>
  <c r="AE75" i="1"/>
  <c r="AD75" i="1"/>
  <c r="AC75" i="1"/>
  <c r="AB75" i="1"/>
  <c r="Y75" i="1"/>
  <c r="AG75" i="1" s="1"/>
  <c r="AO75" i="1" s="1"/>
  <c r="AF64" i="1"/>
  <c r="AE64" i="1"/>
  <c r="AD64" i="1"/>
  <c r="AC64" i="1"/>
  <c r="AB64" i="1"/>
  <c r="AJ64" i="1" s="1"/>
  <c r="AR64" i="1" s="1"/>
  <c r="Y64" i="1"/>
  <c r="AG64" i="1" s="1"/>
  <c r="AO64" i="1" s="1"/>
  <c r="AF47" i="1"/>
  <c r="AE47" i="1"/>
  <c r="AM47" i="1" s="1"/>
  <c r="AU47" i="1" s="1"/>
  <c r="AD47" i="1"/>
  <c r="AL47" i="1" s="1"/>
  <c r="AT47" i="1" s="1"/>
  <c r="AC47" i="1"/>
  <c r="AK47" i="1" s="1"/>
  <c r="AS47" i="1" s="1"/>
  <c r="AB47" i="1"/>
  <c r="Y47" i="1"/>
  <c r="AM38" i="1"/>
  <c r="AF38" i="1"/>
  <c r="AE38" i="1"/>
  <c r="AD38" i="1"/>
  <c r="AL38" i="1" s="1"/>
  <c r="AT38" i="1" s="1"/>
  <c r="AC38" i="1"/>
  <c r="AK38" i="1" s="1"/>
  <c r="AS38" i="1" s="1"/>
  <c r="AB38" i="1"/>
  <c r="AJ38" i="1" s="1"/>
  <c r="AR38" i="1" s="1"/>
  <c r="Y38" i="1"/>
  <c r="AF33" i="1"/>
  <c r="AE33" i="1"/>
  <c r="AD33" i="1"/>
  <c r="AL33" i="1" s="1"/>
  <c r="AT33" i="1" s="1"/>
  <c r="AC33" i="1"/>
  <c r="AK33" i="1" s="1"/>
  <c r="AS33" i="1" s="1"/>
  <c r="AB33" i="1"/>
  <c r="AJ33" i="1" s="1"/>
  <c r="AR33" i="1" s="1"/>
  <c r="Y33" i="1"/>
  <c r="AF25" i="1"/>
  <c r="AN25" i="1" s="1"/>
  <c r="AV25" i="1" s="1"/>
  <c r="AE25" i="1"/>
  <c r="AD25" i="1"/>
  <c r="AC25" i="1"/>
  <c r="AK25" i="1" s="1"/>
  <c r="AS25" i="1" s="1"/>
  <c r="AB25" i="1"/>
  <c r="AJ25" i="1" s="1"/>
  <c r="AR25" i="1" s="1"/>
  <c r="Y25" i="1"/>
  <c r="AF17" i="1"/>
  <c r="AE17" i="1"/>
  <c r="AM17" i="1" s="1"/>
  <c r="AD17" i="1"/>
  <c r="AC17" i="1"/>
  <c r="AB17" i="1"/>
  <c r="Y17" i="1"/>
  <c r="AU101" i="1" l="1"/>
  <c r="BC101" i="1"/>
  <c r="BC10" i="1"/>
  <c r="BD56" i="1"/>
  <c r="AM10" i="1"/>
  <c r="AU10" i="1" s="1"/>
  <c r="AZ111" i="1"/>
  <c r="AM16" i="1"/>
  <c r="AU16" i="1" s="1"/>
  <c r="AW75" i="1"/>
  <c r="BA48" i="1"/>
  <c r="BA40" i="1"/>
  <c r="BA108" i="1"/>
  <c r="AZ29" i="1"/>
  <c r="AW85" i="1"/>
  <c r="AZ57" i="1"/>
  <c r="AW107" i="1"/>
  <c r="AW87" i="1"/>
  <c r="AZ55" i="1"/>
  <c r="AU71" i="1"/>
  <c r="BC90" i="1"/>
  <c r="BC67" i="1"/>
  <c r="BC93" i="1"/>
  <c r="AZ41" i="1"/>
  <c r="BB51" i="1"/>
  <c r="AM98" i="1"/>
  <c r="AU98" i="1" s="1"/>
  <c r="AM46" i="1"/>
  <c r="AU46" i="1" s="1"/>
  <c r="BD112" i="1"/>
  <c r="AW82" i="1"/>
  <c r="AW65" i="1"/>
  <c r="BC40" i="1"/>
  <c r="BC28" i="1"/>
  <c r="AW94" i="1"/>
  <c r="AW13" i="1"/>
  <c r="BB57" i="1"/>
  <c r="BB112" i="1"/>
  <c r="AW104" i="1"/>
  <c r="AZ24" i="1"/>
  <c r="AW81" i="1"/>
  <c r="AZ16" i="1"/>
  <c r="AW90" i="1"/>
  <c r="BB65" i="1"/>
  <c r="AW44" i="1"/>
  <c r="AZ50" i="1"/>
  <c r="BC51" i="1"/>
  <c r="BD21" i="1"/>
  <c r="AW61" i="1"/>
  <c r="AW14" i="1"/>
  <c r="BD104" i="1"/>
  <c r="BB24" i="1"/>
  <c r="BC81" i="1"/>
  <c r="AW48" i="1"/>
  <c r="AN56" i="1"/>
  <c r="AV56" i="1" s="1"/>
  <c r="BD23" i="1"/>
  <c r="AL71" i="1"/>
  <c r="AT71" i="1" s="1"/>
  <c r="AJ80" i="1"/>
  <c r="AR80" i="1" s="1"/>
  <c r="BA25" i="1"/>
  <c r="AZ26" i="1"/>
  <c r="AZ10" i="1"/>
  <c r="BB44" i="1"/>
  <c r="BC56" i="1"/>
  <c r="BC100" i="1"/>
  <c r="AW42" i="1"/>
  <c r="AW69" i="1"/>
  <c r="BC14" i="1"/>
  <c r="AZ31" i="1"/>
  <c r="BB32" i="1"/>
  <c r="BB89" i="1"/>
  <c r="AJ21" i="1"/>
  <c r="AR21" i="1" s="1"/>
  <c r="AM72" i="1"/>
  <c r="AU72" i="1" s="1"/>
  <c r="AZ33" i="1"/>
  <c r="BB26" i="1"/>
  <c r="BA66" i="1"/>
  <c r="BD67" i="1"/>
  <c r="BB102" i="1"/>
  <c r="BD42" i="1"/>
  <c r="AW78" i="1"/>
  <c r="AW62" i="1"/>
  <c r="BD54" i="1"/>
  <c r="AW37" i="1"/>
  <c r="BD89" i="1"/>
  <c r="BD52" i="1"/>
  <c r="AZ77" i="1"/>
  <c r="AM48" i="1"/>
  <c r="AU48" i="1" s="1"/>
  <c r="BC19" i="1"/>
  <c r="BB22" i="1"/>
  <c r="BA33" i="1"/>
  <c r="BA34" i="1"/>
  <c r="BA92" i="1"/>
  <c r="AW12" i="1"/>
  <c r="AZ68" i="1"/>
  <c r="AZ106" i="1"/>
  <c r="BB46" i="1"/>
  <c r="AW95" i="1"/>
  <c r="BC62" i="1"/>
  <c r="BC63" i="1"/>
  <c r="AW43" i="1"/>
  <c r="BB83" i="1"/>
  <c r="BB47" i="1"/>
  <c r="AZ38" i="1"/>
  <c r="AW39" i="1"/>
  <c r="AW27" i="1"/>
  <c r="BB92" i="1"/>
  <c r="BC12" i="1"/>
  <c r="BC73" i="1"/>
  <c r="AW109" i="1"/>
  <c r="AZ99" i="1"/>
  <c r="AK82" i="1"/>
  <c r="AS82" i="1" s="1"/>
  <c r="AK19" i="1"/>
  <c r="AS19" i="1" s="1"/>
  <c r="BA19" i="1"/>
  <c r="AU11" i="1"/>
  <c r="BC11" i="1"/>
  <c r="AK41" i="1"/>
  <c r="AS41" i="1" s="1"/>
  <c r="BA41" i="1"/>
  <c r="AU17" i="1"/>
  <c r="BC17" i="1"/>
  <c r="AL82" i="1"/>
  <c r="AT82" i="1" s="1"/>
  <c r="AL64" i="1"/>
  <c r="AT64" i="1" s="1"/>
  <c r="AJ90" i="1"/>
  <c r="AR90" i="1" s="1"/>
  <c r="AZ90" i="1"/>
  <c r="AN44" i="1"/>
  <c r="AV44" i="1" s="1"/>
  <c r="BD44" i="1"/>
  <c r="AL84" i="1"/>
  <c r="AT84" i="1" s="1"/>
  <c r="AJ51" i="1"/>
  <c r="AR51" i="1" s="1"/>
  <c r="AJ17" i="1"/>
  <c r="G8" i="19"/>
  <c r="AZ17" i="1"/>
  <c r="AM64" i="1"/>
  <c r="AU64" i="1" s="1"/>
  <c r="AK90" i="1"/>
  <c r="AS90" i="1" s="1"/>
  <c r="AZ9" i="1"/>
  <c r="AZ18" i="1"/>
  <c r="AM76" i="1"/>
  <c r="AU76" i="1" s="1"/>
  <c r="AR27" i="1"/>
  <c r="AZ27" i="1"/>
  <c r="AN28" i="1"/>
  <c r="AV28" i="1" s="1"/>
  <c r="AJ45" i="1"/>
  <c r="AR45" i="1" s="1"/>
  <c r="AU108" i="1"/>
  <c r="BC108" i="1"/>
  <c r="AG11" i="1"/>
  <c r="AO11" i="1" s="1"/>
  <c r="AK75" i="1"/>
  <c r="AS75" i="1" s="1"/>
  <c r="AL39" i="1"/>
  <c r="AT39" i="1" s="1"/>
  <c r="AM83" i="1"/>
  <c r="AU83" i="1" s="1"/>
  <c r="AJ66" i="1"/>
  <c r="AR66" i="1" s="1"/>
  <c r="BC47" i="1"/>
  <c r="BD64" i="1"/>
  <c r="AN64" i="1"/>
  <c r="AV64" i="1" s="1"/>
  <c r="AL90" i="1"/>
  <c r="AT90" i="1" s="1"/>
  <c r="AL34" i="1"/>
  <c r="AT34" i="1" s="1"/>
  <c r="AJ19" i="1"/>
  <c r="AR19" i="1" s="1"/>
  <c r="AZ19" i="1"/>
  <c r="BB27" i="1"/>
  <c r="AT27" i="1"/>
  <c r="AL66" i="1"/>
  <c r="AT66" i="1" s="1"/>
  <c r="AK45" i="1"/>
  <c r="AS45" i="1" s="1"/>
  <c r="AG40" i="1"/>
  <c r="AO40" i="1" s="1"/>
  <c r="AG20" i="1"/>
  <c r="AO20" i="1" s="1"/>
  <c r="AK10" i="1"/>
  <c r="AS10" i="1" s="1"/>
  <c r="BA10" i="1"/>
  <c r="BC82" i="1"/>
  <c r="AM82" i="1"/>
  <c r="AU82" i="1" s="1"/>
  <c r="AK91" i="1"/>
  <c r="AS91" i="1" s="1"/>
  <c r="BA91" i="1"/>
  <c r="AJ92" i="1"/>
  <c r="AR92" i="1" s="1"/>
  <c r="AK67" i="1"/>
  <c r="AS67" i="1" s="1"/>
  <c r="BA67" i="1"/>
  <c r="AG25" i="1"/>
  <c r="AO25" i="1" s="1"/>
  <c r="AG38" i="1"/>
  <c r="AO38" i="1" s="1"/>
  <c r="AG47" i="1"/>
  <c r="AO47" i="1" s="1"/>
  <c r="AL75" i="1"/>
  <c r="AT75" i="1" s="1"/>
  <c r="AL91" i="1"/>
  <c r="AT91" i="1" s="1"/>
  <c r="AJ84" i="1"/>
  <c r="AR84" i="1" s="1"/>
  <c r="AZ84" i="1"/>
  <c r="AK50" i="1"/>
  <c r="AS50" i="1" s="1"/>
  <c r="AM35" i="1"/>
  <c r="AU35" i="1" s="1"/>
  <c r="AM34" i="1"/>
  <c r="AU34" i="1" s="1"/>
  <c r="AM65" i="1"/>
  <c r="AU65" i="1" s="1"/>
  <c r="BC65" i="1"/>
  <c r="AN65" i="1"/>
  <c r="AV65" i="1" s="1"/>
  <c r="AL49" i="1"/>
  <c r="AT49" i="1" s="1"/>
  <c r="AU38" i="1"/>
  <c r="BC38" i="1"/>
  <c r="AG76" i="1"/>
  <c r="AO76" i="1" s="1"/>
  <c r="AL10" i="1"/>
  <c r="AT10" i="1" s="1"/>
  <c r="AM49" i="1"/>
  <c r="AU49" i="1" s="1"/>
  <c r="AG33" i="1"/>
  <c r="AO33" i="1" s="1"/>
  <c r="AW33" i="1"/>
  <c r="AM75" i="1"/>
  <c r="AU75" i="1" s="1"/>
  <c r="AG18" i="1"/>
  <c r="AO18" i="1" s="1"/>
  <c r="AG26" i="1"/>
  <c r="AO26" i="1" s="1"/>
  <c r="AK39" i="1"/>
  <c r="AS39" i="1" s="1"/>
  <c r="BA39" i="1"/>
  <c r="AM91" i="1"/>
  <c r="AU91" i="1" s="1"/>
  <c r="AM44" i="1"/>
  <c r="AU44" i="1" s="1"/>
  <c r="AK84" i="1"/>
  <c r="AS84" i="1" s="1"/>
  <c r="AL50" i="1"/>
  <c r="AT50" i="1" s="1"/>
  <c r="AN29" i="1"/>
  <c r="AV29" i="1" s="1"/>
  <c r="AJ56" i="1"/>
  <c r="AR56" i="1" s="1"/>
  <c r="AN17" i="1"/>
  <c r="K8" i="19"/>
  <c r="BD17" i="1"/>
  <c r="AM25" i="1"/>
  <c r="AU25" i="1" s="1"/>
  <c r="AN9" i="1"/>
  <c r="AV9" i="1" s="1"/>
  <c r="AK65" i="1"/>
  <c r="AS65" i="1" s="1"/>
  <c r="AN27" i="1"/>
  <c r="AV27" i="1" s="1"/>
  <c r="BD27" i="1"/>
  <c r="AL40" i="1"/>
  <c r="AT40" i="1" s="1"/>
  <c r="AJ44" i="1"/>
  <c r="AR44" i="1" s="1"/>
  <c r="AZ44" i="1"/>
  <c r="AG66" i="1"/>
  <c r="AO66" i="1" s="1"/>
  <c r="AL11" i="1"/>
  <c r="AT11" i="1" s="1"/>
  <c r="BB11" i="1"/>
  <c r="AK28" i="1"/>
  <c r="AS28" i="1" s="1"/>
  <c r="AK20" i="1"/>
  <c r="AS20" i="1" s="1"/>
  <c r="BA20" i="1"/>
  <c r="AK29" i="1"/>
  <c r="AS29" i="1" s="1"/>
  <c r="AJ35" i="1"/>
  <c r="AR35" i="1" s="1"/>
  <c r="AG41" i="1"/>
  <c r="AO41" i="1" s="1"/>
  <c r="AL58" i="1"/>
  <c r="AT58" i="1" s="1"/>
  <c r="AK60" i="1"/>
  <c r="AS60" i="1" s="1"/>
  <c r="AG77" i="1"/>
  <c r="AO77" i="1" s="1"/>
  <c r="AW77" i="1"/>
  <c r="AL100" i="1"/>
  <c r="AT100" i="1" s="1"/>
  <c r="AK102" i="1"/>
  <c r="AS102" i="1" s="1"/>
  <c r="AG111" i="1"/>
  <c r="AO111" i="1" s="1"/>
  <c r="AM21" i="1"/>
  <c r="AU21" i="1" s="1"/>
  <c r="BA57" i="1"/>
  <c r="AJ59" i="1"/>
  <c r="AR59" i="1" s="1"/>
  <c r="AZ59" i="1"/>
  <c r="AJ101" i="1"/>
  <c r="AR101" i="1" s="1"/>
  <c r="AG110" i="1"/>
  <c r="AO110" i="1" s="1"/>
  <c r="AL14" i="1"/>
  <c r="AT14" i="1" s="1"/>
  <c r="AN79" i="1"/>
  <c r="AV79" i="1" s="1"/>
  <c r="BD79" i="1"/>
  <c r="AL23" i="1"/>
  <c r="AT23" i="1" s="1"/>
  <c r="BB23" i="1"/>
  <c r="BC105" i="1"/>
  <c r="AM105" i="1"/>
  <c r="AU105" i="1" s="1"/>
  <c r="AN81" i="1"/>
  <c r="AV81" i="1" s="1"/>
  <c r="BA38" i="1"/>
  <c r="AZ64" i="1"/>
  <c r="BB18" i="1"/>
  <c r="BB35" i="1"/>
  <c r="BD60" i="1"/>
  <c r="BC36" i="1"/>
  <c r="BD59" i="1"/>
  <c r="BC74" i="1"/>
  <c r="AW103" i="1"/>
  <c r="AW22" i="1"/>
  <c r="BB62" i="1"/>
  <c r="AW23" i="1"/>
  <c r="AZ63" i="1"/>
  <c r="AG17" i="1"/>
  <c r="D8" i="19"/>
  <c r="BD25" i="1"/>
  <c r="AM33" i="1"/>
  <c r="AU33" i="1" s="1"/>
  <c r="BC33" i="1"/>
  <c r="AK64" i="1"/>
  <c r="AS64" i="1" s="1"/>
  <c r="AJ75" i="1"/>
  <c r="AR75" i="1" s="1"/>
  <c r="AZ75" i="1"/>
  <c r="AJ82" i="1"/>
  <c r="AR82" i="1" s="1"/>
  <c r="AG9" i="1"/>
  <c r="AO9" i="1" s="1"/>
  <c r="AW9" i="1"/>
  <c r="AM18" i="1"/>
  <c r="AU18" i="1" s="1"/>
  <c r="AJ34" i="1"/>
  <c r="AR34" i="1" s="1"/>
  <c r="AZ34" i="1"/>
  <c r="BD48" i="1"/>
  <c r="BB76" i="1"/>
  <c r="AK44" i="1"/>
  <c r="AS44" i="1" s="1"/>
  <c r="AG92" i="1"/>
  <c r="AO92" i="1" s="1"/>
  <c r="AN108" i="1"/>
  <c r="AV108" i="1" s="1"/>
  <c r="BD108" i="1"/>
  <c r="AL28" i="1"/>
  <c r="AT28" i="1" s="1"/>
  <c r="AL20" i="1"/>
  <c r="AT20" i="1" s="1"/>
  <c r="BB20" i="1"/>
  <c r="AK35" i="1"/>
  <c r="AS35" i="1" s="1"/>
  <c r="AG51" i="1"/>
  <c r="AO51" i="1" s="1"/>
  <c r="AW51" i="1"/>
  <c r="AG56" i="1"/>
  <c r="AO56" i="1" s="1"/>
  <c r="AL56" i="1"/>
  <c r="AT56" i="1" s="1"/>
  <c r="AM58" i="1"/>
  <c r="AU58" i="1" s="1"/>
  <c r="BC58" i="1"/>
  <c r="BB106" i="1"/>
  <c r="AM13" i="1"/>
  <c r="AU13" i="1" s="1"/>
  <c r="AZ36" i="1"/>
  <c r="AK59" i="1"/>
  <c r="AS59" i="1" s="1"/>
  <c r="BA59" i="1"/>
  <c r="AJ61" i="1"/>
  <c r="AR61" i="1" s="1"/>
  <c r="AG86" i="1"/>
  <c r="AO86" i="1" s="1"/>
  <c r="AW86" i="1"/>
  <c r="AL95" i="1"/>
  <c r="AT95" i="1" s="1"/>
  <c r="AK99" i="1"/>
  <c r="AS99" i="1" s="1"/>
  <c r="BA99" i="1"/>
  <c r="AK101" i="1"/>
  <c r="AS101" i="1" s="1"/>
  <c r="AR112" i="1"/>
  <c r="AZ112" i="1"/>
  <c r="AR53" i="1"/>
  <c r="AZ53" i="1"/>
  <c r="BD15" i="1"/>
  <c r="BC54" i="1"/>
  <c r="BA63" i="1"/>
  <c r="AJ96" i="1"/>
  <c r="AR96" i="1" s="1"/>
  <c r="AN105" i="1"/>
  <c r="AV105" i="1" s="1"/>
  <c r="BD105" i="1"/>
  <c r="AK32" i="1"/>
  <c r="AS32" i="1" s="1"/>
  <c r="AJ37" i="1"/>
  <c r="AR37" i="1" s="1"/>
  <c r="AZ37" i="1"/>
  <c r="AM97" i="1"/>
  <c r="AU97" i="1" s="1"/>
  <c r="BB38" i="1"/>
  <c r="AZ76" i="1"/>
  <c r="AZ91" i="1"/>
  <c r="AW49" i="1"/>
  <c r="AZ11" i="1"/>
  <c r="BD45" i="1"/>
  <c r="BD73" i="1"/>
  <c r="BB111" i="1"/>
  <c r="BD36" i="1"/>
  <c r="AZ103" i="1"/>
  <c r="AZ110" i="1"/>
  <c r="AZ87" i="1"/>
  <c r="AW96" i="1"/>
  <c r="AW24" i="1"/>
  <c r="AT101" i="1"/>
  <c r="AG108" i="1"/>
  <c r="AO108" i="1" s="1"/>
  <c r="BD12" i="1"/>
  <c r="AK68" i="1"/>
  <c r="AS68" i="1" s="1"/>
  <c r="BA68" i="1"/>
  <c r="AK73" i="1"/>
  <c r="AS73" i="1" s="1"/>
  <c r="BA73" i="1"/>
  <c r="BC102" i="1"/>
  <c r="AK42" i="1"/>
  <c r="AS42" i="1" s="1"/>
  <c r="AG52" i="1"/>
  <c r="AO52" i="1" s="1"/>
  <c r="AW52" i="1"/>
  <c r="BC95" i="1"/>
  <c r="AG112" i="1"/>
  <c r="AO112" i="1" s="1"/>
  <c r="AT15" i="1"/>
  <c r="BB15" i="1"/>
  <c r="AN31" i="1"/>
  <c r="AV31" i="1" s="1"/>
  <c r="AK71" i="1"/>
  <c r="AS71" i="1" s="1"/>
  <c r="BC24" i="1"/>
  <c r="AK37" i="1"/>
  <c r="AS37" i="1" s="1"/>
  <c r="AJ43" i="1"/>
  <c r="AR43" i="1" s="1"/>
  <c r="AW84" i="1"/>
  <c r="AW29" i="1"/>
  <c r="AW58" i="1"/>
  <c r="AZ94" i="1"/>
  <c r="BD95" i="1"/>
  <c r="BB103" i="1"/>
  <c r="AZ70" i="1"/>
  <c r="BD87" i="1"/>
  <c r="BD63" i="1"/>
  <c r="AV24" i="1"/>
  <c r="AJ85" i="1"/>
  <c r="AR85" i="1" s="1"/>
  <c r="AG100" i="1"/>
  <c r="AO100" i="1" s="1"/>
  <c r="AN106" i="1"/>
  <c r="AV106" i="1" s="1"/>
  <c r="AK109" i="1"/>
  <c r="AS109" i="1" s="1"/>
  <c r="AL36" i="1"/>
  <c r="AT36" i="1" s="1"/>
  <c r="BB36" i="1"/>
  <c r="AL42" i="1"/>
  <c r="AT42" i="1" s="1"/>
  <c r="AZ46" i="1"/>
  <c r="AN57" i="1"/>
  <c r="AV57" i="1" s="1"/>
  <c r="BB61" i="1"/>
  <c r="AZ69" i="1"/>
  <c r="AJ74" i="1"/>
  <c r="AR74" i="1" s="1"/>
  <c r="AJ78" i="1"/>
  <c r="AR78" i="1" s="1"/>
  <c r="AZ78" i="1"/>
  <c r="AJ107" i="1"/>
  <c r="AR107" i="1" s="1"/>
  <c r="AZ107" i="1"/>
  <c r="BA110" i="1"/>
  <c r="AK62" i="1"/>
  <c r="AS62" i="1" s="1"/>
  <c r="AK80" i="1"/>
  <c r="AS80" i="1" s="1"/>
  <c r="AZ88" i="1"/>
  <c r="AG16" i="1"/>
  <c r="AO16" i="1" s="1"/>
  <c r="AW16" i="1"/>
  <c r="AL37" i="1"/>
  <c r="AT37" i="1" s="1"/>
  <c r="BB37" i="1"/>
  <c r="AK43" i="1"/>
  <c r="AS43" i="1" s="1"/>
  <c r="BA9" i="1"/>
  <c r="BA26" i="1"/>
  <c r="AZ39" i="1"/>
  <c r="AW67" i="1"/>
  <c r="AZ58" i="1"/>
  <c r="BC77" i="1"/>
  <c r="BB94" i="1"/>
  <c r="BD100" i="1"/>
  <c r="BD111" i="1"/>
  <c r="BC22" i="1"/>
  <c r="BC96" i="1"/>
  <c r="AU31" i="1"/>
  <c r="AK85" i="1"/>
  <c r="AS85" i="1" s="1"/>
  <c r="AJ98" i="1"/>
  <c r="AR98" i="1" s="1"/>
  <c r="AZ98" i="1"/>
  <c r="AK111" i="1"/>
  <c r="AS111" i="1" s="1"/>
  <c r="BA111" i="1"/>
  <c r="AG30" i="1"/>
  <c r="AO30" i="1" s="1"/>
  <c r="AK46" i="1"/>
  <c r="AS46" i="1" s="1"/>
  <c r="AK74" i="1"/>
  <c r="AS74" i="1" s="1"/>
  <c r="BA74" i="1"/>
  <c r="AK78" i="1"/>
  <c r="AS78" i="1" s="1"/>
  <c r="AZ86" i="1"/>
  <c r="AK107" i="1"/>
  <c r="AS107" i="1" s="1"/>
  <c r="AK70" i="1"/>
  <c r="AS70" i="1" s="1"/>
  <c r="AJ104" i="1"/>
  <c r="AR104" i="1" s="1"/>
  <c r="AL80" i="1"/>
  <c r="AT80" i="1" s="1"/>
  <c r="BB80" i="1"/>
  <c r="AK88" i="1"/>
  <c r="AS88" i="1" s="1"/>
  <c r="BA88" i="1"/>
  <c r="AM37" i="1"/>
  <c r="AU37" i="1" s="1"/>
  <c r="AK72" i="1"/>
  <c r="AS72" i="1" s="1"/>
  <c r="AG97" i="1"/>
  <c r="AO97" i="1" s="1"/>
  <c r="AW97" i="1"/>
  <c r="BA47" i="1"/>
  <c r="AZ49" i="1"/>
  <c r="AZ67" i="1"/>
  <c r="BB41" i="1"/>
  <c r="BD58" i="1"/>
  <c r="BB68" i="1"/>
  <c r="AW98" i="1"/>
  <c r="AW102" i="1"/>
  <c r="BB78" i="1"/>
  <c r="BB99" i="1"/>
  <c r="AW79" i="1"/>
  <c r="BB31" i="1"/>
  <c r="BD71" i="1"/>
  <c r="AW105" i="1"/>
  <c r="AW55" i="1"/>
  <c r="AR32" i="1"/>
  <c r="AK77" i="1"/>
  <c r="AS77" i="1" s="1"/>
  <c r="AK17" i="1"/>
  <c r="H8" i="19"/>
  <c r="AM66" i="1"/>
  <c r="AU66" i="1" s="1"/>
  <c r="BC66" i="1"/>
  <c r="AM60" i="1"/>
  <c r="AU60" i="1" s="1"/>
  <c r="AN99" i="1"/>
  <c r="AV99" i="1" s="1"/>
  <c r="BC110" i="1"/>
  <c r="AK112" i="1"/>
  <c r="AS112" i="1" s="1"/>
  <c r="AK104" i="1"/>
  <c r="AS104" i="1" s="1"/>
  <c r="AJ15" i="1"/>
  <c r="AR15" i="1" s="1"/>
  <c r="BC80" i="1"/>
  <c r="AL88" i="1"/>
  <c r="AT88" i="1" s="1"/>
  <c r="BB55" i="1"/>
  <c r="AK81" i="1"/>
  <c r="AS81" i="1" s="1"/>
  <c r="BB33" i="1"/>
  <c r="BC26" i="1"/>
  <c r="BC39" i="1"/>
  <c r="AZ83" i="1"/>
  <c r="BB29" i="1"/>
  <c r="AW60" i="1"/>
  <c r="AZ109" i="1"/>
  <c r="BB13" i="1"/>
  <c r="BB30" i="1"/>
  <c r="BB69" i="1"/>
  <c r="BC99" i="1"/>
  <c r="BB53" i="1"/>
  <c r="AL17" i="1"/>
  <c r="I8" i="19"/>
  <c r="BB17" i="1"/>
  <c r="AN90" i="1"/>
  <c r="AV90" i="1" s="1"/>
  <c r="AL9" i="1"/>
  <c r="AT9" i="1" s="1"/>
  <c r="AG34" i="1"/>
  <c r="AO34" i="1" s="1"/>
  <c r="BD39" i="1"/>
  <c r="AG83" i="1"/>
  <c r="AO83" i="1" s="1"/>
  <c r="AW83" i="1"/>
  <c r="AN19" i="1"/>
  <c r="AV19" i="1" s="1"/>
  <c r="AZ40" i="1"/>
  <c r="BD66" i="1"/>
  <c r="AN66" i="1"/>
  <c r="AV66" i="1" s="1"/>
  <c r="BD50" i="1"/>
  <c r="AL93" i="1"/>
  <c r="AT93" i="1" s="1"/>
  <c r="BB93" i="1"/>
  <c r="AJ12" i="1"/>
  <c r="AR12" i="1" s="1"/>
  <c r="AG35" i="1"/>
  <c r="AO35" i="1" s="1"/>
  <c r="BC45" i="1"/>
  <c r="AM68" i="1"/>
  <c r="AU68" i="1" s="1"/>
  <c r="BC94" i="1"/>
  <c r="AZ100" i="1"/>
  <c r="AM106" i="1"/>
  <c r="AU106" i="1" s="1"/>
  <c r="BD109" i="1"/>
  <c r="AK21" i="1"/>
  <c r="AS21" i="1" s="1"/>
  <c r="AJ36" i="1"/>
  <c r="AR36" i="1" s="1"/>
  <c r="AJ42" i="1"/>
  <c r="AR42" i="1" s="1"/>
  <c r="BB52" i="1"/>
  <c r="AG59" i="1"/>
  <c r="AO59" i="1" s="1"/>
  <c r="AL61" i="1"/>
  <c r="AT61" i="1" s="1"/>
  <c r="BC69" i="1"/>
  <c r="AM107" i="1"/>
  <c r="AU107" i="1" s="1"/>
  <c r="AN62" i="1"/>
  <c r="AV62" i="1" s="1"/>
  <c r="BC70" i="1"/>
  <c r="BB87" i="1"/>
  <c r="AL104" i="1"/>
  <c r="AT104" i="1" s="1"/>
  <c r="BB104" i="1"/>
  <c r="AK15" i="1"/>
  <c r="AS15" i="1" s="1"/>
  <c r="AJ54" i="1"/>
  <c r="AR54" i="1" s="1"/>
  <c r="AG63" i="1"/>
  <c r="AO63" i="1" s="1"/>
  <c r="AK16" i="1"/>
  <c r="AS16" i="1" s="1"/>
  <c r="AG32" i="1"/>
  <c r="AO32" i="1" s="1"/>
  <c r="AM32" i="1"/>
  <c r="AU32" i="1" s="1"/>
  <c r="AV37" i="1"/>
  <c r="BD37" i="1"/>
  <c r="BB81" i="1"/>
  <c r="AK89" i="1"/>
  <c r="AS89" i="1" s="1"/>
  <c r="AJ97" i="1"/>
  <c r="AR97" i="1" s="1"/>
  <c r="BA83" i="1"/>
  <c r="BB108" i="1"/>
  <c r="BC29" i="1"/>
  <c r="AW45" i="1"/>
  <c r="AZ73" i="1"/>
  <c r="BB98" i="1"/>
  <c r="BD13" i="1"/>
  <c r="BC30" i="1"/>
  <c r="BD69" i="1"/>
  <c r="BB86" i="1"/>
  <c r="AW101" i="1"/>
  <c r="BD107" i="1"/>
  <c r="BD32" i="1"/>
  <c r="AR105" i="1"/>
  <c r="AK56" i="1"/>
  <c r="AS56" i="1" s="1"/>
  <c r="AN34" i="1"/>
  <c r="AV34" i="1" s="1"/>
  <c r="AK27" i="1"/>
  <c r="AS27" i="1" s="1"/>
  <c r="AM84" i="1"/>
  <c r="AU84" i="1" s="1"/>
  <c r="AG28" i="1"/>
  <c r="AO28" i="1" s="1"/>
  <c r="AK93" i="1"/>
  <c r="AS93" i="1" s="1"/>
  <c r="BA93" i="1"/>
  <c r="AN68" i="1"/>
  <c r="AV68" i="1" s="1"/>
  <c r="AL77" i="1"/>
  <c r="AT77" i="1" s="1"/>
  <c r="BB77" i="1"/>
  <c r="AK98" i="1"/>
  <c r="AS98" i="1" s="1"/>
  <c r="AK52" i="1"/>
  <c r="AS52" i="1" s="1"/>
  <c r="BA52" i="1"/>
  <c r="AM57" i="1"/>
  <c r="AU57" i="1" s="1"/>
  <c r="AL74" i="1"/>
  <c r="AT74" i="1" s="1"/>
  <c r="BC103" i="1"/>
  <c r="AV22" i="1"/>
  <c r="BD22" i="1"/>
  <c r="J8" i="19"/>
  <c r="AL25" i="1"/>
  <c r="AT25" i="1" s="1"/>
  <c r="AJ47" i="1"/>
  <c r="AR47" i="1" s="1"/>
  <c r="AM9" i="1"/>
  <c r="AU9" i="1" s="1"/>
  <c r="AL48" i="1"/>
  <c r="AT48" i="1" s="1"/>
  <c r="BB48" i="1"/>
  <c r="AJ65" i="1"/>
  <c r="AR65" i="1" s="1"/>
  <c r="AG10" i="1"/>
  <c r="AO10" i="1" s="1"/>
  <c r="AZ28" i="1"/>
  <c r="AK12" i="1"/>
  <c r="AS12" i="1" s="1"/>
  <c r="AN51" i="1"/>
  <c r="AV51" i="1" s="1"/>
  <c r="AJ60" i="1"/>
  <c r="AR60" i="1" s="1"/>
  <c r="AZ60" i="1"/>
  <c r="AG73" i="1"/>
  <c r="AO73" i="1" s="1"/>
  <c r="AW73" i="1"/>
  <c r="AN85" i="1"/>
  <c r="AV85" i="1" s="1"/>
  <c r="AN94" i="1"/>
  <c r="AV94" i="1" s="1"/>
  <c r="AJ102" i="1"/>
  <c r="AR102" i="1" s="1"/>
  <c r="AK13" i="1"/>
  <c r="AS13" i="1" s="1"/>
  <c r="BA13" i="1"/>
  <c r="BB21" i="1"/>
  <c r="AZ30" i="1"/>
  <c r="AG36" i="1"/>
  <c r="AO36" i="1" s="1"/>
  <c r="AM42" i="1"/>
  <c r="AU42" i="1" s="1"/>
  <c r="AN46" i="1"/>
  <c r="AV46" i="1" s="1"/>
  <c r="AM61" i="1"/>
  <c r="AU61" i="1" s="1"/>
  <c r="AN78" i="1"/>
  <c r="AV78" i="1" s="1"/>
  <c r="BC86" i="1"/>
  <c r="AJ95" i="1"/>
  <c r="AR95" i="1" s="1"/>
  <c r="AN101" i="1"/>
  <c r="AV101" i="1" s="1"/>
  <c r="AK14" i="1"/>
  <c r="AS14" i="1" s="1"/>
  <c r="AK22" i="1"/>
  <c r="AS22" i="1" s="1"/>
  <c r="BA22" i="1"/>
  <c r="AM53" i="1"/>
  <c r="AU53" i="1" s="1"/>
  <c r="BC79" i="1"/>
  <c r="AM87" i="1"/>
  <c r="AU87" i="1" s="1"/>
  <c r="AM104" i="1"/>
  <c r="AU104" i="1" s="1"/>
  <c r="AK54" i="1"/>
  <c r="AS54" i="1" s="1"/>
  <c r="AG71" i="1"/>
  <c r="AO71" i="1" s="1"/>
  <c r="AL105" i="1"/>
  <c r="AT105" i="1" s="1"/>
  <c r="AL16" i="1"/>
  <c r="AT16" i="1" s="1"/>
  <c r="AN55" i="1"/>
  <c r="AV55" i="1" s="1"/>
  <c r="AN72" i="1"/>
  <c r="AV72" i="1" s="1"/>
  <c r="BD72" i="1"/>
  <c r="AZ25" i="1"/>
  <c r="AW64" i="1"/>
  <c r="BA18" i="1"/>
  <c r="AW91" i="1"/>
  <c r="AW50" i="1"/>
  <c r="BB73" i="1"/>
  <c r="BC85" i="1"/>
  <c r="AW106" i="1"/>
  <c r="BC109" i="1"/>
  <c r="AW21" i="1"/>
  <c r="BC59" i="1"/>
  <c r="AW74" i="1"/>
  <c r="AZ62" i="1"/>
  <c r="BC15" i="1"/>
  <c r="AW72" i="1"/>
  <c r="AN76" i="1"/>
  <c r="AV76" i="1" s="1"/>
  <c r="AN49" i="1"/>
  <c r="AV49" i="1" s="1"/>
  <c r="BD92" i="1"/>
  <c r="AK11" i="1"/>
  <c r="AS11" i="1" s="1"/>
  <c r="AJ93" i="1"/>
  <c r="AR93" i="1" s="1"/>
  <c r="AZ93" i="1"/>
  <c r="BC20" i="1"/>
  <c r="AK51" i="1"/>
  <c r="AS51" i="1" s="1"/>
  <c r="AK94" i="1"/>
  <c r="AS94" i="1" s="1"/>
  <c r="AK106" i="1"/>
  <c r="AS106" i="1" s="1"/>
  <c r="BD30" i="1"/>
  <c r="AK36" i="1"/>
  <c r="AS36" i="1" s="1"/>
  <c r="BA36" i="1"/>
  <c r="AM52" i="1"/>
  <c r="AU52" i="1" s="1"/>
  <c r="BD61" i="1"/>
  <c r="AK95" i="1"/>
  <c r="AS95" i="1" s="1"/>
  <c r="AL107" i="1"/>
  <c r="AT107" i="1" s="1"/>
  <c r="BB107" i="1"/>
  <c r="AG70" i="1"/>
  <c r="AO70" i="1" s="1"/>
  <c r="AW70" i="1"/>
  <c r="AK87" i="1"/>
  <c r="AS87" i="1" s="1"/>
  <c r="AG15" i="1"/>
  <c r="AO15" i="1" s="1"/>
  <c r="BC23" i="1"/>
  <c r="AK31" i="1"/>
  <c r="AS31" i="1" s="1"/>
  <c r="AN88" i="1"/>
  <c r="AV88" i="1" s="1"/>
  <c r="BD96" i="1"/>
  <c r="AK105" i="1"/>
  <c r="AS105" i="1" s="1"/>
  <c r="AM55" i="1"/>
  <c r="AU55" i="1" s="1"/>
  <c r="AL72" i="1"/>
  <c r="AT72" i="1" s="1"/>
  <c r="AG89" i="1"/>
  <c r="AO89" i="1" s="1"/>
  <c r="AR89" i="1"/>
  <c r="AZ89" i="1"/>
  <c r="AN97" i="1"/>
  <c r="AV97" i="1" s="1"/>
  <c r="BD97" i="1"/>
  <c r="AZ108" i="1"/>
  <c r="BC41" i="1"/>
  <c r="AW68" i="1"/>
  <c r="AW46" i="1"/>
  <c r="AJ48" i="1"/>
  <c r="AR48" i="1" s="1"/>
  <c r="BD91" i="1"/>
  <c r="BD40" i="1"/>
  <c r="BD84" i="1"/>
  <c r="AL12" i="1"/>
  <c r="AT12" i="1" s="1"/>
  <c r="AK58" i="1"/>
  <c r="AS58" i="1" s="1"/>
  <c r="AK100" i="1"/>
  <c r="AS100" i="1" s="1"/>
  <c r="BA100" i="1"/>
  <c r="AK30" i="1"/>
  <c r="AS30" i="1" s="1"/>
  <c r="AG57" i="1"/>
  <c r="AO57" i="1" s="1"/>
  <c r="AW57" i="1"/>
  <c r="BB59" i="1"/>
  <c r="AK61" i="1"/>
  <c r="AS61" i="1" s="1"/>
  <c r="BC78" i="1"/>
  <c r="BA86" i="1"/>
  <c r="AK103" i="1"/>
  <c r="AS103" i="1" s="1"/>
  <c r="AL110" i="1"/>
  <c r="AT110" i="1" s="1"/>
  <c r="AM112" i="1"/>
  <c r="AU112" i="1" s="1"/>
  <c r="AJ22" i="1"/>
  <c r="AR22" i="1" s="1"/>
  <c r="AG53" i="1"/>
  <c r="AO53" i="1" s="1"/>
  <c r="AL70" i="1"/>
  <c r="AT70" i="1" s="1"/>
  <c r="BB70" i="1"/>
  <c r="AJ23" i="1"/>
  <c r="AR23" i="1" s="1"/>
  <c r="AL63" i="1"/>
  <c r="AT63" i="1" s="1"/>
  <c r="BC88" i="1"/>
  <c r="AM88" i="1"/>
  <c r="AU88" i="1" s="1"/>
  <c r="AK96" i="1"/>
  <c r="AS96" i="1" s="1"/>
  <c r="BA96" i="1"/>
  <c r="AK24" i="1"/>
  <c r="AS24" i="1" s="1"/>
  <c r="AJ81" i="1"/>
  <c r="AR81" i="1" s="1"/>
  <c r="BA97" i="1"/>
  <c r="BA76" i="1"/>
  <c r="AW19" i="1"/>
  <c r="BA49" i="1"/>
  <c r="BC50" i="1"/>
  <c r="AW93" i="1"/>
  <c r="BB45" i="1"/>
  <c r="AZ14" i="1"/>
  <c r="AZ79" i="1"/>
  <c r="AK23" i="1"/>
  <c r="AS23" i="1" s="1"/>
  <c r="AG54" i="1"/>
  <c r="AO54" i="1" s="1"/>
  <c r="AT54" i="1"/>
  <c r="BB54" i="1"/>
  <c r="AJ71" i="1"/>
  <c r="AR71" i="1" s="1"/>
  <c r="AZ71" i="1"/>
  <c r="AG80" i="1"/>
  <c r="AO80" i="1" s="1"/>
  <c r="AL96" i="1"/>
  <c r="AT96" i="1" s="1"/>
  <c r="BB96" i="1"/>
  <c r="BA55" i="1"/>
  <c r="AZ72" i="1"/>
  <c r="BC89" i="1"/>
  <c r="AL97" i="1"/>
  <c r="AT97" i="1" s="1"/>
  <c r="BB97" i="1"/>
  <c r="BB60" i="1"/>
  <c r="BB85" i="1"/>
  <c r="AZ13" i="1"/>
  <c r="AK69" i="1"/>
  <c r="AS69" i="1" s="1"/>
  <c r="BA53" i="1"/>
  <c r="AK79" i="1"/>
  <c r="AS79" i="1" s="1"/>
  <c r="BA79" i="1"/>
  <c r="AW99" i="1"/>
  <c r="AW31" i="1"/>
  <c r="BB43" i="1"/>
  <c r="AN26" i="1"/>
  <c r="AV26" i="1" s="1"/>
  <c r="AN83" i="1"/>
  <c r="AV83" i="1" s="1"/>
  <c r="AN84" i="1"/>
  <c r="AV84" i="1" s="1"/>
  <c r="AN11" i="1"/>
  <c r="AV11" i="1" s="1"/>
  <c r="AN20" i="1"/>
  <c r="AV20" i="1" s="1"/>
  <c r="AN98" i="1"/>
  <c r="AV98" i="1" s="1"/>
  <c r="AN103" i="1"/>
  <c r="AN47" i="1"/>
  <c r="AV47" i="1" s="1"/>
  <c r="AN41" i="1"/>
  <c r="AN80" i="1"/>
  <c r="AN16" i="1"/>
  <c r="AN53" i="1"/>
  <c r="AV53" i="1" s="1"/>
  <c r="AN38" i="1"/>
  <c r="AV38" i="1" s="1"/>
  <c r="AN82" i="1"/>
  <c r="AV82" i="1" s="1"/>
  <c r="AN93" i="1"/>
  <c r="AV93" i="1" s="1"/>
  <c r="AN77" i="1"/>
  <c r="AN74" i="1"/>
  <c r="AV74" i="1" s="1"/>
  <c r="AN18" i="1"/>
  <c r="AV18" i="1" s="1"/>
  <c r="AN33" i="1"/>
  <c r="AV33" i="1" s="1"/>
  <c r="AN75" i="1"/>
  <c r="AV75" i="1" s="1"/>
  <c r="AN10" i="1"/>
  <c r="AV10" i="1" s="1"/>
  <c r="AN102" i="1"/>
  <c r="AV102" i="1" s="1"/>
  <c r="AN110" i="1"/>
  <c r="AN14" i="1"/>
  <c r="AV14" i="1" s="1"/>
  <c r="AN86" i="1"/>
  <c r="AV86" i="1" s="1"/>
  <c r="AN15" i="1"/>
  <c r="AV15" i="1" s="1"/>
  <c r="BB63" i="1" l="1"/>
  <c r="BA105" i="1"/>
  <c r="BC104" i="1"/>
  <c r="AZ95" i="1"/>
  <c r="AW10" i="1"/>
  <c r="AZ54" i="1"/>
  <c r="BD62" i="1"/>
  <c r="BA62" i="1"/>
  <c r="BD106" i="1"/>
  <c r="BC13" i="1"/>
  <c r="BA44" i="1"/>
  <c r="BA102" i="1"/>
  <c r="BB50" i="1"/>
  <c r="AW18" i="1"/>
  <c r="BC35" i="1"/>
  <c r="AZ80" i="1"/>
  <c r="AZ101" i="1"/>
  <c r="AZ35" i="1"/>
  <c r="AW38" i="1"/>
  <c r="BB66" i="1"/>
  <c r="BC32" i="1"/>
  <c r="BB71" i="1"/>
  <c r="BB56" i="1"/>
  <c r="BC46" i="1"/>
  <c r="BA15" i="1"/>
  <c r="BD10" i="1"/>
  <c r="BB12" i="1"/>
  <c r="BB72" i="1"/>
  <c r="BA95" i="1"/>
  <c r="BA94" i="1"/>
  <c r="BA54" i="1"/>
  <c r="BD46" i="1"/>
  <c r="AZ102" i="1"/>
  <c r="BA16" i="1"/>
  <c r="BA70" i="1"/>
  <c r="BC42" i="1"/>
  <c r="BC48" i="1"/>
  <c r="BC16" i="1"/>
  <c r="AZ12" i="1"/>
  <c r="AW54" i="1"/>
  <c r="AZ22" i="1"/>
  <c r="BC55" i="1"/>
  <c r="AW15" i="1"/>
  <c r="BD76" i="1"/>
  <c r="AZ47" i="1"/>
  <c r="BB74" i="1"/>
  <c r="BA89" i="1"/>
  <c r="BB9" i="1"/>
  <c r="BA104" i="1"/>
  <c r="BC37" i="1"/>
  <c r="BA107" i="1"/>
  <c r="BB58" i="1"/>
  <c r="BB10" i="1"/>
  <c r="BB75" i="1"/>
  <c r="AW40" i="1"/>
  <c r="BB39" i="1"/>
  <c r="BD93" i="1"/>
  <c r="BC64" i="1"/>
  <c r="BB84" i="1"/>
  <c r="BC72" i="1"/>
  <c r="AZ21" i="1"/>
  <c r="BC98" i="1"/>
  <c r="BD14" i="1"/>
  <c r="BD20" i="1"/>
  <c r="AV110" i="1"/>
  <c r="BD110" i="1"/>
  <c r="AV103" i="1"/>
  <c r="BD103" i="1"/>
  <c r="BA103" i="1"/>
  <c r="BA31" i="1"/>
  <c r="BC52" i="1"/>
  <c r="BB16" i="1"/>
  <c r="BD78" i="1"/>
  <c r="BD85" i="1"/>
  <c r="BA12" i="1"/>
  <c r="AZ48" i="1"/>
  <c r="BD19" i="1"/>
  <c r="P8" i="19"/>
  <c r="AS17" i="1"/>
  <c r="BA78" i="1"/>
  <c r="AW30" i="1"/>
  <c r="BC68" i="1"/>
  <c r="AZ85" i="1"/>
  <c r="AW112" i="1"/>
  <c r="BC106" i="1"/>
  <c r="AW108" i="1"/>
  <c r="L8" i="19"/>
  <c r="AO17" i="1"/>
  <c r="AW17" i="1"/>
  <c r="AW110" i="1"/>
  <c r="BC21" i="1"/>
  <c r="AZ66" i="1"/>
  <c r="AZ96" i="1"/>
  <c r="AZ45" i="1"/>
  <c r="BD83" i="1"/>
  <c r="BD33" i="1"/>
  <c r="AV77" i="1"/>
  <c r="BD77" i="1"/>
  <c r="AW80" i="1"/>
  <c r="BA23" i="1"/>
  <c r="AW53" i="1"/>
  <c r="BA30" i="1"/>
  <c r="BB110" i="1"/>
  <c r="BA51" i="1"/>
  <c r="BD49" i="1"/>
  <c r="BA14" i="1"/>
  <c r="BD74" i="1"/>
  <c r="BC9" i="1"/>
  <c r="BA98" i="1"/>
  <c r="AW28" i="1"/>
  <c r="BD34" i="1"/>
  <c r="AW63" i="1"/>
  <c r="AW59" i="1"/>
  <c r="BD90" i="1"/>
  <c r="AZ15" i="1"/>
  <c r="BA77" i="1"/>
  <c r="BA109" i="1"/>
  <c r="BA71" i="1"/>
  <c r="BC97" i="1"/>
  <c r="BA101" i="1"/>
  <c r="AZ61" i="1"/>
  <c r="BA35" i="1"/>
  <c r="AW92" i="1"/>
  <c r="BC18" i="1"/>
  <c r="AH8" i="19" s="1"/>
  <c r="BA64" i="1"/>
  <c r="AW111" i="1"/>
  <c r="BA60" i="1"/>
  <c r="BA29" i="1"/>
  <c r="AW66" i="1"/>
  <c r="BA65" i="1"/>
  <c r="BA84" i="1"/>
  <c r="AW26" i="1"/>
  <c r="BC49" i="1"/>
  <c r="BB49" i="1"/>
  <c r="BC34" i="1"/>
  <c r="BB91" i="1"/>
  <c r="AW25" i="1"/>
  <c r="BA45" i="1"/>
  <c r="BB34" i="1"/>
  <c r="AW11" i="1"/>
  <c r="BC76" i="1"/>
  <c r="AE23" i="19"/>
  <c r="BB82" i="1"/>
  <c r="BC53" i="1"/>
  <c r="S8" i="19"/>
  <c r="AV17" i="1"/>
  <c r="BD82" i="1"/>
  <c r="BC83" i="1"/>
  <c r="AH23" i="19"/>
  <c r="BD9" i="1"/>
  <c r="AZ56" i="1"/>
  <c r="BC44" i="1"/>
  <c r="BD65" i="1"/>
  <c r="BB90" i="1"/>
  <c r="BD28" i="1"/>
  <c r="O8" i="19"/>
  <c r="AR17" i="1"/>
  <c r="Z8" i="19"/>
  <c r="BB105" i="1"/>
  <c r="AG23" i="19"/>
  <c r="AG8" i="19"/>
  <c r="BD57" i="1"/>
  <c r="BC57" i="1"/>
  <c r="BD16" i="1"/>
  <c r="AV16" i="1"/>
  <c r="BD88" i="1"/>
  <c r="BC87" i="1"/>
  <c r="BC84" i="1"/>
  <c r="BD75" i="1"/>
  <c r="BA81" i="1"/>
  <c r="BC61" i="1"/>
  <c r="BD31" i="1"/>
  <c r="BD80" i="1"/>
  <c r="AV80" i="1"/>
  <c r="BA69" i="1"/>
  <c r="BA24" i="1"/>
  <c r="AZ23" i="1"/>
  <c r="AE8" i="19" s="1"/>
  <c r="BC112" i="1"/>
  <c r="BA61" i="1"/>
  <c r="BA58" i="1"/>
  <c r="BD18" i="1"/>
  <c r="AI23" i="19" s="1"/>
  <c r="BA87" i="1"/>
  <c r="BA106" i="1"/>
  <c r="AW71" i="1"/>
  <c r="AZ65" i="1"/>
  <c r="BB25" i="1"/>
  <c r="BD68" i="1"/>
  <c r="BA27" i="1"/>
  <c r="BA56" i="1"/>
  <c r="AZ97" i="1"/>
  <c r="AW32" i="1"/>
  <c r="BC107" i="1"/>
  <c r="AW34" i="1"/>
  <c r="BD53" i="1"/>
  <c r="BA17" i="1"/>
  <c r="AZ81" i="1"/>
  <c r="BD101" i="1"/>
  <c r="BA46" i="1"/>
  <c r="BA43" i="1"/>
  <c r="BA80" i="1"/>
  <c r="BB42" i="1"/>
  <c r="BD102" i="1"/>
  <c r="AZ43" i="1"/>
  <c r="BA32" i="1"/>
  <c r="BB95" i="1"/>
  <c r="AZ42" i="1"/>
  <c r="AW56" i="1"/>
  <c r="BB28" i="1"/>
  <c r="AZ82" i="1"/>
  <c r="BB100" i="1"/>
  <c r="AW41" i="1"/>
  <c r="BA28" i="1"/>
  <c r="BB40" i="1"/>
  <c r="BC25" i="1"/>
  <c r="BD29" i="1"/>
  <c r="BC91" i="1"/>
  <c r="BC75" i="1"/>
  <c r="AW76" i="1"/>
  <c r="BD26" i="1"/>
  <c r="BA50" i="1"/>
  <c r="AW47" i="1"/>
  <c r="AZ92" i="1"/>
  <c r="AW20" i="1"/>
  <c r="BD47" i="1"/>
  <c r="BD11" i="1"/>
  <c r="BA90" i="1"/>
  <c r="AZ51" i="1"/>
  <c r="R8" i="19"/>
  <c r="BA82" i="1"/>
  <c r="AV41" i="1"/>
  <c r="BD41" i="1"/>
  <c r="AW89" i="1"/>
  <c r="BD86" i="1"/>
  <c r="BA11" i="1"/>
  <c r="BD55" i="1"/>
  <c r="AW36" i="1"/>
  <c r="BD94" i="1"/>
  <c r="BD51" i="1"/>
  <c r="BA21" i="1"/>
  <c r="AW35" i="1"/>
  <c r="Q8" i="19"/>
  <c r="AT17" i="1"/>
  <c r="BB88" i="1"/>
  <c r="BA112" i="1"/>
  <c r="BA72" i="1"/>
  <c r="AZ104" i="1"/>
  <c r="BD99" i="1"/>
  <c r="BA85" i="1"/>
  <c r="AZ74" i="1"/>
  <c r="AW100" i="1"/>
  <c r="BA37" i="1"/>
  <c r="BA42" i="1"/>
  <c r="BC60" i="1"/>
  <c r="BD81" i="1"/>
  <c r="BB14" i="1"/>
  <c r="BD38" i="1"/>
  <c r="BA75" i="1"/>
  <c r="BD98" i="1"/>
  <c r="BB64" i="1"/>
  <c r="AF8" i="1"/>
  <c r="AE8" i="1"/>
  <c r="AD8" i="1"/>
  <c r="AC8" i="1"/>
  <c r="AB8" i="1"/>
  <c r="Y8" i="1"/>
  <c r="S97" i="1"/>
  <c r="AA97" i="1" s="1"/>
  <c r="R97" i="1"/>
  <c r="Z97" i="1" s="1"/>
  <c r="S89" i="1"/>
  <c r="AA89" i="1" s="1"/>
  <c r="R89" i="1"/>
  <c r="Z89" i="1" s="1"/>
  <c r="S81" i="1"/>
  <c r="AA81" i="1" s="1"/>
  <c r="R81" i="1"/>
  <c r="Z81" i="1" s="1"/>
  <c r="S72" i="1"/>
  <c r="AA72" i="1" s="1"/>
  <c r="R72" i="1"/>
  <c r="Z72" i="1" s="1"/>
  <c r="S55" i="1"/>
  <c r="AA55" i="1" s="1"/>
  <c r="R55" i="1"/>
  <c r="Z55" i="1" s="1"/>
  <c r="S43" i="1"/>
  <c r="AA43" i="1" s="1"/>
  <c r="R43" i="1"/>
  <c r="Z43" i="1" s="1"/>
  <c r="S37" i="1"/>
  <c r="AA37" i="1" s="1"/>
  <c r="R37" i="1"/>
  <c r="Z37" i="1" s="1"/>
  <c r="S32" i="1"/>
  <c r="AA32" i="1" s="1"/>
  <c r="R32" i="1"/>
  <c r="Z32" i="1" s="1"/>
  <c r="S24" i="1"/>
  <c r="AA24" i="1" s="1"/>
  <c r="R24" i="1"/>
  <c r="Z24" i="1" s="1"/>
  <c r="S16" i="1"/>
  <c r="AA16" i="1" s="1"/>
  <c r="R16" i="1"/>
  <c r="Z16" i="1" s="1"/>
  <c r="S105" i="1"/>
  <c r="AA105" i="1" s="1"/>
  <c r="R105" i="1"/>
  <c r="Z105" i="1" s="1"/>
  <c r="S96" i="1"/>
  <c r="AA96" i="1" s="1"/>
  <c r="R96" i="1"/>
  <c r="Z96" i="1" s="1"/>
  <c r="S88" i="1"/>
  <c r="AA88" i="1" s="1"/>
  <c r="R88" i="1"/>
  <c r="Z88" i="1" s="1"/>
  <c r="S80" i="1"/>
  <c r="AA80" i="1" s="1"/>
  <c r="R80" i="1"/>
  <c r="Z80" i="1" s="1"/>
  <c r="S71" i="1"/>
  <c r="AA71" i="1" s="1"/>
  <c r="R71" i="1"/>
  <c r="Z71" i="1" s="1"/>
  <c r="S63" i="1"/>
  <c r="AA63" i="1" s="1"/>
  <c r="R63" i="1"/>
  <c r="Z63" i="1" s="1"/>
  <c r="S54" i="1"/>
  <c r="AA54" i="1" s="1"/>
  <c r="R54" i="1"/>
  <c r="Z54" i="1" s="1"/>
  <c r="S31" i="1"/>
  <c r="AA31" i="1" s="1"/>
  <c r="R31" i="1"/>
  <c r="Z31" i="1" s="1"/>
  <c r="S23" i="1"/>
  <c r="AA23" i="1" s="1"/>
  <c r="R23" i="1"/>
  <c r="Z23" i="1" s="1"/>
  <c r="S15" i="1"/>
  <c r="AA15" i="1" s="1"/>
  <c r="R15" i="1"/>
  <c r="Z15" i="1" s="1"/>
  <c r="S104" i="1"/>
  <c r="AA104" i="1" s="1"/>
  <c r="R104" i="1"/>
  <c r="Z104" i="1" s="1"/>
  <c r="S87" i="1"/>
  <c r="AA87" i="1" s="1"/>
  <c r="R87" i="1"/>
  <c r="Z87" i="1" s="1"/>
  <c r="S79" i="1"/>
  <c r="AA79" i="1" s="1"/>
  <c r="R79" i="1"/>
  <c r="Z79" i="1" s="1"/>
  <c r="S70" i="1"/>
  <c r="AA70" i="1" s="1"/>
  <c r="R70" i="1"/>
  <c r="Z70" i="1" s="1"/>
  <c r="S62" i="1"/>
  <c r="AA62" i="1" s="1"/>
  <c r="R62" i="1"/>
  <c r="Z62" i="1" s="1"/>
  <c r="S53" i="1"/>
  <c r="AA53" i="1" s="1"/>
  <c r="R53" i="1"/>
  <c r="Z53" i="1" s="1"/>
  <c r="S22" i="1"/>
  <c r="AA22" i="1" s="1"/>
  <c r="R22" i="1"/>
  <c r="Z22" i="1" s="1"/>
  <c r="S14" i="1"/>
  <c r="AA14" i="1" s="1"/>
  <c r="R14" i="1"/>
  <c r="Z14" i="1" s="1"/>
  <c r="S112" i="1"/>
  <c r="AA112" i="1" s="1"/>
  <c r="R112" i="1"/>
  <c r="Z112" i="1" s="1"/>
  <c r="S110" i="1"/>
  <c r="AA110" i="1" s="1"/>
  <c r="R110" i="1"/>
  <c r="Z110" i="1" s="1"/>
  <c r="S107" i="1"/>
  <c r="AA107" i="1" s="1"/>
  <c r="R107" i="1"/>
  <c r="Z107" i="1" s="1"/>
  <c r="S103" i="1"/>
  <c r="AA103" i="1" s="1"/>
  <c r="R103" i="1"/>
  <c r="Z103" i="1" s="1"/>
  <c r="S101" i="1"/>
  <c r="AA101" i="1" s="1"/>
  <c r="R101" i="1"/>
  <c r="Z101" i="1" s="1"/>
  <c r="S99" i="1"/>
  <c r="AA99" i="1" s="1"/>
  <c r="R99" i="1"/>
  <c r="Z99" i="1" s="1"/>
  <c r="S95" i="1"/>
  <c r="AA95" i="1" s="1"/>
  <c r="R95" i="1"/>
  <c r="Z95" i="1" s="1"/>
  <c r="S86" i="1"/>
  <c r="AA86" i="1" s="1"/>
  <c r="R86" i="1"/>
  <c r="Z86" i="1" s="1"/>
  <c r="S78" i="1"/>
  <c r="AA78" i="1" s="1"/>
  <c r="R78" i="1"/>
  <c r="Z78" i="1" s="1"/>
  <c r="S74" i="1"/>
  <c r="AA74" i="1" s="1"/>
  <c r="R74" i="1"/>
  <c r="Z74" i="1" s="1"/>
  <c r="S69" i="1"/>
  <c r="AA69" i="1" s="1"/>
  <c r="R69" i="1"/>
  <c r="Z69" i="1" s="1"/>
  <c r="S61" i="1"/>
  <c r="AA61" i="1" s="1"/>
  <c r="R61" i="1"/>
  <c r="Z61" i="1" s="1"/>
  <c r="S59" i="1"/>
  <c r="AA59" i="1" s="1"/>
  <c r="R59" i="1"/>
  <c r="Z59" i="1" s="1"/>
  <c r="S57" i="1"/>
  <c r="AA57" i="1" s="1"/>
  <c r="R57" i="1"/>
  <c r="Z57" i="1" s="1"/>
  <c r="S52" i="1"/>
  <c r="AA52" i="1" s="1"/>
  <c r="R52" i="1"/>
  <c r="Z52" i="1" s="1"/>
  <c r="S46" i="1"/>
  <c r="AA46" i="1" s="1"/>
  <c r="R46" i="1"/>
  <c r="Z46" i="1" s="1"/>
  <c r="S42" i="1"/>
  <c r="AA42" i="1" s="1"/>
  <c r="R42" i="1"/>
  <c r="Z42" i="1" s="1"/>
  <c r="S36" i="1"/>
  <c r="AA36" i="1" s="1"/>
  <c r="R36" i="1"/>
  <c r="Z36" i="1" s="1"/>
  <c r="S30" i="1"/>
  <c r="AA30" i="1" s="1"/>
  <c r="R30" i="1"/>
  <c r="Z30" i="1" s="1"/>
  <c r="S21" i="1"/>
  <c r="AA21" i="1" s="1"/>
  <c r="R21" i="1"/>
  <c r="Z21" i="1" s="1"/>
  <c r="S13" i="1"/>
  <c r="AA13" i="1" s="1"/>
  <c r="R13" i="1"/>
  <c r="Z13" i="1" s="1"/>
  <c r="S111" i="1"/>
  <c r="AA111" i="1" s="1"/>
  <c r="R111" i="1"/>
  <c r="Z111" i="1" s="1"/>
  <c r="S109" i="1"/>
  <c r="AA109" i="1" s="1"/>
  <c r="R109" i="1"/>
  <c r="Z109" i="1" s="1"/>
  <c r="S106" i="1"/>
  <c r="AA106" i="1" s="1"/>
  <c r="R106" i="1"/>
  <c r="Z106" i="1" s="1"/>
  <c r="S102" i="1"/>
  <c r="AA102" i="1" s="1"/>
  <c r="R102" i="1"/>
  <c r="Z102" i="1" s="1"/>
  <c r="S100" i="1"/>
  <c r="AA100" i="1" s="1"/>
  <c r="R100" i="1"/>
  <c r="Z100" i="1" s="1"/>
  <c r="S98" i="1"/>
  <c r="AA98" i="1" s="1"/>
  <c r="R98" i="1"/>
  <c r="Z98" i="1" s="1"/>
  <c r="S94" i="1"/>
  <c r="AA94" i="1" s="1"/>
  <c r="R94" i="1"/>
  <c r="Z94" i="1" s="1"/>
  <c r="S85" i="1"/>
  <c r="AA85" i="1" s="1"/>
  <c r="R85" i="1"/>
  <c r="Z85" i="1" s="1"/>
  <c r="S77" i="1"/>
  <c r="AA77" i="1" s="1"/>
  <c r="R77" i="1"/>
  <c r="Z77" i="1" s="1"/>
  <c r="S73" i="1"/>
  <c r="AA73" i="1" s="1"/>
  <c r="R73" i="1"/>
  <c r="Z73" i="1" s="1"/>
  <c r="S68" i="1"/>
  <c r="AA68" i="1" s="1"/>
  <c r="R68" i="1"/>
  <c r="Z68" i="1" s="1"/>
  <c r="S60" i="1"/>
  <c r="AA60" i="1" s="1"/>
  <c r="R60" i="1"/>
  <c r="Z60" i="1" s="1"/>
  <c r="S58" i="1"/>
  <c r="AA58" i="1" s="1"/>
  <c r="R58" i="1"/>
  <c r="Z58" i="1" s="1"/>
  <c r="S56" i="1"/>
  <c r="AA56" i="1" s="1"/>
  <c r="R56" i="1"/>
  <c r="Z56" i="1" s="1"/>
  <c r="S51" i="1"/>
  <c r="AA51" i="1" s="1"/>
  <c r="R51" i="1"/>
  <c r="Z51" i="1" s="1"/>
  <c r="S45" i="1"/>
  <c r="AA45" i="1" s="1"/>
  <c r="R45" i="1"/>
  <c r="Z45" i="1" s="1"/>
  <c r="S41" i="1"/>
  <c r="AA41" i="1" s="1"/>
  <c r="R41" i="1"/>
  <c r="Z41" i="1" s="1"/>
  <c r="S35" i="1"/>
  <c r="AA35" i="1" s="1"/>
  <c r="R35" i="1"/>
  <c r="Z35" i="1" s="1"/>
  <c r="S29" i="1"/>
  <c r="AA29" i="1" s="1"/>
  <c r="R29" i="1"/>
  <c r="Z29" i="1" s="1"/>
  <c r="S20" i="1"/>
  <c r="AA20" i="1" s="1"/>
  <c r="R20" i="1"/>
  <c r="Z20" i="1" s="1"/>
  <c r="S12" i="1"/>
  <c r="AA12" i="1" s="1"/>
  <c r="R12" i="1"/>
  <c r="Z12" i="1" s="1"/>
  <c r="S93" i="1"/>
  <c r="AA93" i="1" s="1"/>
  <c r="R93" i="1"/>
  <c r="Z93" i="1" s="1"/>
  <c r="S67" i="1"/>
  <c r="AA67" i="1" s="1"/>
  <c r="R67" i="1"/>
  <c r="Z67" i="1" s="1"/>
  <c r="S50" i="1"/>
  <c r="AA50" i="1" s="1"/>
  <c r="R50" i="1"/>
  <c r="Z50" i="1" s="1"/>
  <c r="S28" i="1"/>
  <c r="AA28" i="1" s="1"/>
  <c r="R28" i="1"/>
  <c r="Z28" i="1" s="1"/>
  <c r="S11" i="1"/>
  <c r="AA11" i="1" s="1"/>
  <c r="R11" i="1"/>
  <c r="Z11" i="1" s="1"/>
  <c r="S108" i="1"/>
  <c r="AA108" i="1" s="1"/>
  <c r="R108" i="1"/>
  <c r="Z108" i="1" s="1"/>
  <c r="S92" i="1"/>
  <c r="AA92" i="1" s="1"/>
  <c r="R92" i="1"/>
  <c r="Z92" i="1" s="1"/>
  <c r="S84" i="1"/>
  <c r="AA84" i="1" s="1"/>
  <c r="R84" i="1"/>
  <c r="Z84" i="1" s="1"/>
  <c r="S66" i="1"/>
  <c r="AA66" i="1" s="1"/>
  <c r="R66" i="1"/>
  <c r="Z66" i="1" s="1"/>
  <c r="S49" i="1"/>
  <c r="AA49" i="1" s="1"/>
  <c r="R49" i="1"/>
  <c r="Z49" i="1" s="1"/>
  <c r="S44" i="1"/>
  <c r="AA44" i="1" s="1"/>
  <c r="R44" i="1"/>
  <c r="Z44" i="1" s="1"/>
  <c r="S40" i="1"/>
  <c r="AA40" i="1" s="1"/>
  <c r="R40" i="1"/>
  <c r="Z40" i="1" s="1"/>
  <c r="S27" i="1"/>
  <c r="AA27" i="1" s="1"/>
  <c r="R27" i="1"/>
  <c r="Z27" i="1" s="1"/>
  <c r="S19" i="1"/>
  <c r="AA19" i="1" s="1"/>
  <c r="R19" i="1"/>
  <c r="Z19" i="1" s="1"/>
  <c r="S10" i="1"/>
  <c r="AA10" i="1" s="1"/>
  <c r="R10" i="1"/>
  <c r="Z10" i="1" s="1"/>
  <c r="S91" i="1"/>
  <c r="AA91" i="1" s="1"/>
  <c r="R91" i="1"/>
  <c r="Z91" i="1" s="1"/>
  <c r="S83" i="1"/>
  <c r="AA83" i="1" s="1"/>
  <c r="R83" i="1"/>
  <c r="Z83" i="1" s="1"/>
  <c r="S76" i="1"/>
  <c r="AA76" i="1" s="1"/>
  <c r="R76" i="1"/>
  <c r="Z76" i="1" s="1"/>
  <c r="S65" i="1"/>
  <c r="AA65" i="1" s="1"/>
  <c r="R65" i="1"/>
  <c r="Z65" i="1" s="1"/>
  <c r="S48" i="1"/>
  <c r="AA48" i="1" s="1"/>
  <c r="R48" i="1"/>
  <c r="Z48" i="1" s="1"/>
  <c r="S39" i="1"/>
  <c r="AA39" i="1" s="1"/>
  <c r="R39" i="1"/>
  <c r="Z39" i="1" s="1"/>
  <c r="S34" i="1"/>
  <c r="AA34" i="1" s="1"/>
  <c r="R34" i="1"/>
  <c r="Z34" i="1" s="1"/>
  <c r="S26" i="1"/>
  <c r="AA26" i="1" s="1"/>
  <c r="R26" i="1"/>
  <c r="Z26" i="1" s="1"/>
  <c r="S18" i="1"/>
  <c r="AA18" i="1" s="1"/>
  <c r="R18" i="1"/>
  <c r="Z18" i="1" s="1"/>
  <c r="S9" i="1"/>
  <c r="AA9" i="1" s="1"/>
  <c r="R9" i="1"/>
  <c r="Z9" i="1" s="1"/>
  <c r="S90" i="1"/>
  <c r="AA90" i="1" s="1"/>
  <c r="R90" i="1"/>
  <c r="Z90" i="1" s="1"/>
  <c r="S82" i="1"/>
  <c r="AA82" i="1" s="1"/>
  <c r="R82" i="1"/>
  <c r="Z82" i="1" s="1"/>
  <c r="S75" i="1"/>
  <c r="AA75" i="1" s="1"/>
  <c r="R75" i="1"/>
  <c r="Z75" i="1" s="1"/>
  <c r="S64" i="1"/>
  <c r="AA64" i="1" s="1"/>
  <c r="R64" i="1"/>
  <c r="Z64" i="1" s="1"/>
  <c r="S47" i="1"/>
  <c r="AA47" i="1" s="1"/>
  <c r="R47" i="1"/>
  <c r="Z47" i="1" s="1"/>
  <c r="S38" i="1"/>
  <c r="AA38" i="1" s="1"/>
  <c r="R38" i="1"/>
  <c r="Z38" i="1" s="1"/>
  <c r="S33" i="1"/>
  <c r="AA33" i="1" s="1"/>
  <c r="R33" i="1"/>
  <c r="Z33" i="1" s="1"/>
  <c r="S25" i="1"/>
  <c r="AA25" i="1" s="1"/>
  <c r="R25" i="1"/>
  <c r="Z25" i="1" s="1"/>
  <c r="S17" i="1"/>
  <c r="AA17" i="1" s="1"/>
  <c r="R17" i="1"/>
  <c r="Z17" i="1" s="1"/>
  <c r="S8" i="1"/>
  <c r="AA8" i="1" s="1"/>
  <c r="R8" i="1"/>
  <c r="Z8" i="1" s="1"/>
  <c r="L61" i="13"/>
  <c r="M61" i="13" s="1"/>
  <c r="L60" i="13"/>
  <c r="M60" i="13" s="1"/>
  <c r="L59" i="13"/>
  <c r="M59" i="13" s="1"/>
  <c r="L58" i="13"/>
  <c r="M58" i="13" s="1"/>
  <c r="L57" i="13"/>
  <c r="M57" i="13" s="1"/>
  <c r="L56" i="13"/>
  <c r="M56" i="13" s="1"/>
  <c r="L55" i="13"/>
  <c r="M55" i="13" s="1"/>
  <c r="L54" i="13"/>
  <c r="M54" i="13" s="1"/>
  <c r="L53" i="13"/>
  <c r="M53" i="13" s="1"/>
  <c r="L52" i="13"/>
  <c r="M52" i="13" s="1"/>
  <c r="L51" i="13"/>
  <c r="M51" i="13" s="1"/>
  <c r="L50" i="13"/>
  <c r="M50" i="13" s="1"/>
  <c r="L49" i="13"/>
  <c r="M49" i="13" s="1"/>
  <c r="L48" i="13"/>
  <c r="M48" i="13" s="1"/>
  <c r="L47" i="13"/>
  <c r="M47" i="13" s="1"/>
  <c r="L46" i="13"/>
  <c r="M46" i="13" s="1"/>
  <c r="L45" i="13"/>
  <c r="M45" i="13" s="1"/>
  <c r="L44" i="13"/>
  <c r="M44" i="13" s="1"/>
  <c r="L43" i="13"/>
  <c r="M43" i="13" s="1"/>
  <c r="L42" i="13"/>
  <c r="M42" i="13" s="1"/>
  <c r="L41" i="13"/>
  <c r="M41" i="13" s="1"/>
  <c r="L40" i="13"/>
  <c r="M40" i="13" s="1"/>
  <c r="L39" i="13"/>
  <c r="M39" i="13" s="1"/>
  <c r="L38" i="13"/>
  <c r="M38" i="13" s="1"/>
  <c r="L37" i="13"/>
  <c r="M37" i="13" s="1"/>
  <c r="L36" i="13"/>
  <c r="M36" i="13" s="1"/>
  <c r="L35" i="13"/>
  <c r="M35" i="13" s="1"/>
  <c r="L34" i="13"/>
  <c r="M34" i="13" s="1"/>
  <c r="L33" i="13"/>
  <c r="M33" i="13" s="1"/>
  <c r="L32" i="13"/>
  <c r="M32" i="13" s="1"/>
  <c r="L31" i="13"/>
  <c r="M31" i="13" s="1"/>
  <c r="L30" i="13"/>
  <c r="M30" i="13" s="1"/>
  <c r="L29" i="13"/>
  <c r="M29" i="13" s="1"/>
  <c r="L28" i="13"/>
  <c r="M28" i="13" s="1"/>
  <c r="L27" i="13"/>
  <c r="M27" i="13" s="1"/>
  <c r="L26" i="13"/>
  <c r="M26" i="13" s="1"/>
  <c r="L25" i="13"/>
  <c r="M25" i="13" s="1"/>
  <c r="L24" i="13"/>
  <c r="M24" i="13" s="1"/>
  <c r="L23" i="13"/>
  <c r="M23" i="13" s="1"/>
  <c r="L22" i="13"/>
  <c r="M22" i="13" s="1"/>
  <c r="L21" i="13"/>
  <c r="M21" i="13" s="1"/>
  <c r="L20" i="13"/>
  <c r="M20" i="13" s="1"/>
  <c r="L19" i="13"/>
  <c r="M19" i="13" s="1"/>
  <c r="L18" i="13"/>
  <c r="M18" i="13" s="1"/>
  <c r="L17" i="13"/>
  <c r="M17" i="13" s="1"/>
  <c r="L16" i="13"/>
  <c r="M16" i="13" s="1"/>
  <c r="L15" i="13"/>
  <c r="M15" i="13" s="1"/>
  <c r="L14" i="13"/>
  <c r="M14" i="13" s="1"/>
  <c r="L13" i="13"/>
  <c r="M13" i="13" s="1"/>
  <c r="L12" i="13"/>
  <c r="M12" i="13" s="1"/>
  <c r="L11" i="13"/>
  <c r="M11" i="13" s="1"/>
  <c r="L10" i="13"/>
  <c r="M10" i="13" s="1"/>
  <c r="L9" i="13"/>
  <c r="M9" i="13" s="1"/>
  <c r="L8" i="13"/>
  <c r="M8" i="13" s="1"/>
  <c r="N61" i="13"/>
  <c r="N60" i="13"/>
  <c r="N59" i="13"/>
  <c r="N58" i="13"/>
  <c r="N57" i="13"/>
  <c r="N56" i="13"/>
  <c r="N55" i="13"/>
  <c r="N54" i="13"/>
  <c r="N53" i="13"/>
  <c r="N52" i="13"/>
  <c r="N51" i="13"/>
  <c r="N50" i="13"/>
  <c r="N49" i="13"/>
  <c r="N48" i="13"/>
  <c r="N47" i="13"/>
  <c r="N46" i="13"/>
  <c r="N45" i="13"/>
  <c r="N44" i="13"/>
  <c r="N43" i="13"/>
  <c r="N42" i="13"/>
  <c r="N41" i="13"/>
  <c r="N40" i="13"/>
  <c r="N39" i="13"/>
  <c r="N38" i="13"/>
  <c r="N37" i="13"/>
  <c r="N36" i="13"/>
  <c r="N35" i="13"/>
  <c r="N34" i="13"/>
  <c r="N33" i="13"/>
  <c r="N32" i="13"/>
  <c r="N31" i="13"/>
  <c r="N30" i="13"/>
  <c r="N29" i="13"/>
  <c r="N28" i="13"/>
  <c r="N27" i="13"/>
  <c r="N26" i="13"/>
  <c r="N25" i="13"/>
  <c r="N24" i="13"/>
  <c r="N23" i="13"/>
  <c r="N22" i="13"/>
  <c r="N21" i="13"/>
  <c r="N20" i="13"/>
  <c r="N19" i="13"/>
  <c r="N18" i="13"/>
  <c r="N17" i="13"/>
  <c r="N16" i="13"/>
  <c r="N15" i="13"/>
  <c r="N14" i="13"/>
  <c r="N13" i="13"/>
  <c r="N12" i="13"/>
  <c r="N11" i="13"/>
  <c r="N10" i="13"/>
  <c r="N9" i="13"/>
  <c r="N8" i="13"/>
  <c r="AI65" i="1" l="1"/>
  <c r="AQ65" i="1" s="1"/>
  <c r="AY65" i="1"/>
  <c r="AH82" i="1"/>
  <c r="AP82" i="1" s="1"/>
  <c r="AI8" i="1"/>
  <c r="AY8" i="1"/>
  <c r="AI38" i="1"/>
  <c r="AQ38" i="1" s="1"/>
  <c r="AI82" i="1"/>
  <c r="AQ82" i="1" s="1"/>
  <c r="AY82" i="1"/>
  <c r="AI26" i="1"/>
  <c r="AQ26" i="1" s="1"/>
  <c r="AI10" i="1"/>
  <c r="AQ10" i="1" s="1"/>
  <c r="AY10" i="1"/>
  <c r="AI44" i="1"/>
  <c r="AQ44" i="1" s="1"/>
  <c r="AI92" i="1"/>
  <c r="AQ92" i="1" s="1"/>
  <c r="AY92" i="1"/>
  <c r="AI50" i="1"/>
  <c r="AQ50" i="1" s="1"/>
  <c r="AI20" i="1"/>
  <c r="AQ20" i="1" s="1"/>
  <c r="AY20" i="1"/>
  <c r="AI45" i="1"/>
  <c r="AQ45" i="1" s="1"/>
  <c r="AI60" i="1"/>
  <c r="AQ60" i="1" s="1"/>
  <c r="AI85" i="1"/>
  <c r="AQ85" i="1" s="1"/>
  <c r="AI102" i="1"/>
  <c r="AQ102" i="1" s="1"/>
  <c r="AI13" i="1"/>
  <c r="AQ13" i="1" s="1"/>
  <c r="AI42" i="1"/>
  <c r="AQ42" i="1" s="1"/>
  <c r="AY42" i="1"/>
  <c r="AI59" i="1"/>
  <c r="AQ59" i="1" s="1"/>
  <c r="AI78" i="1"/>
  <c r="AQ78" i="1" s="1"/>
  <c r="AY78" i="1"/>
  <c r="AI101" i="1"/>
  <c r="AQ101" i="1" s="1"/>
  <c r="AI112" i="1"/>
  <c r="AQ112" i="1" s="1"/>
  <c r="AY112" i="1"/>
  <c r="AI62" i="1"/>
  <c r="AQ62" i="1" s="1"/>
  <c r="AI104" i="1"/>
  <c r="AQ104" i="1" s="1"/>
  <c r="AY104" i="1"/>
  <c r="AI54" i="1"/>
  <c r="AQ54" i="1" s="1"/>
  <c r="AI88" i="1"/>
  <c r="AQ88" i="1" s="1"/>
  <c r="AY88" i="1"/>
  <c r="AI24" i="1"/>
  <c r="AQ24" i="1" s="1"/>
  <c r="AI55" i="1"/>
  <c r="AQ55" i="1" s="1"/>
  <c r="AY55" i="1"/>
  <c r="AI97" i="1"/>
  <c r="AQ97" i="1" s="1"/>
  <c r="W8" i="19"/>
  <c r="AB23" i="19"/>
  <c r="AB8" i="19"/>
  <c r="AH17" i="1"/>
  <c r="AX17" i="1" s="1"/>
  <c r="E8" i="19"/>
  <c r="AH47" i="1"/>
  <c r="AP47" i="1" s="1"/>
  <c r="AX47" i="1"/>
  <c r="AH90" i="1"/>
  <c r="AP90" i="1" s="1"/>
  <c r="AH34" i="1"/>
  <c r="AP34" i="1" s="1"/>
  <c r="AX34" i="1"/>
  <c r="AH76" i="1"/>
  <c r="AP76" i="1" s="1"/>
  <c r="AH19" i="1"/>
  <c r="AP19" i="1" s="1"/>
  <c r="AX19" i="1"/>
  <c r="AH49" i="1"/>
  <c r="AP49" i="1" s="1"/>
  <c r="AH108" i="1"/>
  <c r="AP108" i="1" s="1"/>
  <c r="AX108" i="1"/>
  <c r="AH67" i="1"/>
  <c r="AP67" i="1" s="1"/>
  <c r="AH29" i="1"/>
  <c r="AP29" i="1" s="1"/>
  <c r="AH51" i="1"/>
  <c r="AP51" i="1" s="1"/>
  <c r="AH68" i="1"/>
  <c r="AP68" i="1" s="1"/>
  <c r="AH94" i="1"/>
  <c r="AP94" i="1" s="1"/>
  <c r="AH106" i="1"/>
  <c r="AP106" i="1" s="1"/>
  <c r="AX106" i="1"/>
  <c r="AH21" i="1"/>
  <c r="AP21" i="1" s="1"/>
  <c r="AH46" i="1"/>
  <c r="AP46" i="1" s="1"/>
  <c r="AX46" i="1"/>
  <c r="AH61" i="1"/>
  <c r="AP61" i="1" s="1"/>
  <c r="AH86" i="1"/>
  <c r="AP86" i="1" s="1"/>
  <c r="AX86" i="1"/>
  <c r="AH103" i="1"/>
  <c r="AP103" i="1" s="1"/>
  <c r="AH14" i="1"/>
  <c r="AP14" i="1" s="1"/>
  <c r="AH70" i="1"/>
  <c r="AP70" i="1" s="1"/>
  <c r="AH15" i="1"/>
  <c r="AP15" i="1" s="1"/>
  <c r="AH63" i="1"/>
  <c r="AP63" i="1" s="1"/>
  <c r="AH96" i="1"/>
  <c r="AP96" i="1" s="1"/>
  <c r="AX96" i="1"/>
  <c r="AH32" i="1"/>
  <c r="AP32" i="1" s="1"/>
  <c r="AH72" i="1"/>
  <c r="AP72" i="1" s="1"/>
  <c r="AX72" i="1"/>
  <c r="AG8" i="1"/>
  <c r="AW8" i="1" s="1"/>
  <c r="Y8" i="19"/>
  <c r="AF23" i="19"/>
  <c r="AF8" i="19"/>
  <c r="T8" i="19"/>
  <c r="AH38" i="1"/>
  <c r="AP38" i="1" s="1"/>
  <c r="AH65" i="1"/>
  <c r="AP65" i="1" s="1"/>
  <c r="AX65" i="1"/>
  <c r="AH44" i="1"/>
  <c r="AP44" i="1" s="1"/>
  <c r="AH20" i="1"/>
  <c r="AP20" i="1" s="1"/>
  <c r="AX20" i="1"/>
  <c r="AH60" i="1"/>
  <c r="AP60" i="1" s="1"/>
  <c r="AH102" i="1"/>
  <c r="AP102" i="1" s="1"/>
  <c r="AH42" i="1"/>
  <c r="AP42" i="1" s="1"/>
  <c r="AH78" i="1"/>
  <c r="AP78" i="1" s="1"/>
  <c r="AH112" i="1"/>
  <c r="AP112" i="1" s="1"/>
  <c r="AH104" i="1"/>
  <c r="AP104" i="1" s="1"/>
  <c r="AX104" i="1"/>
  <c r="AH55" i="1"/>
  <c r="AP55" i="1" s="1"/>
  <c r="AI67" i="1"/>
  <c r="AQ67" i="1" s="1"/>
  <c r="AI17" i="1"/>
  <c r="F8" i="19"/>
  <c r="AY17" i="1"/>
  <c r="AI90" i="1"/>
  <c r="AQ90" i="1" s="1"/>
  <c r="AI19" i="1"/>
  <c r="AQ19" i="1" s="1"/>
  <c r="AI49" i="1"/>
  <c r="AQ49" i="1" s="1"/>
  <c r="AI51" i="1"/>
  <c r="AQ51" i="1" s="1"/>
  <c r="AI94" i="1"/>
  <c r="AQ94" i="1" s="1"/>
  <c r="AI21" i="1"/>
  <c r="AQ21" i="1" s="1"/>
  <c r="AI86" i="1"/>
  <c r="AQ86" i="1" s="1"/>
  <c r="AY86" i="1"/>
  <c r="AI14" i="1"/>
  <c r="AQ14" i="1" s="1"/>
  <c r="AI63" i="1"/>
  <c r="AQ63" i="1" s="1"/>
  <c r="AI72" i="1"/>
  <c r="AQ72" i="1" s="1"/>
  <c r="AH22" i="1"/>
  <c r="AP22" i="1" s="1"/>
  <c r="AX22" i="1"/>
  <c r="X8" i="19"/>
  <c r="AH64" i="1"/>
  <c r="AP64" i="1" s="1"/>
  <c r="AH39" i="1"/>
  <c r="AP39" i="1" s="1"/>
  <c r="AH27" i="1"/>
  <c r="AP27" i="1" s="1"/>
  <c r="AH93" i="1"/>
  <c r="AP93" i="1" s="1"/>
  <c r="AH56" i="1"/>
  <c r="AP56" i="1" s="1"/>
  <c r="AH98" i="1"/>
  <c r="AP98" i="1" s="1"/>
  <c r="AH30" i="1"/>
  <c r="AP30" i="1" s="1"/>
  <c r="AH69" i="1"/>
  <c r="AP69" i="1" s="1"/>
  <c r="AH107" i="1"/>
  <c r="AP107" i="1" s="1"/>
  <c r="AH79" i="1"/>
  <c r="AP79" i="1" s="1"/>
  <c r="AH71" i="1"/>
  <c r="AP71" i="1" s="1"/>
  <c r="AH37" i="1"/>
  <c r="AP37" i="1" s="1"/>
  <c r="AH81" i="1"/>
  <c r="AP81" i="1" s="1"/>
  <c r="BA8" i="1"/>
  <c r="AK8" i="1"/>
  <c r="AI9" i="1"/>
  <c r="AQ9" i="1" s="1"/>
  <c r="AI27" i="1"/>
  <c r="AQ27" i="1" s="1"/>
  <c r="AI93" i="1"/>
  <c r="AQ93" i="1" s="1"/>
  <c r="AI56" i="1"/>
  <c r="AQ56" i="1" s="1"/>
  <c r="AI109" i="1"/>
  <c r="AQ109" i="1" s="1"/>
  <c r="AI69" i="1"/>
  <c r="AQ69" i="1" s="1"/>
  <c r="AI22" i="1"/>
  <c r="AQ22" i="1" s="1"/>
  <c r="AI105" i="1"/>
  <c r="AQ105" i="1" s="1"/>
  <c r="AI8" i="19"/>
  <c r="AH66" i="1"/>
  <c r="AP66" i="1" s="1"/>
  <c r="AX66" i="1"/>
  <c r="AH33" i="1"/>
  <c r="AP33" i="1" s="1"/>
  <c r="AH75" i="1"/>
  <c r="AP75" i="1" s="1"/>
  <c r="AH18" i="1"/>
  <c r="AP18" i="1" s="1"/>
  <c r="AX18" i="1"/>
  <c r="AH48" i="1"/>
  <c r="AP48" i="1" s="1"/>
  <c r="AH91" i="1"/>
  <c r="AP91" i="1" s="1"/>
  <c r="AH40" i="1"/>
  <c r="AP40" i="1" s="1"/>
  <c r="AH84" i="1"/>
  <c r="AP84" i="1" s="1"/>
  <c r="AH28" i="1"/>
  <c r="AP28" i="1" s="1"/>
  <c r="AX28" i="1"/>
  <c r="AH12" i="1"/>
  <c r="AP12" i="1" s="1"/>
  <c r="AH41" i="1"/>
  <c r="AP41" i="1" s="1"/>
  <c r="AX41" i="1"/>
  <c r="AH58" i="1"/>
  <c r="AP58" i="1" s="1"/>
  <c r="AH77" i="1"/>
  <c r="AP77" i="1" s="1"/>
  <c r="AX77" i="1"/>
  <c r="AH100" i="1"/>
  <c r="AP100" i="1" s="1"/>
  <c r="AH111" i="1"/>
  <c r="AP111" i="1" s="1"/>
  <c r="AH36" i="1"/>
  <c r="AP36" i="1" s="1"/>
  <c r="AX36" i="1"/>
  <c r="AH57" i="1"/>
  <c r="AP57" i="1" s="1"/>
  <c r="AH74" i="1"/>
  <c r="AP74" i="1" s="1"/>
  <c r="AH99" i="1"/>
  <c r="AP99" i="1" s="1"/>
  <c r="AX99" i="1"/>
  <c r="AH110" i="1"/>
  <c r="AP110" i="1" s="1"/>
  <c r="AX110" i="1"/>
  <c r="AH53" i="1"/>
  <c r="AP53" i="1" s="1"/>
  <c r="AH87" i="1"/>
  <c r="AP87" i="1" s="1"/>
  <c r="AH31" i="1"/>
  <c r="AP31" i="1" s="1"/>
  <c r="AX31" i="1"/>
  <c r="AH80" i="1"/>
  <c r="AP80" i="1" s="1"/>
  <c r="AH16" i="1"/>
  <c r="AP16" i="1" s="1"/>
  <c r="AX16" i="1"/>
  <c r="AH43" i="1"/>
  <c r="AP43" i="1" s="1"/>
  <c r="AH89" i="1"/>
  <c r="AP89" i="1" s="1"/>
  <c r="AX89" i="1"/>
  <c r="AM8" i="1"/>
  <c r="AA8" i="19"/>
  <c r="AH8" i="1"/>
  <c r="AX8" i="1" s="1"/>
  <c r="AH26" i="1"/>
  <c r="AP26" i="1" s="1"/>
  <c r="AH10" i="1"/>
  <c r="AP10" i="1" s="1"/>
  <c r="AX10" i="1"/>
  <c r="AH92" i="1"/>
  <c r="AP92" i="1" s="1"/>
  <c r="AX92" i="1"/>
  <c r="AH50" i="1"/>
  <c r="AP50" i="1" s="1"/>
  <c r="AH45" i="1"/>
  <c r="AP45" i="1" s="1"/>
  <c r="AX45" i="1"/>
  <c r="AH85" i="1"/>
  <c r="AP85" i="1" s="1"/>
  <c r="AH13" i="1"/>
  <c r="AP13" i="1" s="1"/>
  <c r="AX13" i="1"/>
  <c r="AH59" i="1"/>
  <c r="AP59" i="1" s="1"/>
  <c r="AH101" i="1"/>
  <c r="AP101" i="1" s="1"/>
  <c r="AH62" i="1"/>
  <c r="AP62" i="1" s="1"/>
  <c r="AH54" i="1"/>
  <c r="AP54" i="1" s="1"/>
  <c r="AX54" i="1"/>
  <c r="AH88" i="1"/>
  <c r="AP88" i="1" s="1"/>
  <c r="AH24" i="1"/>
  <c r="AP24" i="1" s="1"/>
  <c r="AX24" i="1"/>
  <c r="AH97" i="1"/>
  <c r="AP97" i="1" s="1"/>
  <c r="AX97" i="1"/>
  <c r="AI47" i="1"/>
  <c r="AQ47" i="1" s="1"/>
  <c r="AI34" i="1"/>
  <c r="AQ34" i="1" s="1"/>
  <c r="AI76" i="1"/>
  <c r="AQ76" i="1" s="1"/>
  <c r="AY76" i="1"/>
  <c r="AI108" i="1"/>
  <c r="AQ108" i="1" s="1"/>
  <c r="AI29" i="1"/>
  <c r="AQ29" i="1" s="1"/>
  <c r="AI68" i="1"/>
  <c r="AQ68" i="1" s="1"/>
  <c r="AI106" i="1"/>
  <c r="AQ106" i="1" s="1"/>
  <c r="AI46" i="1"/>
  <c r="AQ46" i="1" s="1"/>
  <c r="AY46" i="1"/>
  <c r="AI61" i="1"/>
  <c r="AQ61" i="1" s="1"/>
  <c r="AY61" i="1"/>
  <c r="AI103" i="1"/>
  <c r="AQ103" i="1" s="1"/>
  <c r="AI70" i="1"/>
  <c r="AQ70" i="1" s="1"/>
  <c r="AI15" i="1"/>
  <c r="AQ15" i="1" s="1"/>
  <c r="AY15" i="1"/>
  <c r="AI96" i="1"/>
  <c r="AQ96" i="1" s="1"/>
  <c r="AY96" i="1"/>
  <c r="AI32" i="1"/>
  <c r="AQ32" i="1" s="1"/>
  <c r="AJ8" i="1"/>
  <c r="AZ8" i="1"/>
  <c r="AH25" i="1"/>
  <c r="AP25" i="1" s="1"/>
  <c r="AH9" i="1"/>
  <c r="AP9" i="1" s="1"/>
  <c r="AX9" i="1"/>
  <c r="AH83" i="1"/>
  <c r="AP83" i="1" s="1"/>
  <c r="AH11" i="1"/>
  <c r="AP11" i="1" s="1"/>
  <c r="AH35" i="1"/>
  <c r="AP35" i="1" s="1"/>
  <c r="AH73" i="1"/>
  <c r="AP73" i="1" s="1"/>
  <c r="AH109" i="1"/>
  <c r="AP109" i="1" s="1"/>
  <c r="AH52" i="1"/>
  <c r="AP52" i="1" s="1"/>
  <c r="AH95" i="1"/>
  <c r="AP95" i="1" s="1"/>
  <c r="AX95" i="1"/>
  <c r="AH23" i="1"/>
  <c r="AP23" i="1" s="1"/>
  <c r="AH105" i="1"/>
  <c r="AP105" i="1" s="1"/>
  <c r="AI25" i="1"/>
  <c r="AQ25" i="1" s="1"/>
  <c r="AI64" i="1"/>
  <c r="AQ64" i="1" s="1"/>
  <c r="AY64" i="1"/>
  <c r="AI39" i="1"/>
  <c r="AQ39" i="1" s="1"/>
  <c r="AY39" i="1"/>
  <c r="AI83" i="1"/>
  <c r="AQ83" i="1" s="1"/>
  <c r="AI66" i="1"/>
  <c r="AQ66" i="1" s="1"/>
  <c r="AI11" i="1"/>
  <c r="AQ11" i="1" s="1"/>
  <c r="AI35" i="1"/>
  <c r="AQ35" i="1" s="1"/>
  <c r="AY35" i="1"/>
  <c r="AI73" i="1"/>
  <c r="AQ73" i="1" s="1"/>
  <c r="AI98" i="1"/>
  <c r="AQ98" i="1" s="1"/>
  <c r="AI30" i="1"/>
  <c r="AQ30" i="1" s="1"/>
  <c r="AI52" i="1"/>
  <c r="AQ52" i="1" s="1"/>
  <c r="AY52" i="1"/>
  <c r="AI95" i="1"/>
  <c r="AQ95" i="1" s="1"/>
  <c r="AI107" i="1"/>
  <c r="AQ107" i="1" s="1"/>
  <c r="AY107" i="1"/>
  <c r="AI79" i="1"/>
  <c r="AQ79" i="1" s="1"/>
  <c r="AY79" i="1"/>
  <c r="AI23" i="1"/>
  <c r="AQ23" i="1" s="1"/>
  <c r="AI71" i="1"/>
  <c r="AQ71" i="1" s="1"/>
  <c r="AI37" i="1"/>
  <c r="AQ37" i="1" s="1"/>
  <c r="AY37" i="1"/>
  <c r="AI81" i="1"/>
  <c r="AQ81" i="1" s="1"/>
  <c r="AL8" i="1"/>
  <c r="AI33" i="1"/>
  <c r="AQ33" i="1" s="1"/>
  <c r="AI75" i="1"/>
  <c r="AQ75" i="1" s="1"/>
  <c r="AY75" i="1"/>
  <c r="AI18" i="1"/>
  <c r="AQ18" i="1" s="1"/>
  <c r="AY18" i="1"/>
  <c r="AI48" i="1"/>
  <c r="AQ48" i="1" s="1"/>
  <c r="AI91" i="1"/>
  <c r="AQ91" i="1" s="1"/>
  <c r="AI40" i="1"/>
  <c r="AQ40" i="1" s="1"/>
  <c r="AI84" i="1"/>
  <c r="AQ84" i="1" s="1"/>
  <c r="AY84" i="1"/>
  <c r="AI28" i="1"/>
  <c r="AQ28" i="1" s="1"/>
  <c r="AY28" i="1"/>
  <c r="AI12" i="1"/>
  <c r="AQ12" i="1" s="1"/>
  <c r="AI41" i="1"/>
  <c r="AQ41" i="1" s="1"/>
  <c r="AI58" i="1"/>
  <c r="AQ58" i="1" s="1"/>
  <c r="AY58" i="1"/>
  <c r="AI77" i="1"/>
  <c r="AQ77" i="1" s="1"/>
  <c r="AY77" i="1"/>
  <c r="AI100" i="1"/>
  <c r="AQ100" i="1" s="1"/>
  <c r="AI111" i="1"/>
  <c r="AQ111" i="1" s="1"/>
  <c r="AY111" i="1"/>
  <c r="AI36" i="1"/>
  <c r="AQ36" i="1" s="1"/>
  <c r="AI57" i="1"/>
  <c r="AQ57" i="1" s="1"/>
  <c r="AY57" i="1"/>
  <c r="AI74" i="1"/>
  <c r="AQ74" i="1" s="1"/>
  <c r="AI99" i="1"/>
  <c r="AQ99" i="1" s="1"/>
  <c r="AI110" i="1"/>
  <c r="AQ110" i="1" s="1"/>
  <c r="AI53" i="1"/>
  <c r="AQ53" i="1" s="1"/>
  <c r="AY53" i="1"/>
  <c r="AI87" i="1"/>
  <c r="AQ87" i="1" s="1"/>
  <c r="AI31" i="1"/>
  <c r="AQ31" i="1" s="1"/>
  <c r="AY31" i="1"/>
  <c r="AI80" i="1"/>
  <c r="AQ80" i="1" s="1"/>
  <c r="AY80" i="1"/>
  <c r="AI16" i="1"/>
  <c r="AQ16" i="1" s="1"/>
  <c r="AI43" i="1"/>
  <c r="AQ43" i="1" s="1"/>
  <c r="AI89" i="1"/>
  <c r="AQ89" i="1" s="1"/>
  <c r="AY89" i="1"/>
  <c r="AN8" i="1"/>
  <c r="AE113" i="1"/>
  <c r="AF113" i="1"/>
  <c r="AD113" i="1"/>
  <c r="Z113" i="1"/>
  <c r="Y113" i="1"/>
  <c r="AA113" i="1"/>
  <c r="AC113" i="1"/>
  <c r="AB113" i="1"/>
  <c r="P113" i="1"/>
  <c r="O113" i="1"/>
  <c r="N113" i="1"/>
  <c r="M113" i="1"/>
  <c r="L113" i="1"/>
  <c r="K113" i="1"/>
  <c r="J113" i="1"/>
  <c r="I113" i="1"/>
  <c r="AY99" i="1" l="1"/>
  <c r="AY48" i="1"/>
  <c r="AY81" i="1"/>
  <c r="AY98" i="1"/>
  <c r="AX23" i="1"/>
  <c r="AX101" i="1"/>
  <c r="AX39" i="1"/>
  <c r="AY85" i="1"/>
  <c r="AX80" i="1"/>
  <c r="AX111" i="1"/>
  <c r="AX48" i="1"/>
  <c r="AX71" i="1"/>
  <c r="AX98" i="1"/>
  <c r="AX94" i="1"/>
  <c r="AX15" i="1"/>
  <c r="AX68" i="1"/>
  <c r="AX93" i="1"/>
  <c r="AY27" i="1"/>
  <c r="AY16" i="1"/>
  <c r="AY36" i="1"/>
  <c r="AY40" i="1"/>
  <c r="AY23" i="1"/>
  <c r="AY11" i="1"/>
  <c r="AY25" i="1"/>
  <c r="AX25" i="1"/>
  <c r="AY106" i="1"/>
  <c r="AY47" i="1"/>
  <c r="AX85" i="1"/>
  <c r="AX57" i="1"/>
  <c r="AX75" i="1"/>
  <c r="AX27" i="1"/>
  <c r="AX102" i="1"/>
  <c r="AY110" i="1"/>
  <c r="AY41" i="1"/>
  <c r="AY30" i="1"/>
  <c r="AX73" i="1"/>
  <c r="AY70" i="1"/>
  <c r="AX62" i="1"/>
  <c r="AX26" i="1"/>
  <c r="AX53" i="1"/>
  <c r="AX58" i="1"/>
  <c r="AX40" i="1"/>
  <c r="AY109" i="1"/>
  <c r="AX30" i="1"/>
  <c r="AY49" i="1"/>
  <c r="AX14" i="1"/>
  <c r="AX29" i="1"/>
  <c r="AY102" i="1"/>
  <c r="AY50" i="1"/>
  <c r="AY26" i="1"/>
  <c r="H36" i="19"/>
  <c r="H35" i="19"/>
  <c r="E36" i="19"/>
  <c r="E35" i="19"/>
  <c r="AY66" i="1"/>
  <c r="AX52" i="1"/>
  <c r="AX11" i="1"/>
  <c r="AJ113" i="1"/>
  <c r="AR8" i="1"/>
  <c r="AR113" i="1" s="1"/>
  <c r="AY22" i="1"/>
  <c r="AY93" i="1"/>
  <c r="AX81" i="1"/>
  <c r="AX107" i="1"/>
  <c r="AX56" i="1"/>
  <c r="AX64" i="1"/>
  <c r="AY63" i="1"/>
  <c r="AY94" i="1"/>
  <c r="AY90" i="1"/>
  <c r="AX55" i="1"/>
  <c r="AX42" i="1"/>
  <c r="AX44" i="1"/>
  <c r="AX32" i="1"/>
  <c r="AX70" i="1"/>
  <c r="AX61" i="1"/>
  <c r="AX67" i="1"/>
  <c r="AX76" i="1"/>
  <c r="AY97" i="1"/>
  <c r="AY54" i="1"/>
  <c r="AY101" i="1"/>
  <c r="AY13" i="1"/>
  <c r="AY45" i="1"/>
  <c r="AY44" i="1"/>
  <c r="AY38" i="1"/>
  <c r="I36" i="19"/>
  <c r="I35" i="19"/>
  <c r="AY43" i="1"/>
  <c r="AY87" i="1"/>
  <c r="AY74" i="1"/>
  <c r="AY100" i="1"/>
  <c r="AY12" i="1"/>
  <c r="AY91" i="1"/>
  <c r="AY33" i="1"/>
  <c r="AY71" i="1"/>
  <c r="AY95" i="1"/>
  <c r="AY73" i="1"/>
  <c r="AY83" i="1"/>
  <c r="AX105" i="1"/>
  <c r="AX109" i="1"/>
  <c r="AX83" i="1"/>
  <c r="AY32" i="1"/>
  <c r="AY103" i="1"/>
  <c r="AY68" i="1"/>
  <c r="AY34" i="1"/>
  <c r="AX88" i="1"/>
  <c r="AX59" i="1"/>
  <c r="AX50" i="1"/>
  <c r="AX43" i="1"/>
  <c r="AX87" i="1"/>
  <c r="AX74" i="1"/>
  <c r="AX100" i="1"/>
  <c r="AX12" i="1"/>
  <c r="AX91" i="1"/>
  <c r="AX33" i="1"/>
  <c r="F36" i="19"/>
  <c r="F35" i="19"/>
  <c r="K36" i="19"/>
  <c r="K35" i="19"/>
  <c r="AH113" i="1"/>
  <c r="AP8" i="1"/>
  <c r="AY69" i="1"/>
  <c r="AX37" i="1"/>
  <c r="AX69" i="1"/>
  <c r="AY14" i="1"/>
  <c r="AY51" i="1"/>
  <c r="J36" i="19"/>
  <c r="J35" i="19"/>
  <c r="AT8" i="1"/>
  <c r="AT113" i="1" s="1"/>
  <c r="AL113" i="1"/>
  <c r="M8" i="19"/>
  <c r="AP17" i="1"/>
  <c r="AI113" i="1"/>
  <c r="AQ8" i="1"/>
  <c r="BB8" i="1"/>
  <c r="AY29" i="1"/>
  <c r="AX112" i="1"/>
  <c r="AX60" i="1"/>
  <c r="AX38" i="1"/>
  <c r="AX63" i="1"/>
  <c r="AX103" i="1"/>
  <c r="AX21" i="1"/>
  <c r="AC23" i="19" s="1"/>
  <c r="AX51" i="1"/>
  <c r="AX49" i="1"/>
  <c r="AX90" i="1"/>
  <c r="AY24" i="1"/>
  <c r="AY62" i="1"/>
  <c r="AY59" i="1"/>
  <c r="AX82" i="1"/>
  <c r="D36" i="19"/>
  <c r="D35" i="19"/>
  <c r="AV8" i="1"/>
  <c r="AV113" i="1" s="1"/>
  <c r="AN113" i="1"/>
  <c r="AU8" i="1"/>
  <c r="AU113" i="1" s="1"/>
  <c r="AM113" i="1"/>
  <c r="AY9" i="1"/>
  <c r="N8" i="19"/>
  <c r="AQ17" i="1"/>
  <c r="AO8" i="1"/>
  <c r="AO113" i="1" s="1"/>
  <c r="AG113" i="1"/>
  <c r="G36" i="19"/>
  <c r="G35" i="19"/>
  <c r="BD8" i="1"/>
  <c r="AX35" i="1"/>
  <c r="AY108" i="1"/>
  <c r="BC8" i="1"/>
  <c r="AX84" i="1"/>
  <c r="AY105" i="1"/>
  <c r="AY56" i="1"/>
  <c r="AS8" i="1"/>
  <c r="AS113" i="1" s="1"/>
  <c r="AK113" i="1"/>
  <c r="AX79" i="1"/>
  <c r="AY72" i="1"/>
  <c r="AY21" i="1"/>
  <c r="AD23" i="19" s="1"/>
  <c r="AY19" i="1"/>
  <c r="AY67" i="1"/>
  <c r="AX78" i="1"/>
  <c r="AY60" i="1"/>
  <c r="AQ113" i="1" l="1"/>
  <c r="AP113" i="1"/>
  <c r="AD8" i="19"/>
  <c r="X36" i="19"/>
  <c r="X35" i="19"/>
  <c r="R36" i="19"/>
  <c r="R35" i="19"/>
  <c r="Z36" i="19"/>
  <c r="Z35" i="19"/>
  <c r="T36" i="19"/>
  <c r="T35" i="19"/>
  <c r="Y36" i="19"/>
  <c r="Y35" i="19"/>
  <c r="V8" i="19"/>
  <c r="N36" i="19"/>
  <c r="N35" i="19"/>
  <c r="U36" i="19"/>
  <c r="U35" i="19"/>
  <c r="V36" i="19"/>
  <c r="V35" i="19"/>
  <c r="M36" i="19"/>
  <c r="M35" i="19"/>
  <c r="P36" i="19"/>
  <c r="P35" i="19"/>
  <c r="U8" i="19"/>
  <c r="L36" i="19"/>
  <c r="L35" i="19"/>
  <c r="S36" i="19"/>
  <c r="S35" i="19"/>
  <c r="Q36" i="19"/>
  <c r="Q35" i="19"/>
  <c r="O36" i="19"/>
  <c r="O35" i="19"/>
  <c r="AC8" i="19"/>
  <c r="W36" i="19"/>
  <c r="W35" i="19"/>
  <c r="AA36" i="19"/>
  <c r="AA35" i="19"/>
</calcChain>
</file>

<file path=xl/sharedStrings.xml><?xml version="1.0" encoding="utf-8"?>
<sst xmlns="http://schemas.openxmlformats.org/spreadsheetml/2006/main" count="1324" uniqueCount="228">
  <si>
    <t>state</t>
  </si>
  <si>
    <t>county</t>
  </si>
  <si>
    <t>data category</t>
  </si>
  <si>
    <t>reporting period</t>
  </si>
  <si>
    <t>emissions operating type</t>
  </si>
  <si>
    <t>Cumberland</t>
  </si>
  <si>
    <t>P</t>
  </si>
  <si>
    <t>A</t>
  </si>
  <si>
    <t>R</t>
  </si>
  <si>
    <t>SO2</t>
  </si>
  <si>
    <t>Morris</t>
  </si>
  <si>
    <t>VOC</t>
  </si>
  <si>
    <t>Middlesex</t>
  </si>
  <si>
    <t>PM10-PRI</t>
  </si>
  <si>
    <t>PM25-PRI</t>
  </si>
  <si>
    <t>Camden</t>
  </si>
  <si>
    <t>Cape May</t>
  </si>
  <si>
    <t>CO</t>
  </si>
  <si>
    <t>NOX</t>
  </si>
  <si>
    <t>Sussex</t>
  </si>
  <si>
    <t>Union</t>
  </si>
  <si>
    <t>Warren</t>
  </si>
  <si>
    <t>Atlantic</t>
  </si>
  <si>
    <t>Bergen</t>
  </si>
  <si>
    <t>Burlington</t>
  </si>
  <si>
    <t>Hunterdon</t>
  </si>
  <si>
    <t>Mercer</t>
  </si>
  <si>
    <t>Ocean</t>
  </si>
  <si>
    <t>Salem</t>
  </si>
  <si>
    <t>Monmouth</t>
  </si>
  <si>
    <t>Essex</t>
  </si>
  <si>
    <t>Gloucester</t>
  </si>
  <si>
    <t>Hudson</t>
  </si>
  <si>
    <t>Somerset</t>
  </si>
  <si>
    <t>Passaic</t>
  </si>
  <si>
    <t>STCNTYFIPS</t>
  </si>
  <si>
    <t>Off-highway Vehicle Gasoline, 4-Stroke</t>
  </si>
  <si>
    <t>Airport Ground Support Equipment</t>
  </si>
  <si>
    <t>Off-highway Vehicle Diesel</t>
  </si>
  <si>
    <t>Military Aircraft</t>
  </si>
  <si>
    <t>Commercial Aircraft</t>
  </si>
  <si>
    <t>Total: All Types</t>
  </si>
  <si>
    <t>General Aviation</t>
  </si>
  <si>
    <t>Piston</t>
  </si>
  <si>
    <t>Turbine</t>
  </si>
  <si>
    <t>Air Taxi</t>
  </si>
  <si>
    <t>Aircraft Auxiliary Power Units</t>
  </si>
  <si>
    <t>SCC</t>
  </si>
  <si>
    <t>scc level one</t>
  </si>
  <si>
    <t>scc level two</t>
  </si>
  <si>
    <t>Row Labels</t>
  </si>
  <si>
    <t>Grand Total</t>
  </si>
  <si>
    <t>TABLE 1</t>
  </si>
  <si>
    <t>O3 AQCR</t>
  </si>
  <si>
    <t>COUNTY</t>
  </si>
  <si>
    <t>NNJ-NY-Conn</t>
  </si>
  <si>
    <t>34003</t>
  </si>
  <si>
    <t>34013</t>
  </si>
  <si>
    <t>34017</t>
  </si>
  <si>
    <t>34019</t>
  </si>
  <si>
    <t xml:space="preserve">Middlesex </t>
  </si>
  <si>
    <t>34023</t>
  </si>
  <si>
    <t>34025</t>
  </si>
  <si>
    <t>34027</t>
  </si>
  <si>
    <t>34031</t>
  </si>
  <si>
    <t>34035</t>
  </si>
  <si>
    <t>34037</t>
  </si>
  <si>
    <t>34039</t>
  </si>
  <si>
    <t>34041</t>
  </si>
  <si>
    <t>TOT NNJ-NY-Conn O3 AQCR Pop &amp; Emissions</t>
  </si>
  <si>
    <t>SNJ-Phil</t>
  </si>
  <si>
    <t>ATLANTIC</t>
  </si>
  <si>
    <t>34001</t>
  </si>
  <si>
    <t>BURLINGTON</t>
  </si>
  <si>
    <t>34005</t>
  </si>
  <si>
    <t>CAMDEN</t>
  </si>
  <si>
    <t>34007</t>
  </si>
  <si>
    <t>CAPE MAY</t>
  </si>
  <si>
    <t>34009</t>
  </si>
  <si>
    <t>CUMBERLAND</t>
  </si>
  <si>
    <t>34011</t>
  </si>
  <si>
    <t>GLOUCESTER</t>
  </si>
  <si>
    <t>34015</t>
  </si>
  <si>
    <t>MERCER</t>
  </si>
  <si>
    <t>34021</t>
  </si>
  <si>
    <t>OCEAN</t>
  </si>
  <si>
    <t>34029</t>
  </si>
  <si>
    <t>SALEM</t>
  </si>
  <si>
    <t>34033</t>
  </si>
  <si>
    <t>TOTAL SNJ-PHIL O3 AQCR Pop $ Emissions</t>
  </si>
  <si>
    <t>TOTAL NJ EMISSIONS</t>
  </si>
  <si>
    <t>2017 BASE AND 2023 PROJECTED EMISSION INVENTORIES</t>
  </si>
  <si>
    <t>AIRCRAFT LANDING AND TAKEOFFS (LTO) AND GROUND SUPPORT EQUIPMENT (GSE)</t>
  </si>
  <si>
    <t>TABLE 2</t>
  </si>
  <si>
    <r>
      <t>ANNUAL AND SUMMER WEEKDAY EMISSIONS BY CTY AND SCC TONSPERYEAR (TPY) AND TONSPERDAY (TPD)</t>
    </r>
    <r>
      <rPr>
        <b/>
        <sz val="10"/>
        <color indexed="8"/>
        <rFont val="Arial"/>
        <family val="2"/>
      </rPr>
      <t xml:space="preserve"> </t>
    </r>
  </si>
  <si>
    <t>The State of New Jersey</t>
  </si>
  <si>
    <t>Annual and Average Summer Weekday  Emissions</t>
  </si>
  <si>
    <r>
      <t>VOC, NOx, CO, Particulate Matter 2.5 microns (PM</t>
    </r>
    <r>
      <rPr>
        <b/>
        <vertAlign val="subscript"/>
        <sz val="10"/>
        <rFont val="Arial"/>
        <family val="2"/>
      </rPr>
      <t>2.5</t>
    </r>
    <r>
      <rPr>
        <b/>
        <sz val="10"/>
        <rFont val="Arial"/>
        <family val="2"/>
      </rPr>
      <t>), Particulate Matter 10 microns (PM</t>
    </r>
    <r>
      <rPr>
        <b/>
        <vertAlign val="subscript"/>
        <sz val="10"/>
        <rFont val="Arial"/>
        <family val="2"/>
      </rPr>
      <t>10</t>
    </r>
    <r>
      <rPr>
        <b/>
        <sz val="10"/>
        <rFont val="Arial"/>
        <family val="2"/>
      </rPr>
      <t>), and Sulfur Dioxide (SO2) and Ammonia (NH</t>
    </r>
    <r>
      <rPr>
        <b/>
        <vertAlign val="subscript"/>
        <sz val="10"/>
        <rFont val="Arial"/>
        <family val="2"/>
      </rPr>
      <t>3</t>
    </r>
    <r>
      <rPr>
        <b/>
        <sz val="10"/>
        <rFont val="Arial"/>
        <family val="2"/>
      </rPr>
      <t>)</t>
    </r>
  </si>
  <si>
    <t>for New Jersey</t>
  </si>
  <si>
    <t>TABLE 4</t>
  </si>
  <si>
    <t>airports</t>
  </si>
  <si>
    <t>New Jersey</t>
  </si>
  <si>
    <t>Mobile Sources;Off-highway Vehicle Gasoline, 4-Stroke;Airport Ground Support Equipment;Airport Ground Support Equipment</t>
  </si>
  <si>
    <t>PROJECTION 2016v2: 2016 to 2023 aircraft</t>
  </si>
  <si>
    <t>Mobile Sources;Off-highway Vehicle Diesel;Airport Ground Support Equipment;Airport Ground Support Equipment</t>
  </si>
  <si>
    <t>Mobile Sources;Aircraft;Military Aircraft;Total</t>
  </si>
  <si>
    <t>Mobile Sources;Aircraft;Commercial Aircraft;Total: All Types</t>
  </si>
  <si>
    <t>Mobile Sources;Aircraft;General Aviation;Piston</t>
  </si>
  <si>
    <t>Mobile Sources;Aircraft;General Aviation;Turbine</t>
  </si>
  <si>
    <t>Mobile Sources;Aircraft;Air Taxi;Piston</t>
  </si>
  <si>
    <t>Mobile Sources;Aircraft;Air Taxi;Turbine</t>
  </si>
  <si>
    <t>Mobile Sources;Aircraft;Aircraft Auxiliary Power Units;Total</t>
  </si>
  <si>
    <t>sector</t>
  </si>
  <si>
    <t>year</t>
  </si>
  <si>
    <t>fipsst</t>
  </si>
  <si>
    <t>SCC desc</t>
  </si>
  <si>
    <t>poll</t>
  </si>
  <si>
    <t>packet</t>
  </si>
  <si>
    <t>before</t>
  </si>
  <si>
    <t>after</t>
  </si>
  <si>
    <t>change</t>
  </si>
  <si>
    <t>% change</t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</si>
  <si>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2016v2_CoST_results_afdust_airports_cmv_livestock_rail_rwc file at:</t>
    </r>
  </si>
  <si>
    <t>at https://gaftp.epa.gov/Air/emismod/2016/v2/reports/CoST_projections/</t>
  </si>
  <si>
    <t>2016v1v2 tpy</t>
  </si>
  <si>
    <t>2017 NEI</t>
  </si>
  <si>
    <t>GF</t>
  </si>
  <si>
    <t>CO_GF</t>
  </si>
  <si>
    <t>NOX_GF</t>
  </si>
  <si>
    <t>PM10-PRI_GF</t>
  </si>
  <si>
    <t>PM25-PRI_GF</t>
  </si>
  <si>
    <t>SO2_GF</t>
  </si>
  <si>
    <t>VOC_GF</t>
  </si>
  <si>
    <t>CO_2017_TPY</t>
  </si>
  <si>
    <t>CO2_2017_TPY</t>
  </si>
  <si>
    <t>NOX_2017_TPY</t>
  </si>
  <si>
    <t>PM10-PRI_2017_TPY</t>
  </si>
  <si>
    <t>PM25-PRI_2017_TPY</t>
  </si>
  <si>
    <t>SO2_2017_TPY</t>
  </si>
  <si>
    <t>VOC_2017_TPY</t>
  </si>
  <si>
    <t>CO2_GF</t>
  </si>
  <si>
    <t>CH4_2017_TPY</t>
  </si>
  <si>
    <t>CH4_GF</t>
  </si>
  <si>
    <t>2023 BEN TPY</t>
  </si>
  <si>
    <t>CO_2023BEN_TPD</t>
  </si>
  <si>
    <t>CH4_2023BEN_TPD</t>
  </si>
  <si>
    <t>CO2_2023BEN_TPD</t>
  </si>
  <si>
    <t>NOX_2023BEN_TPD</t>
  </si>
  <si>
    <t>PM10-PRI_2023BEN_TPD</t>
  </si>
  <si>
    <t>PM25-PRI_2023BEN_TPD</t>
  </si>
  <si>
    <t>SO2_2023BEN_TPD</t>
  </si>
  <si>
    <t>VOC_2023BEN_TPD</t>
  </si>
  <si>
    <t>2017 TPY</t>
  </si>
  <si>
    <t>Sum of CO_2023BEN_TPD</t>
  </si>
  <si>
    <t>Sum of CH4_2023BEN_TPD</t>
  </si>
  <si>
    <t>Sum of CO2_2023BEN_TPD</t>
  </si>
  <si>
    <t>Sum of NOX_2023BEN_TPD</t>
  </si>
  <si>
    <t>Sum of PM10-PRI_2023BEN_TPD</t>
  </si>
  <si>
    <t>Sum of PM25-PRI_2023BEN_TPD</t>
  </si>
  <si>
    <t>Sum of SO2_2023BEN_TPD</t>
  </si>
  <si>
    <t>Sum of VOC_2023BEN_TPD</t>
  </si>
  <si>
    <t xml:space="preserve">ANNUAL AND SUMMER WEEKDAY EMISSIONS BY O3 NAA AND CTY TONSPERYEAR (TPY) AND TONSPERDAY (TPD) </t>
  </si>
  <si>
    <t>CO_2023GO_TPY</t>
  </si>
  <si>
    <t>CH4_2023GO_TPY</t>
  </si>
  <si>
    <t>CO2_2023GO_TPY</t>
  </si>
  <si>
    <t>NOX_2023GO_TPY</t>
  </si>
  <si>
    <t>PM10-PRI_2023GO_TPY</t>
  </si>
  <si>
    <t>PM25-PRI_2023GO_TPY</t>
  </si>
  <si>
    <t>SO2_2023GO_TPY</t>
  </si>
  <si>
    <t>VOC_2023GO_TPY</t>
  </si>
  <si>
    <t>NOX_2023GC_TPY</t>
  </si>
  <si>
    <t>PM10-PRI_2023GC_TPY</t>
  </si>
  <si>
    <t>PM25-PRI_2023GC_TPY</t>
  </si>
  <si>
    <t>SO2_2023GC_TPY</t>
  </si>
  <si>
    <t>VOGC_2023GC_TPY</t>
  </si>
  <si>
    <t>CO_2023GC_TPY</t>
  </si>
  <si>
    <t>CH4_2023GC_TPY</t>
  </si>
  <si>
    <t>CO2_2023GC_TPY</t>
  </si>
  <si>
    <t>NOX_2023GC_TPD</t>
  </si>
  <si>
    <t>PM10-PRI_2023GC_TPD</t>
  </si>
  <si>
    <t>PM25-PRI_2023GC_TPD</t>
  </si>
  <si>
    <t>SO2_2023GC_TPD</t>
  </si>
  <si>
    <t>CO_2023GC_TPD</t>
  </si>
  <si>
    <t>CH4_2023GC_TPD</t>
  </si>
  <si>
    <t>CO2_2023GC_TPD</t>
  </si>
  <si>
    <t>VOC_2023GC_TPD</t>
  </si>
  <si>
    <t>Sum of CO_2023GO_TPY</t>
  </si>
  <si>
    <t>Sum of CH4_2023GO_TPY</t>
  </si>
  <si>
    <t>Sum of CO2_2023GO_TPY</t>
  </si>
  <si>
    <t>Sum of NOX_2023GO_TPY</t>
  </si>
  <si>
    <t>Sum of PM10-PRI_2023GO_TPY</t>
  </si>
  <si>
    <t>Sum of PM25-PRI_2023GO_TPY</t>
  </si>
  <si>
    <t>Sum of SO2_2023GO_TPY</t>
  </si>
  <si>
    <t>Sum of VOC_2023GO_TPY</t>
  </si>
  <si>
    <t>Sum of CO_2023GC_TPY</t>
  </si>
  <si>
    <t>Sum of CH4_2023GC_TPY</t>
  </si>
  <si>
    <t>Sum of CO2_2023GC_TPY</t>
  </si>
  <si>
    <t>Sum of NOX_2023GC_TPY</t>
  </si>
  <si>
    <t>Sum of PM10-PRI_2023GC_TPY</t>
  </si>
  <si>
    <t>Sum of PM25-PRI_2023GC_TPY</t>
  </si>
  <si>
    <t>Sum of SO2_2023GC_TPY</t>
  </si>
  <si>
    <t>Sum of VOGC_2023GC_TPY</t>
  </si>
  <si>
    <t>Sum of CO_2023GC_TPD</t>
  </si>
  <si>
    <t>Sum of CH4_2023GC_TPD</t>
  </si>
  <si>
    <t>Sum of CO2_2023GC_TPD</t>
  </si>
  <si>
    <t>Sum of NOX_2023GC_TPD</t>
  </si>
  <si>
    <t>Sum of PM10-PRI_2023GC_TPD</t>
  </si>
  <si>
    <t>Sum of VOC_2023GC_TPD</t>
  </si>
  <si>
    <t>Sum of PM25-PRI_2023GC_TPD</t>
  </si>
  <si>
    <t>Sum of SO2_2023GC_TPD</t>
  </si>
  <si>
    <t>2023 GROWN ONLY, CONTROLLED AND BENEFITS</t>
  </si>
  <si>
    <t xml:space="preserve">ANNUAL AND SUMMER WEEKDAY EMISSIONS BY SCC TONSPERYEAR (TPY) AND TONSPERDAY (TPD) </t>
  </si>
  <si>
    <t xml:space="preserve">ANNUAL AND SUMMER WEEKDAY EMISSIONS BY CTY TONSPERYEAR (TPY) AND TONSPERDAY (TPD) </t>
  </si>
  <si>
    <t>GROWTH FACTORS</t>
  </si>
  <si>
    <t>GROWTH FACTORS COMPILATION</t>
  </si>
  <si>
    <t>TABLE 3</t>
  </si>
  <si>
    <t>TABLE 5</t>
  </si>
  <si>
    <t>TABLE 6</t>
  </si>
  <si>
    <t>2023 Nonroad Sources Emission Inventory Calculations</t>
  </si>
  <si>
    <t>2017 Base and 2023 Projection Year Inventories</t>
  </si>
  <si>
    <t>Department of Envinromental Protection</t>
  </si>
  <si>
    <t>Aircraft</t>
  </si>
  <si>
    <t>2023 Nonroad Inventory</t>
  </si>
  <si>
    <t>Attachment 3B</t>
  </si>
  <si>
    <t>2023 GROWTH CONTROL TPD</t>
  </si>
  <si>
    <t>2023 GROWTH CONTROL TPY</t>
  </si>
  <si>
    <t>2023 GROWTH ONLY TPY</t>
  </si>
  <si>
    <t>2023 BEN TPD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</si>
</sst>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0.0000"/>
    <numFmt numFmtId="165" formatCode="mmmm\ d\,\ yyyy"/>
    <numFmt numFmtId="166" formatCode="0.0%"/>
    <numFmt numFmtId="167" formatCode="0.000"/>
    <numFmt numFmtId="168" formatCode="#,##0.0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1"/>
      <color indexed="8"/>
      <name val="Calibri"/>
      <family val="2"/>
    </font>
    <font>
      <b/>
      <vertAlign val="subscript"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9" fontId="7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129">
    <xf numFmtId="0" fontId="0" fillId="0" borderId="0" xfId="0"/>
    <xf numFmtId="0" fontId="4" fillId="0" borderId="0" xfId="0" applyFont="1"/>
    <xf numFmtId="0" fontId="0" fillId="0" borderId="2" xfId="0" applyBorder="1"/>
    <xf numFmtId="0" fontId="0" fillId="0" borderId="5" xfId="0" applyBorder="1"/>
    <xf numFmtId="0" fontId="0" fillId="0" borderId="4" xfId="0" applyBorder="1"/>
    <xf numFmtId="0" fontId="3" fillId="0" borderId="0" xfId="0" applyFont="1" applyAlignment="1">
      <alignment horizontal="center"/>
    </xf>
    <xf numFmtId="0" fontId="3" fillId="2" borderId="0" xfId="0" applyFont="1" applyFill="1" applyAlignment="1">
      <alignment horizontal="center" wrapText="1"/>
    </xf>
    <xf numFmtId="15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0" fontId="2" fillId="0" borderId="0" xfId="0" applyFont="1"/>
    <xf numFmtId="0" fontId="0" fillId="0" borderId="8" xfId="0" applyBorder="1"/>
    <xf numFmtId="0" fontId="3" fillId="0" borderId="0" xfId="0" applyFont="1" applyAlignment="1">
      <alignment horizontal="center" wrapText="1"/>
    </xf>
    <xf numFmtId="0" fontId="0" fillId="0" borderId="5" xfId="0" applyBorder="1" applyAlignment="1">
      <alignment wrapText="1"/>
    </xf>
    <xf numFmtId="0" fontId="0" fillId="0" borderId="0" xfId="0" applyAlignment="1">
      <alignment horizontal="left"/>
    </xf>
    <xf numFmtId="0" fontId="1" fillId="0" borderId="0" xfId="0" applyFont="1"/>
    <xf numFmtId="0" fontId="0" fillId="0" borderId="14" xfId="0" applyBorder="1"/>
    <xf numFmtId="0" fontId="0" fillId="0" borderId="7" xfId="0" applyBorder="1"/>
    <xf numFmtId="0" fontId="0" fillId="0" borderId="0" xfId="0" applyAlignment="1">
      <alignment wrapText="1"/>
    </xf>
    <xf numFmtId="4" fontId="0" fillId="0" borderId="0" xfId="0" applyNumberFormat="1"/>
    <xf numFmtId="166" fontId="0" fillId="0" borderId="0" xfId="1" applyNumberFormat="1" applyFont="1"/>
    <xf numFmtId="0" fontId="8" fillId="0" borderId="0" xfId="0" applyFont="1"/>
    <xf numFmtId="0" fontId="9" fillId="0" borderId="0" xfId="2"/>
    <xf numFmtId="10" fontId="0" fillId="0" borderId="0" xfId="0" applyNumberFormat="1"/>
    <xf numFmtId="4" fontId="8" fillId="0" borderId="0" xfId="0" applyNumberFormat="1" applyFont="1"/>
    <xf numFmtId="0" fontId="1" fillId="0" borderId="0" xfId="0" applyFont="1" applyAlignment="1">
      <alignment wrapText="1"/>
    </xf>
    <xf numFmtId="4" fontId="1" fillId="0" borderId="0" xfId="0" applyNumberFormat="1" applyFont="1"/>
    <xf numFmtId="2" fontId="8" fillId="0" borderId="0" xfId="0" applyNumberFormat="1" applyFont="1"/>
    <xf numFmtId="0" fontId="0" fillId="0" borderId="1" xfId="0" applyBorder="1"/>
    <xf numFmtId="0" fontId="8" fillId="0" borderId="2" xfId="0" applyFont="1" applyBorder="1"/>
    <xf numFmtId="0" fontId="8" fillId="0" borderId="9" xfId="0" applyFont="1" applyBorder="1"/>
    <xf numFmtId="0" fontId="8" fillId="0" borderId="4" xfId="0" applyFont="1" applyBorder="1"/>
    <xf numFmtId="0" fontId="8" fillId="0" borderId="5" xfId="0" applyFont="1" applyBorder="1"/>
    <xf numFmtId="2" fontId="8" fillId="0" borderId="5" xfId="0" applyNumberFormat="1" applyFont="1" applyBorder="1"/>
    <xf numFmtId="2" fontId="8" fillId="0" borderId="6" xfId="0" applyNumberFormat="1" applyFont="1" applyBorder="1"/>
    <xf numFmtId="0" fontId="8" fillId="0" borderId="7" xfId="0" applyFont="1" applyBorder="1"/>
    <xf numFmtId="0" fontId="8" fillId="0" borderId="8" xfId="0" applyFont="1" applyBorder="1"/>
    <xf numFmtId="2" fontId="8" fillId="0" borderId="8" xfId="0" applyNumberFormat="1" applyFont="1" applyBorder="1"/>
    <xf numFmtId="2" fontId="8" fillId="0" borderId="23" xfId="0" applyNumberFormat="1" applyFont="1" applyBorder="1"/>
    <xf numFmtId="0" fontId="0" fillId="0" borderId="6" xfId="0" applyBorder="1" applyAlignment="1">
      <alignment wrapText="1"/>
    </xf>
    <xf numFmtId="0" fontId="0" fillId="0" borderId="6" xfId="0" applyBorder="1"/>
    <xf numFmtId="0" fontId="0" fillId="0" borderId="23" xfId="0" applyBorder="1"/>
    <xf numFmtId="0" fontId="5" fillId="0" borderId="2" xfId="0" applyFont="1" applyBorder="1" applyAlignment="1">
      <alignment wrapText="1"/>
    </xf>
    <xf numFmtId="0" fontId="0" fillId="0" borderId="2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10" xfId="0" applyBorder="1"/>
    <xf numFmtId="0" fontId="0" fillId="0" borderId="4" xfId="0" applyBorder="1" applyAlignment="1">
      <alignment wrapText="1"/>
    </xf>
    <xf numFmtId="0" fontId="0" fillId="0" borderId="0" xfId="0" applyAlignment="1">
      <alignment horizontal="center"/>
    </xf>
    <xf numFmtId="0" fontId="0" fillId="0" borderId="20" xfId="0" applyBorder="1"/>
    <xf numFmtId="0" fontId="0" fillId="0" borderId="24" xfId="0" applyBorder="1"/>
    <xf numFmtId="0" fontId="0" fillId="0" borderId="25" xfId="0" applyBorder="1"/>
    <xf numFmtId="0" fontId="0" fillId="0" borderId="15" xfId="0" applyBorder="1"/>
    <xf numFmtId="0" fontId="0" fillId="0" borderId="26" xfId="0" applyBorder="1"/>
    <xf numFmtId="0" fontId="0" fillId="0" borderId="3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27" xfId="0" applyBorder="1" applyAlignment="1">
      <alignment wrapText="1"/>
    </xf>
    <xf numFmtId="0" fontId="0" fillId="0" borderId="16" xfId="0" applyBorder="1" applyAlignment="1">
      <alignment wrapText="1"/>
    </xf>
    <xf numFmtId="0" fontId="0" fillId="0" borderId="18" xfId="0" applyBorder="1" applyAlignment="1">
      <alignment wrapText="1"/>
    </xf>
    <xf numFmtId="167" fontId="0" fillId="0" borderId="28" xfId="0" applyNumberFormat="1" applyBorder="1" applyAlignment="1">
      <alignment wrapText="1"/>
    </xf>
    <xf numFmtId="167" fontId="0" fillId="0" borderId="15" xfId="0" applyNumberFormat="1" applyBorder="1" applyAlignment="1">
      <alignment wrapText="1"/>
    </xf>
    <xf numFmtId="167" fontId="0" fillId="0" borderId="29" xfId="0" applyNumberFormat="1" applyBorder="1" applyAlignment="1">
      <alignment wrapText="1"/>
    </xf>
    <xf numFmtId="164" fontId="0" fillId="0" borderId="14" xfId="0" applyNumberFormat="1" applyBorder="1"/>
    <xf numFmtId="164" fontId="0" fillId="0" borderId="0" xfId="0" applyNumberFormat="1"/>
    <xf numFmtId="164" fontId="0" fillId="0" borderId="30" xfId="0" applyNumberFormat="1" applyBorder="1"/>
    <xf numFmtId="167" fontId="0" fillId="0" borderId="14" xfId="0" applyNumberFormat="1" applyBorder="1"/>
    <xf numFmtId="167" fontId="0" fillId="0" borderId="0" xfId="0" applyNumberFormat="1"/>
    <xf numFmtId="167" fontId="0" fillId="0" borderId="30" xfId="0" applyNumberFormat="1" applyBorder="1"/>
    <xf numFmtId="0" fontId="0" fillId="0" borderId="14" xfId="0" applyBorder="1" applyAlignment="1">
      <alignment wrapText="1"/>
    </xf>
    <xf numFmtId="0" fontId="0" fillId="0" borderId="30" xfId="0" applyBorder="1" applyAlignment="1">
      <alignment wrapText="1"/>
    </xf>
    <xf numFmtId="0" fontId="0" fillId="0" borderId="31" xfId="0" applyBorder="1"/>
    <xf numFmtId="0" fontId="0" fillId="0" borderId="21" xfId="0" applyBorder="1"/>
    <xf numFmtId="0" fontId="0" fillId="0" borderId="32" xfId="0" applyBorder="1"/>
    <xf numFmtId="0" fontId="0" fillId="0" borderId="17" xfId="0" applyBorder="1" applyAlignment="1">
      <alignment wrapText="1"/>
    </xf>
    <xf numFmtId="0" fontId="0" fillId="0" borderId="33" xfId="0" applyBorder="1"/>
    <xf numFmtId="0" fontId="0" fillId="0" borderId="1" xfId="0" applyBorder="1" applyAlignment="1">
      <alignment wrapText="1"/>
    </xf>
    <xf numFmtId="0" fontId="0" fillId="0" borderId="12" xfId="0" applyBorder="1"/>
    <xf numFmtId="0" fontId="0" fillId="0" borderId="3" xfId="0" applyBorder="1"/>
    <xf numFmtId="168" fontId="0" fillId="0" borderId="1" xfId="0" applyNumberFormat="1" applyBorder="1" applyAlignment="1">
      <alignment wrapText="1"/>
    </xf>
    <xf numFmtId="168" fontId="0" fillId="0" borderId="2" xfId="0" applyNumberFormat="1" applyBorder="1" applyAlignment="1">
      <alignment wrapText="1"/>
    </xf>
    <xf numFmtId="168" fontId="0" fillId="0" borderId="12" xfId="0" applyNumberFormat="1" applyBorder="1" applyAlignment="1">
      <alignment wrapText="1"/>
    </xf>
    <xf numFmtId="168" fontId="0" fillId="0" borderId="4" xfId="0" applyNumberFormat="1" applyBorder="1"/>
    <xf numFmtId="168" fontId="0" fillId="0" borderId="5" xfId="0" applyNumberFormat="1" applyBorder="1"/>
    <xf numFmtId="168" fontId="0" fillId="0" borderId="3" xfId="0" applyNumberFormat="1" applyBorder="1"/>
    <xf numFmtId="168" fontId="0" fillId="0" borderId="4" xfId="0" applyNumberFormat="1" applyBorder="1" applyAlignment="1">
      <alignment wrapText="1"/>
    </xf>
    <xf numFmtId="168" fontId="0" fillId="0" borderId="5" xfId="0" applyNumberFormat="1" applyBorder="1" applyAlignment="1">
      <alignment wrapText="1"/>
    </xf>
    <xf numFmtId="168" fontId="0" fillId="0" borderId="3" xfId="0" applyNumberFormat="1" applyBorder="1" applyAlignment="1">
      <alignment wrapText="1"/>
    </xf>
    <xf numFmtId="168" fontId="0" fillId="0" borderId="7" xfId="0" applyNumberFormat="1" applyBorder="1"/>
    <xf numFmtId="168" fontId="0" fillId="0" borderId="8" xfId="0" applyNumberFormat="1" applyBorder="1"/>
    <xf numFmtId="168" fontId="0" fillId="0" borderId="33" xfId="0" applyNumberFormat="1" applyBorder="1"/>
    <xf numFmtId="168" fontId="0" fillId="0" borderId="0" xfId="0" applyNumberFormat="1"/>
    <xf numFmtId="2" fontId="0" fillId="0" borderId="4" xfId="0" applyNumberFormat="1" applyBorder="1" applyAlignment="1">
      <alignment wrapText="1"/>
    </xf>
    <xf numFmtId="2" fontId="0" fillId="0" borderId="5" xfId="0" applyNumberFormat="1" applyBorder="1" applyAlignment="1">
      <alignment wrapText="1"/>
    </xf>
    <xf numFmtId="2" fontId="0" fillId="0" borderId="6" xfId="0" applyNumberFormat="1" applyBorder="1" applyAlignment="1">
      <alignment wrapText="1"/>
    </xf>
    <xf numFmtId="2" fontId="0" fillId="0" borderId="4" xfId="0" applyNumberFormat="1" applyBorder="1"/>
    <xf numFmtId="2" fontId="0" fillId="0" borderId="5" xfId="0" applyNumberFormat="1" applyBorder="1"/>
    <xf numFmtId="2" fontId="0" fillId="0" borderId="6" xfId="0" applyNumberFormat="1" applyBorder="1"/>
    <xf numFmtId="2" fontId="0" fillId="0" borderId="7" xfId="0" applyNumberFormat="1" applyBorder="1"/>
    <xf numFmtId="2" fontId="0" fillId="0" borderId="8" xfId="0" applyNumberFormat="1" applyBorder="1"/>
    <xf numFmtId="2" fontId="0" fillId="0" borderId="23" xfId="0" applyNumberFormat="1" applyBorder="1"/>
    <xf numFmtId="2" fontId="0" fillId="0" borderId="0" xfId="0" applyNumberFormat="1"/>
    <xf numFmtId="0" fontId="1" fillId="0" borderId="0" xfId="0" applyFont="1" applyAlignment="1">
      <alignment horizontal="center" wrapText="1"/>
    </xf>
    <xf numFmtId="0" fontId="1" fillId="0" borderId="1" xfId="0" applyFont="1" applyBorder="1"/>
    <xf numFmtId="0" fontId="0" fillId="0" borderId="4" xfId="0" pivotButton="1" applyBorder="1"/>
    <xf numFmtId="0" fontId="0" fillId="0" borderId="4" xfId="0" applyBorder="1" applyAlignment="1">
      <alignment horizontal="left"/>
    </xf>
    <xf numFmtId="0" fontId="0" fillId="0" borderId="7" xfId="0" applyBorder="1" applyAlignment="1">
      <alignment horizontal="left"/>
    </xf>
    <xf numFmtId="0" fontId="1" fillId="0" borderId="34" xfId="0" applyFont="1" applyBorder="1"/>
    <xf numFmtId="0" fontId="0" fillId="0" borderId="26" xfId="0" pivotButton="1" applyBorder="1"/>
    <xf numFmtId="0" fontId="0" fillId="0" borderId="26" xfId="0" applyBorder="1" applyAlignment="1">
      <alignment horizontal="left"/>
    </xf>
    <xf numFmtId="0" fontId="0" fillId="0" borderId="35" xfId="0" applyBorder="1" applyAlignment="1">
      <alignment horizontal="left"/>
    </xf>
    <xf numFmtId="0" fontId="0" fillId="0" borderId="36" xfId="0" applyBorder="1"/>
    <xf numFmtId="0" fontId="0" fillId="0" borderId="19" xfId="0" applyBorder="1" applyAlignment="1">
      <alignment wrapText="1"/>
    </xf>
    <xf numFmtId="0" fontId="0" fillId="0" borderId="22" xfId="0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2" xfId="0" applyFont="1" applyBorder="1" applyAlignment="1">
      <alignment wrapText="1"/>
    </xf>
    <xf numFmtId="0" fontId="1" fillId="0" borderId="9" xfId="0" applyFont="1" applyBorder="1" applyAlignment="1">
      <alignment wrapText="1"/>
    </xf>
    <xf numFmtId="0" fontId="1" fillId="0" borderId="11" xfId="0" applyFont="1" applyBorder="1" applyAlignment="1">
      <alignment horizontal="center" wrapText="1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34" xfId="0" applyFont="1" applyBorder="1" applyAlignment="1">
      <alignment horizontal="center" wrapText="1"/>
    </xf>
    <xf numFmtId="0" fontId="1" fillId="0" borderId="37" xfId="0" applyFont="1" applyBorder="1" applyAlignment="1">
      <alignment horizontal="center" wrapText="1"/>
    </xf>
    <xf numFmtId="0" fontId="1" fillId="0" borderId="38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</cellXfs>
  <cellStyles count="3">
    <cellStyle name="Hyperlink" xfId="2" builtinId="8"/>
    <cellStyle name="Normal" xfId="0" builtinId="0"/>
    <cellStyle name="Percent" xfId="1" builtinId="5"/>
  </cellStyles>
  <dxfs count="21">
    <dxf>
      <border>
        <right style="medium">
          <color indexed="64"/>
        </right>
        <top style="medium">
          <color indexed="64"/>
        </top>
        <bottom style="medium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6E66C0E7-A41C-4F6B-9ECF-8D339707DAC9}">
      <tableStyleElement type="wholeTable" dxfId="20"/>
      <tableStyleElement type="headerRow" dxfId="1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oroniades, Jim" refreshedDate="44677.593067708331" createdVersion="7" refreshedVersion="7" minRefreshableVersion="3" recordCount="105" xr:uid="{73E99589-8C4E-4F4E-BD3A-3074BC3CED6A}">
  <cacheSource type="worksheet">
    <worksheetSource ref="A7:BD112" sheet="2023 NEI AIRCRAFT CTY SCC"/>
  </cacheSource>
  <cacheFields count="56">
    <cacheField name="STCNTYFIPS" numFmtId="0">
      <sharedItems containsSemiMixedTypes="0" containsString="0" containsNumber="1" containsInteger="1" minValue="34001" maxValue="34041" count="21">
        <n v="34001"/>
        <n v="34003"/>
        <n v="34005"/>
        <n v="34007"/>
        <n v="34009"/>
        <n v="34013"/>
        <n v="34021"/>
        <n v="34025"/>
        <n v="34027"/>
        <n v="34029"/>
        <n v="34011"/>
        <n v="34039"/>
        <n v="34015"/>
        <n v="34017"/>
        <n v="34019"/>
        <n v="34023"/>
        <n v="34031"/>
        <n v="34033"/>
        <n v="34035"/>
        <n v="34037"/>
        <n v="34041"/>
      </sharedItems>
    </cacheField>
    <cacheField name="county" numFmtId="0">
      <sharedItems/>
    </cacheField>
    <cacheField name="data category" numFmtId="0">
      <sharedItems/>
    </cacheField>
    <cacheField name="SCC" numFmtId="0">
      <sharedItems containsSemiMixedTypes="0" containsString="0" containsNumber="1" containsInteger="1" minValue="2265008005" maxValue="2275070000"/>
    </cacheField>
    <cacheField name="scc level one" numFmtId="0">
      <sharedItems/>
    </cacheField>
    <cacheField name="scc level two" numFmtId="0">
      <sharedItems containsBlank="1"/>
    </cacheField>
    <cacheField name="reporting period" numFmtId="0">
      <sharedItems/>
    </cacheField>
    <cacheField name="emissions operating type" numFmtId="0">
      <sharedItems/>
    </cacheField>
    <cacheField name="CO_2017_TPY" numFmtId="0">
      <sharedItems containsSemiMixedTypes="0" containsString="0" containsNumber="1" minValue="7.6279850000000003E-6" maxValue="3463.8345819699998"/>
    </cacheField>
    <cacheField name="CH4_2017_TPY" numFmtId="0">
      <sharedItems containsString="0" containsBlank="1" containsNumber="1" minValue="1.7085799999999999E-6" maxValue="0.45897290000000002"/>
    </cacheField>
    <cacheField name="CO2_2017_TPY" numFmtId="0">
      <sharedItems containsString="0" containsBlank="1" containsNumber="1" minValue="0.2287727" maxValue="691105.23215499998"/>
    </cacheField>
    <cacheField name="NOX_2017_TPY" numFmtId="0">
      <sharedItems containsSemiMixedTypes="0" containsString="0" containsNumber="1" minValue="1.9687260000000001E-5" maxValue="1991.6197873799999"/>
    </cacheField>
    <cacheField name="PM10-PRI_2017_TPY" numFmtId="0">
      <sharedItems containsSemiMixedTypes="0" containsString="0" containsNumber="1" minValue="1.0912870000000001E-6" maxValue="15.7037332614"/>
    </cacheField>
    <cacheField name="PM25-PRI_2017_TPY" numFmtId="0">
      <sharedItems containsSemiMixedTypes="0" containsString="0" containsNumber="1" minValue="1.058218E-6" maxValue="15.695254975399999"/>
    </cacheField>
    <cacheField name="SO2_2017_TPY" numFmtId="0">
      <sharedItems containsSemiMixedTypes="0" containsString="0" containsNumber="1" minValue="6.6138599999999999E-8" maxValue="257.13647506799998"/>
    </cacheField>
    <cacheField name="VOC_2017_TPY" numFmtId="0">
      <sharedItems containsSemiMixedTypes="0" containsString="0" containsNumber="1" minValue="3.8360390000000002E-6" maxValue="488.41279505199998"/>
    </cacheField>
    <cacheField name="CO_GF" numFmtId="0">
      <sharedItems containsSemiMixedTypes="0" containsString="0" containsNumber="1" minValue="0.35307232784452613" maxValue="1.137675762805703"/>
    </cacheField>
    <cacheField name="CH4_GF" numFmtId="0">
      <sharedItems containsSemiMixedTypes="0" containsString="0" containsNumber="1" minValue="0.35307232784452613" maxValue="1.137675762805703"/>
    </cacheField>
    <cacheField name="CO2_GF" numFmtId="0">
      <sharedItems containsSemiMixedTypes="0" containsString="0" containsNumber="1" minValue="0.35307232784452613" maxValue="1.137675762805703"/>
    </cacheField>
    <cacheField name="NOX_GF" numFmtId="0">
      <sharedItems containsSemiMixedTypes="0" containsString="0" containsNumber="1" minValue="0.3498441430392944" maxValue="1.139280323349247"/>
    </cacheField>
    <cacheField name="PM10-PRI_GF" numFmtId="0">
      <sharedItems containsSemiMixedTypes="0" containsString="0" containsNumber="1" minValue="0.63902011381656931" maxValue="1.1434434188108327"/>
    </cacheField>
    <cacheField name="PM25-PRI_GF" numFmtId="0">
      <sharedItems containsSemiMixedTypes="0" containsString="0" containsNumber="1" minValue="0.63785491263920513" maxValue="1.1442977345928413"/>
    </cacheField>
    <cacheField name="SO2_GF" numFmtId="0">
      <sharedItems containsSemiMixedTypes="0" containsString="0" containsNumber="1" minValue="0.36180586934646108" maxValue="1.1726297889278308"/>
    </cacheField>
    <cacheField name="VOC_GF" numFmtId="0">
      <sharedItems containsSemiMixedTypes="0" containsString="0" containsNumber="1" minValue="0.44118774613456385" maxValue="1.1374049836496174"/>
    </cacheField>
    <cacheField name="CO_2023GO_TPY" numFmtId="0">
      <sharedItems containsSemiMixedTypes="0" containsString="0" containsNumber="1" minValue="7.0745331376896856E-6" maxValue="3924.1051088158388"/>
    </cacheField>
    <cacheField name="CH4_2023GO_TPY" numFmtId="0">
      <sharedItems containsSemiMixedTypes="0" containsString="0" containsNumber="1" minValue="0" maxValue="0.52216234411464568"/>
    </cacheField>
    <cacheField name="CO2_2023GO_TPY" numFmtId="0">
      <sharedItems containsSemiMixedTypes="0" containsString="0" containsNumber="1" minValue="0" maxValue="782938.53475139185"/>
    </cacheField>
    <cacheField name="NOX_2023GO_TPY" numFmtId="0">
      <sharedItems containsSemiMixedTypes="0" containsString="0" containsNumber="1" minValue="1.7348833243679438E-5" maxValue="2195.32617246584"/>
    </cacheField>
    <cacheField name="PM10-PRI_2023GO_TPY" numFmtId="0">
      <sharedItems containsSemiMixedTypes="0" containsString="0" containsNumber="1" minValue="9.2153557584418466E-7" maxValue="17.09466026623781"/>
    </cacheField>
    <cacheField name="PM25-PRI_2023GO_TPY" numFmtId="0">
      <sharedItems containsSemiMixedTypes="0" containsString="0" containsNumber="1" minValue="8.9329772367515036E-7" maxValue="17.084785523921145"/>
    </cacheField>
    <cacheField name="SO2_2023GO_TPY" numFmtId="0">
      <sharedItems containsSemiMixedTypes="0" containsString="0" containsNumber="1" minValue="6.386451153437732E-8" maxValue="301.52589048463523"/>
    </cacheField>
    <cacheField name="VOC_2023GO_TPY" numFmtId="0">
      <sharedItems containsSemiMixedTypes="0" containsString="0" containsNumber="1" minValue="3.6752768962916239E-6" maxValue="461.42706178564299"/>
    </cacheField>
    <cacheField name="CO_2023GC_TPY" numFmtId="0">
      <sharedItems containsSemiMixedTypes="0" containsString="0" containsNumber="1" minValue="7.0745331376896856E-6" maxValue="3924.1051088158388"/>
    </cacheField>
    <cacheField name="CH4_2023GC_TPY" numFmtId="0">
      <sharedItems containsSemiMixedTypes="0" containsString="0" containsNumber="1" minValue="0" maxValue="0.52216234411464568"/>
    </cacheField>
    <cacheField name="CO2_2023GC_TPY" numFmtId="0">
      <sharedItems containsSemiMixedTypes="0" containsString="0" containsNumber="1" minValue="0" maxValue="782938.53475139185"/>
    </cacheField>
    <cacheField name="NOX_2023GC_TPY" numFmtId="0">
      <sharedItems containsSemiMixedTypes="0" containsString="0" containsNumber="1" minValue="1.7348833243679438E-5" maxValue="2195.32617246584"/>
    </cacheField>
    <cacheField name="PM10-PRI_2023GC_TPY" numFmtId="0">
      <sharedItems containsSemiMixedTypes="0" containsString="0" containsNumber="1" minValue="9.2153557584418466E-7" maxValue="17.09466026623781"/>
    </cacheField>
    <cacheField name="PM25-PRI_2023GC_TPY" numFmtId="0">
      <sharedItems containsSemiMixedTypes="0" containsString="0" containsNumber="1" minValue="8.9329772367515036E-7" maxValue="17.084785523921145"/>
    </cacheField>
    <cacheField name="SO2_2023GC_TPY" numFmtId="0">
      <sharedItems containsSemiMixedTypes="0" containsString="0" containsNumber="1" minValue="6.386451153437732E-8" maxValue="301.52589048463523"/>
    </cacheField>
    <cacheField name="VOGC_2023GC_TPY" numFmtId="0">
      <sharedItems containsSemiMixedTypes="0" containsString="0" containsNumber="1" minValue="3.6752768962916239E-6" maxValue="461.42706178564299"/>
    </cacheField>
    <cacheField name="CO_2023GC_TPD" numFmtId="0">
      <sharedItems containsSemiMixedTypes="0" containsString="0" containsNumber="1" minValue="1.9382282569012837E-8" maxValue="10.750972900865312"/>
    </cacheField>
    <cacheField name="CH4_2023GC_TPD" numFmtId="0">
      <sharedItems containsSemiMixedTypes="0" containsString="0" containsNumber="1" minValue="0" maxValue="1.4305817646976594E-3"/>
    </cacheField>
    <cacheField name="CO2_2023GC_TPD" numFmtId="0">
      <sharedItems containsSemiMixedTypes="0" containsString="0" containsNumber="1" minValue="0" maxValue="2145.0370815106626"/>
    </cacheField>
    <cacheField name="NOX_2023GC_TPD" numFmtId="0">
      <sharedItems containsSemiMixedTypes="0" containsString="0" containsNumber="1" minValue="4.7531049982683391E-8" maxValue="6.0145922533310685"/>
    </cacheField>
    <cacheField name="PM10-PRI_2023GC_TPD" numFmtId="0">
      <sharedItems containsSemiMixedTypes="0" containsString="0" containsNumber="1" minValue="2.5247550023128346E-9" maxValue="4.683468566092551E-2"/>
    </cacheField>
    <cacheField name="PM25-PRI_2023GC_TPD" numFmtId="0">
      <sharedItems containsSemiMixedTypes="0" containsString="0" containsNumber="1" minValue="2.4473910237675353E-9" maxValue="4.6807631572386696E-2"/>
    </cacheField>
    <cacheField name="SO2_2023GC_TPD" numFmtId="0">
      <sharedItems containsSemiMixedTypes="0" containsString="0" containsNumber="1" minValue="1.7497126447774607E-10" maxValue="0.82609833009489109"/>
    </cacheField>
    <cacheField name="VOC_2023GC_TPD" numFmtId="0">
      <sharedItems containsSemiMixedTypes="0" containsString="0" containsNumber="1" minValue="1.0069251770661983E-8" maxValue="1.2641837309195698"/>
    </cacheField>
    <cacheField name="CO_2023BEN_TPD" numFmtId="0">
      <sharedItems containsSemiMixedTypes="0" containsString="0" containsNumber="1" containsInteger="1" minValue="0" maxValue="0"/>
    </cacheField>
    <cacheField name="CH4_2023BEN_TPD" numFmtId="0">
      <sharedItems containsSemiMixedTypes="0" containsString="0" containsNumber="1" containsInteger="1" minValue="0" maxValue="0"/>
    </cacheField>
    <cacheField name="CO2_2023BEN_TPD" numFmtId="0">
      <sharedItems containsSemiMixedTypes="0" containsString="0" containsNumber="1" containsInteger="1" minValue="0" maxValue="0"/>
    </cacheField>
    <cacheField name="NOX_2023BEN_TPD" numFmtId="0">
      <sharedItems containsSemiMixedTypes="0" containsString="0" containsNumber="1" containsInteger="1" minValue="0" maxValue="0"/>
    </cacheField>
    <cacheField name="PM10-PRI_2023BEN_TPD" numFmtId="0">
      <sharedItems containsSemiMixedTypes="0" containsString="0" containsNumber="1" containsInteger="1" minValue="0" maxValue="0"/>
    </cacheField>
    <cacheField name="PM25-PRI_2023BEN_TPD" numFmtId="0">
      <sharedItems containsSemiMixedTypes="0" containsString="0" containsNumber="1" containsInteger="1" minValue="0" maxValue="0"/>
    </cacheField>
    <cacheField name="SO2_2023BEN_TPD" numFmtId="0">
      <sharedItems containsSemiMixedTypes="0" containsString="0" containsNumber="1" containsInteger="1" minValue="0" maxValue="0"/>
    </cacheField>
    <cacheField name="VOC_2023BEN_TPD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oroniades, Jim" refreshedDate="44677.594578240743" createdVersion="7" refreshedVersion="7" minRefreshableVersion="3" recordCount="105" xr:uid="{8F5C65F2-5F71-435A-9A82-8C5EB2B63AF0}">
  <cacheSource type="worksheet">
    <worksheetSource ref="D7:BD112" sheet="2023 NEI AIRCRAFT CTY SCC"/>
  </cacheSource>
  <cacheFields count="53">
    <cacheField name="SCC" numFmtId="0">
      <sharedItems containsSemiMixedTypes="0" containsString="0" containsNumber="1" containsInteger="1" minValue="2265008005" maxValue="2275070000" count="9">
        <n v="2265008005"/>
        <n v="2270008005"/>
        <n v="2275001000"/>
        <n v="2275020000"/>
        <n v="2275050011"/>
        <n v="2275050012"/>
        <n v="2275060011"/>
        <n v="2275060012"/>
        <n v="2275070000"/>
      </sharedItems>
    </cacheField>
    <cacheField name="scc level one" numFmtId="0">
      <sharedItems/>
    </cacheField>
    <cacheField name="scc level two" numFmtId="0">
      <sharedItems containsBlank="1"/>
    </cacheField>
    <cacheField name="reporting period" numFmtId="0">
      <sharedItems/>
    </cacheField>
    <cacheField name="emissions operating type" numFmtId="0">
      <sharedItems/>
    </cacheField>
    <cacheField name="CO_2017_TPY" numFmtId="0">
      <sharedItems containsSemiMixedTypes="0" containsString="0" containsNumber="1" minValue="7.6279850000000003E-6" maxValue="3463.8345819699998"/>
    </cacheField>
    <cacheField name="CH4_2017_TPY" numFmtId="0">
      <sharedItems containsString="0" containsBlank="1" containsNumber="1" minValue="1.7085799999999999E-6" maxValue="0.45897290000000002"/>
    </cacheField>
    <cacheField name="CO2_2017_TPY" numFmtId="0">
      <sharedItems containsString="0" containsBlank="1" containsNumber="1" minValue="0.2287727" maxValue="691105.23215499998"/>
    </cacheField>
    <cacheField name="NOX_2017_TPY" numFmtId="0">
      <sharedItems containsSemiMixedTypes="0" containsString="0" containsNumber="1" minValue="1.9687260000000001E-5" maxValue="1991.6197873799999"/>
    </cacheField>
    <cacheField name="PM10-PRI_2017_TPY" numFmtId="0">
      <sharedItems containsSemiMixedTypes="0" containsString="0" containsNumber="1" minValue="1.0912870000000001E-6" maxValue="15.7037332614"/>
    </cacheField>
    <cacheField name="PM25-PRI_2017_TPY" numFmtId="0">
      <sharedItems containsSemiMixedTypes="0" containsString="0" containsNumber="1" minValue="1.058218E-6" maxValue="15.695254975399999"/>
    </cacheField>
    <cacheField name="SO2_2017_TPY" numFmtId="0">
      <sharedItems containsSemiMixedTypes="0" containsString="0" containsNumber="1" minValue="6.6138599999999999E-8" maxValue="257.13647506799998"/>
    </cacheField>
    <cacheField name="VOC_2017_TPY" numFmtId="0">
      <sharedItems containsSemiMixedTypes="0" containsString="0" containsNumber="1" minValue="3.8360390000000002E-6" maxValue="488.41279505199998"/>
    </cacheField>
    <cacheField name="CO_GF" numFmtId="0">
      <sharedItems containsSemiMixedTypes="0" containsString="0" containsNumber="1" minValue="0.35307232784452613" maxValue="1.137675762805703"/>
    </cacheField>
    <cacheField name="CH4_GF" numFmtId="0">
      <sharedItems containsSemiMixedTypes="0" containsString="0" containsNumber="1" minValue="0.35307232784452613" maxValue="1.137675762805703"/>
    </cacheField>
    <cacheField name="CO2_GF" numFmtId="0">
      <sharedItems containsSemiMixedTypes="0" containsString="0" containsNumber="1" minValue="0.35307232784452613" maxValue="1.137675762805703"/>
    </cacheField>
    <cacheField name="NOX_GF" numFmtId="0">
      <sharedItems containsSemiMixedTypes="0" containsString="0" containsNumber="1" minValue="0.3498441430392944" maxValue="1.139280323349247"/>
    </cacheField>
    <cacheField name="PM10-PRI_GF" numFmtId="0">
      <sharedItems containsSemiMixedTypes="0" containsString="0" containsNumber="1" minValue="0.63902011381656931" maxValue="1.1434434188108327"/>
    </cacheField>
    <cacheField name="PM25-PRI_GF" numFmtId="0">
      <sharedItems containsSemiMixedTypes="0" containsString="0" containsNumber="1" minValue="0.63785491263920513" maxValue="1.1442977345928413"/>
    </cacheField>
    <cacheField name="SO2_GF" numFmtId="0">
      <sharedItems containsSemiMixedTypes="0" containsString="0" containsNumber="1" minValue="0.36180586934646108" maxValue="1.1726297889278308"/>
    </cacheField>
    <cacheField name="VOC_GF" numFmtId="0">
      <sharedItems containsSemiMixedTypes="0" containsString="0" containsNumber="1" minValue="0.44118774613456385" maxValue="1.1374049836496174"/>
    </cacheField>
    <cacheField name="CO_2023GO_TPY" numFmtId="0">
      <sharedItems containsSemiMixedTypes="0" containsString="0" containsNumber="1" minValue="7.0745331376896856E-6" maxValue="3924.1051088158388"/>
    </cacheField>
    <cacheField name="CH4_2023GO_TPY" numFmtId="0">
      <sharedItems containsSemiMixedTypes="0" containsString="0" containsNumber="1" minValue="0" maxValue="0.52216234411464568"/>
    </cacheField>
    <cacheField name="CO2_2023GO_TPY" numFmtId="0">
      <sharedItems containsSemiMixedTypes="0" containsString="0" containsNumber="1" minValue="0" maxValue="782938.53475139185"/>
    </cacheField>
    <cacheField name="NOX_2023GO_TPY" numFmtId="0">
      <sharedItems containsSemiMixedTypes="0" containsString="0" containsNumber="1" minValue="1.7348833243679438E-5" maxValue="2195.32617246584"/>
    </cacheField>
    <cacheField name="PM10-PRI_2023GO_TPY" numFmtId="0">
      <sharedItems containsSemiMixedTypes="0" containsString="0" containsNumber="1" minValue="9.2153557584418466E-7" maxValue="17.09466026623781"/>
    </cacheField>
    <cacheField name="PM25-PRI_2023GO_TPY" numFmtId="0">
      <sharedItems containsSemiMixedTypes="0" containsString="0" containsNumber="1" minValue="8.9329772367515036E-7" maxValue="17.084785523921145"/>
    </cacheField>
    <cacheField name="SO2_2023GO_TPY" numFmtId="0">
      <sharedItems containsSemiMixedTypes="0" containsString="0" containsNumber="1" minValue="6.386451153437732E-8" maxValue="301.52589048463523"/>
    </cacheField>
    <cacheField name="VOC_2023GO_TPY" numFmtId="0">
      <sharedItems containsSemiMixedTypes="0" containsString="0" containsNumber="1" minValue="3.6752768962916239E-6" maxValue="461.42706178564299"/>
    </cacheField>
    <cacheField name="CO_2023GC_TPY" numFmtId="0">
      <sharedItems containsSemiMixedTypes="0" containsString="0" containsNumber="1" minValue="7.0745331376896856E-6" maxValue="3924.1051088158388"/>
    </cacheField>
    <cacheField name="CH4_2023GC_TPY" numFmtId="0">
      <sharedItems containsSemiMixedTypes="0" containsString="0" containsNumber="1" minValue="0" maxValue="0.52216234411464568"/>
    </cacheField>
    <cacheField name="CO2_2023GC_TPY" numFmtId="0">
      <sharedItems containsSemiMixedTypes="0" containsString="0" containsNumber="1" minValue="0" maxValue="782938.53475139185"/>
    </cacheField>
    <cacheField name="NOX_2023GC_TPY" numFmtId="0">
      <sharedItems containsSemiMixedTypes="0" containsString="0" containsNumber="1" minValue="1.7348833243679438E-5" maxValue="2195.32617246584"/>
    </cacheField>
    <cacheField name="PM10-PRI_2023GC_TPY" numFmtId="0">
      <sharedItems containsSemiMixedTypes="0" containsString="0" containsNumber="1" minValue="9.2153557584418466E-7" maxValue="17.09466026623781"/>
    </cacheField>
    <cacheField name="PM25-PRI_2023GC_TPY" numFmtId="0">
      <sharedItems containsSemiMixedTypes="0" containsString="0" containsNumber="1" minValue="8.9329772367515036E-7" maxValue="17.084785523921145"/>
    </cacheField>
    <cacheField name="SO2_2023GC_TPY" numFmtId="0">
      <sharedItems containsSemiMixedTypes="0" containsString="0" containsNumber="1" minValue="6.386451153437732E-8" maxValue="301.52589048463523"/>
    </cacheField>
    <cacheField name="VOGC_2023GC_TPY" numFmtId="0">
      <sharedItems containsSemiMixedTypes="0" containsString="0" containsNumber="1" minValue="3.6752768962916239E-6" maxValue="461.42706178564299"/>
    </cacheField>
    <cacheField name="CO_2023GC_TPD" numFmtId="0">
      <sharedItems containsSemiMixedTypes="0" containsString="0" containsNumber="1" minValue="1.9382282569012837E-8" maxValue="10.750972900865312"/>
    </cacheField>
    <cacheField name="CH4_2023GC_TPD" numFmtId="0">
      <sharedItems containsSemiMixedTypes="0" containsString="0" containsNumber="1" minValue="0" maxValue="1.4305817646976594E-3"/>
    </cacheField>
    <cacheField name="CO2_2023GC_TPD" numFmtId="0">
      <sharedItems containsSemiMixedTypes="0" containsString="0" containsNumber="1" minValue="0" maxValue="2145.0370815106626"/>
    </cacheField>
    <cacheField name="NOX_2023GC_TPD" numFmtId="0">
      <sharedItems containsSemiMixedTypes="0" containsString="0" containsNumber="1" minValue="4.7531049982683391E-8" maxValue="6.0145922533310685"/>
    </cacheField>
    <cacheField name="PM10-PRI_2023GC_TPD" numFmtId="0">
      <sharedItems containsSemiMixedTypes="0" containsString="0" containsNumber="1" minValue="2.5247550023128346E-9" maxValue="4.683468566092551E-2"/>
    </cacheField>
    <cacheField name="PM25-PRI_2023GC_TPD" numFmtId="0">
      <sharedItems containsSemiMixedTypes="0" containsString="0" containsNumber="1" minValue="2.4473910237675353E-9" maxValue="4.6807631572386696E-2"/>
    </cacheField>
    <cacheField name="SO2_2023GC_TPD" numFmtId="0">
      <sharedItems containsSemiMixedTypes="0" containsString="0" containsNumber="1" minValue="1.7497126447774607E-10" maxValue="0.82609833009489109"/>
    </cacheField>
    <cacheField name="VOC_2023GC_TPD" numFmtId="0">
      <sharedItems containsSemiMixedTypes="0" containsString="0" containsNumber="1" minValue="1.0069251770661983E-8" maxValue="1.2641837309195698"/>
    </cacheField>
    <cacheField name="CO_2023BEN_TPD" numFmtId="0">
      <sharedItems containsSemiMixedTypes="0" containsString="0" containsNumber="1" containsInteger="1" minValue="0" maxValue="0"/>
    </cacheField>
    <cacheField name="CH4_2023BEN_TPD" numFmtId="0">
      <sharedItems containsSemiMixedTypes="0" containsString="0" containsNumber="1" containsInteger="1" minValue="0" maxValue="0"/>
    </cacheField>
    <cacheField name="CO2_2023BEN_TPD" numFmtId="0">
      <sharedItems containsSemiMixedTypes="0" containsString="0" containsNumber="1" containsInteger="1" minValue="0" maxValue="0"/>
    </cacheField>
    <cacheField name="NOX_2023BEN_TPD" numFmtId="0">
      <sharedItems containsSemiMixedTypes="0" containsString="0" containsNumber="1" containsInteger="1" minValue="0" maxValue="0"/>
    </cacheField>
    <cacheField name="PM10-PRI_2023BEN_TPD" numFmtId="0">
      <sharedItems containsSemiMixedTypes="0" containsString="0" containsNumber="1" containsInteger="1" minValue="0" maxValue="0"/>
    </cacheField>
    <cacheField name="PM25-PRI_2023BEN_TPD" numFmtId="0">
      <sharedItems containsSemiMixedTypes="0" containsString="0" containsNumber="1" containsInteger="1" minValue="0" maxValue="0"/>
    </cacheField>
    <cacheField name="SO2_2023BEN_TPD" numFmtId="0">
      <sharedItems containsSemiMixedTypes="0" containsString="0" containsNumber="1" containsInteger="1" minValue="0" maxValue="0"/>
    </cacheField>
    <cacheField name="VOC_2023BEN_TPD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5">
  <r>
    <x v="0"/>
    <s v="Atlantic"/>
    <s v="P"/>
    <n v="2265008005"/>
    <s v="Off-highway Vehicle Gasoline, 4-Stroke"/>
    <s v="Airport Ground Support Equipment"/>
    <s v="A"/>
    <s v="R"/>
    <n v="13.04494"/>
    <n v="9.6185249999999993E-3"/>
    <m/>
    <n v="0.72897149999999999"/>
    <n v="3.2615539999999998E-2"/>
    <n v="2.998659E-2"/>
    <n v="6.9711700000000001E-2"/>
    <n v="0.35046240000000001"/>
    <n v="1.137675762805703"/>
    <n v="1.137675762805703"/>
    <n v="1.137675762805703"/>
    <n v="1.139280323349247"/>
    <n v="1.1434434188108327"/>
    <n v="1.1442977345928413"/>
    <n v="1.1467532949664048"/>
    <n v="1.1374049836496174"/>
    <n v="14.840912065254628"/>
    <n v="1.0942762766440723E-2"/>
    <n v="0"/>
    <n v="0.83050288623238555"/>
    <n v="3.7294024563961463E-2"/>
    <n v="3.4313587005164348E-2"/>
    <n v="7.9942121672709518E-2"/>
    <n v="0.39861768034180567"/>
    <n v="14.840912065254628"/>
    <n v="1.0942762766440723E-2"/>
    <n v="0"/>
    <n v="0.83050288623238555"/>
    <n v="3.7294024563961463E-2"/>
    <n v="3.4313587005164348E-2"/>
    <n v="7.9942121672709518E-2"/>
    <n v="0.39861768034180567"/>
    <n v="4.066003305549213E-2"/>
    <n v="2.9980171962851298E-5"/>
    <n v="0"/>
    <n v="2.2753503732394127E-3"/>
    <n v="1.0217540976427799E-4"/>
    <n v="9.4009827411409177E-5"/>
    <n v="2.1901951143208086E-4"/>
    <n v="1.0921032338131662E-3"/>
    <n v="0"/>
    <n v="0"/>
    <n v="0"/>
    <n v="0"/>
    <n v="0"/>
    <n v="0"/>
    <n v="0"/>
    <n v="0"/>
  </r>
  <r>
    <x v="1"/>
    <s v="Bergen"/>
    <s v="P"/>
    <n v="2265008005"/>
    <s v="Off-highway Vehicle Gasoline, 4-Stroke"/>
    <s v="Airport Ground Support Equipment"/>
    <s v="A"/>
    <s v="R"/>
    <n v="2.6216029999999999"/>
    <n v="2.0695430000000001E-3"/>
    <m/>
    <n v="0.168737"/>
    <n v="5.6512150000000002E-3"/>
    <n v="5.1892550000000003E-3"/>
    <n v="1.230202E-2"/>
    <n v="7.5515700000000005E-2"/>
    <n v="1.137675762805703"/>
    <n v="1.137675762805703"/>
    <n v="1.137675762805703"/>
    <n v="1.139280323349247"/>
    <n v="1.1434434188108327"/>
    <n v="1.1442977345928413"/>
    <n v="1.1467532949664048"/>
    <n v="1.1374049836496174"/>
    <n v="2.9825341927987195"/>
    <n v="2.3544689111842034E-3"/>
    <n v="0"/>
    <n v="0.19223874392098189"/>
    <n v="6.4618446000350603E-3"/>
    <n v="5.9380527407245755E-3"/>
    <n v="1.4107381969742611E-2"/>
    <n v="8.5891933523789418E-2"/>
    <n v="2.9825341927987195"/>
    <n v="2.3544689111842034E-3"/>
    <n v="0"/>
    <n v="0.19223874392098189"/>
    <n v="6.4618446000350603E-3"/>
    <n v="5.9380527407245755E-3"/>
    <n v="1.4107381969742611E-2"/>
    <n v="8.5891933523789418E-2"/>
    <n v="8.1713265556129303E-3"/>
    <n v="6.4505997566690502E-6"/>
    <n v="0"/>
    <n v="5.2668149019447093E-4"/>
    <n v="1.7703683835712492E-5"/>
    <n v="1.6268637645820755E-5"/>
    <n v="3.8650361560938664E-5"/>
    <n v="2.3532036581860115E-4"/>
    <n v="0"/>
    <n v="0"/>
    <n v="0"/>
    <n v="0"/>
    <n v="0"/>
    <n v="0"/>
    <n v="0"/>
    <n v="0"/>
  </r>
  <r>
    <x v="2"/>
    <s v="Burlington"/>
    <s v="P"/>
    <n v="2265008005"/>
    <s v="Off-highway Vehicle Gasoline, 4-Stroke"/>
    <s v="Airport Ground Support Equipment"/>
    <s v="A"/>
    <s v="R"/>
    <n v="67.181849999999997"/>
    <n v="4.9527670000000003E-2"/>
    <m/>
    <n v="3.670274"/>
    <n v="0.15215300000000001"/>
    <n v="0.13986480000000001"/>
    <n v="0.32635180000000003"/>
    <n v="1.8094140000000001"/>
    <n v="1.137675762805703"/>
    <n v="1.137675762805703"/>
    <n v="1.137675762805703"/>
    <n v="1.139280323349247"/>
    <n v="1.1434434188108327"/>
    <n v="1.1442977345928413"/>
    <n v="1.1467532949664048"/>
    <n v="1.1374049836496174"/>
    <n v="76.431162445448322"/>
    <n v="5.6346429747239135E-2"/>
    <n v="0"/>
    <n v="4.1814709495003344"/>
    <n v="0.17397834650232463"/>
    <n v="0.16004697378928084"/>
    <n v="0.37424500196821714"/>
    <n v="2.0580365010853887"/>
    <n v="76.431162445448322"/>
    <n v="5.6346429747239135E-2"/>
    <n v="0"/>
    <n v="4.1814709495003344"/>
    <n v="0.17397834650232463"/>
    <n v="0.16004697378928084"/>
    <n v="0.37424500196821714"/>
    <n v="2.0580365010853887"/>
    <n v="0.20940044505602279"/>
    <n v="1.5437378012942229E-4"/>
    <n v="0"/>
    <n v="1.1456084793151602E-2"/>
    <n v="4.7665300411595791E-4"/>
    <n v="4.3848485969665983E-4"/>
    <n v="1.0253287725156635E-3"/>
    <n v="5.6384561673572297E-3"/>
    <n v="0"/>
    <n v="0"/>
    <n v="0"/>
    <n v="0"/>
    <n v="0"/>
    <n v="0"/>
    <n v="0"/>
    <n v="0"/>
  </r>
  <r>
    <x v="3"/>
    <s v="Camden"/>
    <s v="P"/>
    <n v="2265008005"/>
    <s v="Off-highway Vehicle Gasoline, 4-Stroke"/>
    <s v="Airport Ground Support Equipment"/>
    <s v="A"/>
    <s v="R"/>
    <n v="1.0469579999999999E-2"/>
    <n v="8.5429000000000008E-6"/>
    <m/>
    <n v="7.1721800000000004E-4"/>
    <n v="1.9951810000000002E-5"/>
    <n v="1.835346E-5"/>
    <n v="4.3982169999999998E-5"/>
    <n v="3.1239460000000001E-4"/>
    <n v="1.137675762805703"/>
    <n v="1.137675762805703"/>
    <n v="1.137675762805703"/>
    <n v="1.139280323349247"/>
    <n v="1.1434434188108327"/>
    <n v="1.1442977345928413"/>
    <n v="1.1467532949664048"/>
    <n v="1.1374049836496174"/>
    <n v="1.1910987412755331E-2"/>
    <n v="9.7190502740728411E-6"/>
    <n v="0"/>
    <n v="8.1711235495190028E-4"/>
    <n v="2.281376583786416E-5"/>
    <n v="2.1001822699940329E-5"/>
    <n v="5.0436698367272557E-5"/>
    <n v="3.553191749052288E-4"/>
    <n v="1.1910987412755331E-2"/>
    <n v="9.7190502740728411E-6"/>
    <n v="0"/>
    <n v="8.1711235495190028E-4"/>
    <n v="2.281376583786416E-5"/>
    <n v="2.1001822699940329E-5"/>
    <n v="5.0436698367272557E-5"/>
    <n v="3.553191749052288E-4"/>
    <n v="3.2632842226726934E-5"/>
    <n v="2.662753499745984E-8"/>
    <n v="0"/>
    <n v="2.2386639861695898E-6"/>
    <n v="6.2503468048942905E-8"/>
    <n v="5.7539240273809118E-8"/>
    <n v="1.3818273525280151E-7"/>
    <n v="9.7347719152117475E-7"/>
    <n v="0"/>
    <n v="0"/>
    <n v="0"/>
    <n v="0"/>
    <n v="0"/>
    <n v="0"/>
    <n v="0"/>
    <n v="0"/>
  </r>
  <r>
    <x v="4"/>
    <s v="Cape May"/>
    <s v="P"/>
    <n v="2265008005"/>
    <s v="Off-highway Vehicle Gasoline, 4-Stroke"/>
    <s v="Airport Ground Support Equipment"/>
    <s v="A"/>
    <s v="R"/>
    <n v="2.093915E-3"/>
    <n v="1.7085799999999999E-6"/>
    <m/>
    <n v="1.434436E-4"/>
    <n v="3.9903620000000002E-6"/>
    <n v="3.6706920000000001E-6"/>
    <n v="8.7964350000000001E-6"/>
    <n v="6.2478950000000006E-5"/>
    <n v="1.137675762805703"/>
    <n v="1.137675762805703"/>
    <n v="1.137675762805703"/>
    <n v="1.139280323349247"/>
    <n v="1.1434434188108327"/>
    <n v="1.1442977345928413"/>
    <n v="1.1467532949664048"/>
    <n v="1.1374049836496174"/>
    <n v="2.3821963448753037E-3"/>
    <n v="1.9438100548145681E-6"/>
    <n v="0"/>
    <n v="1.6342247099038006E-4"/>
    <n v="4.5627531675728321E-6"/>
    <n v="4.2003645399880663E-6"/>
    <n v="1.0087340820207807E-5"/>
    <n v="7.1063869103195275E-5"/>
    <n v="2.3821963448753037E-3"/>
    <n v="1.9438100548145681E-6"/>
    <n v="0"/>
    <n v="1.6342247099038006E-4"/>
    <n v="4.5627531675728321E-6"/>
    <n v="4.2003645399880663E-6"/>
    <n v="1.0087340820207807E-5"/>
    <n v="7.1063869103195275E-5"/>
    <n v="6.52656532842549E-6"/>
    <n v="5.3255069994919672E-9"/>
    <n v="0"/>
    <n v="4.4773279723391798E-7"/>
    <n v="1.2500693609788581E-8"/>
    <n v="1.1507848054761826E-8"/>
    <n v="2.7636550192350158E-8"/>
    <n v="1.9469553178957609E-7"/>
    <n v="0"/>
    <n v="0"/>
    <n v="0"/>
    <n v="0"/>
    <n v="0"/>
    <n v="0"/>
    <n v="0"/>
    <n v="0"/>
  </r>
  <r>
    <x v="5"/>
    <s v="Essex"/>
    <s v="P"/>
    <n v="2265008005"/>
    <s v="Off-highway Vehicle Gasoline, 4-Stroke"/>
    <s v="Airport Ground Support Equipment"/>
    <s v="A"/>
    <s v="R"/>
    <n v="622.58699999999999"/>
    <n v="0.45897290000000002"/>
    <m/>
    <n v="34.594360000000002"/>
    <n v="1.525412"/>
    <n v="1.401678"/>
    <n v="3.2626599999999999"/>
    <n v="16.729859999999999"/>
    <n v="1.137675762805703"/>
    <n v="1.137675762805703"/>
    <n v="1.137675762805703"/>
    <n v="1.139280323349247"/>
    <n v="1.1434434188108327"/>
    <n v="1.1442977345928413"/>
    <n v="1.1467532949664048"/>
    <n v="1.1374049836496174"/>
    <n v="708.30214013791419"/>
    <n v="0.52216234411464568"/>
    <n v="0"/>
    <n v="39.412673646860256"/>
    <n v="1.74422231237507"/>
    <n v="1.6039369600286246"/>
    <n v="3.7414661053550899"/>
    <n v="19.028626139760387"/>
    <n v="708.30214013791419"/>
    <n v="0.52216234411464568"/>
    <n v="0"/>
    <n v="39.412673646860256"/>
    <n v="1.74422231237507"/>
    <n v="1.6039369600286246"/>
    <n v="3.7414661053550899"/>
    <n v="19.028626139760387"/>
    <n v="1.9405538085970251"/>
    <n v="1.4305817646976594E-3"/>
    <n v="0"/>
    <n v="0.10797992779961714"/>
    <n v="4.7786912667810138E-3"/>
    <n v="4.3943478356948621E-3"/>
    <n v="1.0250592069466E-2"/>
    <n v="5.2133222300713392E-2"/>
    <n v="0"/>
    <n v="0"/>
    <n v="0"/>
    <n v="0"/>
    <n v="0"/>
    <n v="0"/>
    <n v="0"/>
    <n v="0"/>
  </r>
  <r>
    <x v="6"/>
    <s v="Mercer"/>
    <s v="P"/>
    <n v="2265008005"/>
    <s v="Off-highway Vehicle Gasoline, 4-Stroke"/>
    <s v="Airport Ground Support Equipment"/>
    <s v="A"/>
    <s v="R"/>
    <n v="8.735125"/>
    <n v="6.45701E-3"/>
    <m/>
    <n v="0.49074820000000002"/>
    <n v="2.1718600000000001E-2"/>
    <n v="1.9968119999999999E-2"/>
    <n v="4.6447460000000003E-2"/>
    <n v="0.2352902"/>
    <n v="1.137675762805703"/>
    <n v="1.137675762805703"/>
    <n v="1.137675762805703"/>
    <n v="1.139280323349247"/>
    <n v="1.1434434188108327"/>
    <n v="1.1442977345928413"/>
    <n v="1.1467532949664048"/>
    <n v="1.1374049836496174"/>
    <n v="9.9377399975781664"/>
    <n v="7.3459837771940525E-3"/>
    <n v="0"/>
    <n v="0.55909976797906091"/>
    <n v="2.4833990235784951E-2"/>
    <n v="2.2849474480078007E-2"/>
    <n v="5.3263777797820287E-2"/>
    <n v="0.26762024608391521"/>
    <n v="9.9377399975781664"/>
    <n v="7.3459837771940525E-3"/>
    <n v="0"/>
    <n v="0.55909976797906091"/>
    <n v="2.4833990235784951E-2"/>
    <n v="2.2849474480078007E-2"/>
    <n v="5.3263777797820287E-2"/>
    <n v="0.26762024608391521"/>
    <n v="2.7226684924871687E-2"/>
    <n v="2.0125982951216581E-5"/>
    <n v="0"/>
    <n v="1.5317801862440026E-3"/>
    <n v="6.8038329413109449E-5"/>
    <n v="6.2601299945419202E-5"/>
    <n v="1.4592815835019258E-4"/>
    <n v="7.3320615365456219E-4"/>
    <n v="0"/>
    <n v="0"/>
    <n v="0"/>
    <n v="0"/>
    <n v="0"/>
    <n v="0"/>
    <n v="0"/>
    <n v="0"/>
  </r>
  <r>
    <x v="7"/>
    <s v="Monmouth"/>
    <s v="P"/>
    <n v="2265008005"/>
    <s v="Off-highway Vehicle Gasoline, 4-Stroke"/>
    <s v="Airport Ground Support Equipment"/>
    <s v="A"/>
    <s v="R"/>
    <n v="1.3991409999999999E-2"/>
    <n v="1.114436E-5"/>
    <m/>
    <n v="9.1607449999999997E-4"/>
    <n v="2.9145079999999998E-5"/>
    <n v="2.6775110000000001E-5"/>
    <n v="6.3603300000000001E-5"/>
    <n v="4.0690669999999998E-4"/>
    <n v="1.137675762805703"/>
    <n v="1.137675762805703"/>
    <n v="1.137675762805703"/>
    <n v="1.139280323349247"/>
    <n v="1.1434434188108327"/>
    <n v="1.1442977345928413"/>
    <n v="1.1467532949664048"/>
    <n v="1.1374049836496174"/>
    <n v="1.5917688044477341E-2"/>
    <n v="1.2678668263981366E-5"/>
    <n v="0"/>
    <n v="1.0436656525719997E-3"/>
    <n v="3.3325749916715223E-5"/>
    <n v="3.0638697716474135E-5"/>
    <n v="7.2937293845736734E-5"/>
    <n v="4.6281770846041975E-4"/>
    <n v="1.5917688044477341E-2"/>
    <n v="1.2678668263981366E-5"/>
    <n v="0"/>
    <n v="1.0436656525719997E-3"/>
    <n v="3.3325749916715223E-5"/>
    <n v="3.0638697716474135E-5"/>
    <n v="7.2937293845736734E-5"/>
    <n v="4.6281770846041975E-4"/>
    <n v="4.3610104231444769E-5"/>
    <n v="3.4736077435565387E-8"/>
    <n v="0"/>
    <n v="2.8593579522520542E-6"/>
    <n v="9.1303424429356776E-8"/>
    <n v="8.3941637579381195E-8"/>
    <n v="1.9982820231708694E-7"/>
    <n v="1.2679937218093692E-6"/>
    <n v="0"/>
    <n v="0"/>
    <n v="0"/>
    <n v="0"/>
    <n v="0"/>
    <n v="0"/>
    <n v="0"/>
    <n v="0"/>
  </r>
  <r>
    <x v="8"/>
    <s v="Morris"/>
    <s v="P"/>
    <n v="2265008005"/>
    <s v="Off-highway Vehicle Gasoline, 4-Stroke"/>
    <s v="Airport Ground Support Equipment"/>
    <s v="A"/>
    <s v="R"/>
    <n v="0.646397"/>
    <n v="4.8295510000000001E-4"/>
    <m/>
    <n v="3.7353339999999999E-2"/>
    <n v="1.637934E-3"/>
    <n v="1.50096E-3"/>
    <n v="3.505644E-3"/>
    <n v="1.755988E-2"/>
    <n v="1.137675762805703"/>
    <n v="1.137675762805703"/>
    <n v="1.137675762805703"/>
    <n v="1.139280323349247"/>
    <n v="1.1434434188108327"/>
    <n v="1.1442977345928413"/>
    <n v="1.1467532949664048"/>
    <n v="1.1374049836496174"/>
    <n v="0.73539020005031808"/>
    <n v="5.4944631179340456E-4"/>
    <n v="0"/>
    <n v="4.2555925273374359E-2"/>
    <n v="1.8728848527465023E-3"/>
    <n v="1.7175451277144712E-3"/>
    <n v="4.0201088079792075E-3"/>
    <n v="1.9972695024289243E-2"/>
    <n v="0.73539020005031808"/>
    <n v="5.4944631179340456E-4"/>
    <n v="0"/>
    <n v="4.2555925273374359E-2"/>
    <n v="1.8728848527465023E-3"/>
    <n v="1.7175451277144712E-3"/>
    <n v="4.0201088079792075E-3"/>
    <n v="1.9972695024289243E-2"/>
    <n v="2.0147676713707344E-3"/>
    <n v="1.5053323610778207E-6"/>
    <n v="0"/>
    <n v="1.1659157609143659E-4"/>
    <n v="5.1311913773876773E-6"/>
    <n v="4.7056030896286882E-6"/>
    <n v="1.1013996734189609E-5"/>
    <n v="5.4719712395312997E-5"/>
    <n v="0"/>
    <n v="0"/>
    <n v="0"/>
    <n v="0"/>
    <n v="0"/>
    <n v="0"/>
    <n v="0"/>
    <n v="0"/>
  </r>
  <r>
    <x v="9"/>
    <s v="Ocean"/>
    <s v="P"/>
    <n v="2265008005"/>
    <s v="Off-highway Vehicle Gasoline, 4-Stroke"/>
    <s v="Airport Ground Support Equipment"/>
    <s v="A"/>
    <s v="R"/>
    <n v="0.65036991499999997"/>
    <n v="4.8975638000000004E-4"/>
    <m/>
    <n v="3.4612973599999999E-2"/>
    <n v="1.115835362E-3"/>
    <n v="9.9761269199999999E-4"/>
    <n v="2.4608964350000002E-3"/>
    <n v="1.7887738949999999E-2"/>
    <n v="1.137675762805703"/>
    <n v="1.137675762805703"/>
    <n v="1.137675762805703"/>
    <n v="1.139280323349247"/>
    <n v="1.1434434188108327"/>
    <n v="1.1442977345928413"/>
    <n v="1.1467532949664048"/>
    <n v="1.1374049836496174"/>
    <n v="0.7399100891535052"/>
    <n v="5.5718396320545978E-4"/>
    <n v="0"/>
    <n v="3.9433879755086949E-2"/>
    <n v="1.2758946011553031E-3"/>
    <n v="1.1415659434566659E-3"/>
    <n v="2.8220410954073291E-3"/>
    <n v="2.0345603427953374E-2"/>
    <n v="0.7399100891535052"/>
    <n v="5.5718396320545978E-4"/>
    <n v="0"/>
    <n v="3.9433879755086949E-2"/>
    <n v="1.2758946011553031E-3"/>
    <n v="1.1415659434566659E-3"/>
    <n v="2.8220410954073291E-3"/>
    <n v="2.0345603427953374E-2"/>
    <n v="2.0271509291876857E-3"/>
    <n v="1.5265314060423556E-6"/>
    <n v="0"/>
    <n v="1.0803802672626562E-4"/>
    <n v="3.4956016470008303E-6"/>
    <n v="3.1275779272785366E-6"/>
    <n v="7.7316194394721342E-6"/>
    <n v="5.5741379254666782E-5"/>
    <n v="0"/>
    <n v="0"/>
    <n v="0"/>
    <n v="0"/>
    <n v="0"/>
    <n v="0"/>
    <n v="0"/>
    <n v="0"/>
  </r>
  <r>
    <x v="0"/>
    <s v="Atlantic"/>
    <s v="P"/>
    <n v="2270008005"/>
    <s v="Airport Ground Support Equipment"/>
    <s v="Off-highway Vehicle Diesel"/>
    <s v="A"/>
    <s v="R"/>
    <n v="0.24381220000000001"/>
    <m/>
    <m/>
    <n v="0.76224000000000003"/>
    <n v="3.0693390000000001E-2"/>
    <n v="2.9748360000000001E-2"/>
    <n v="1.929715E-3"/>
    <n v="0.115787"/>
    <n v="0.92744455287860228"/>
    <n v="0.92744455287860228"/>
    <n v="0.92744455287860228"/>
    <n v="0.8812213199642529"/>
    <n v="0.84444841351925259"/>
    <n v="0.84415283398614505"/>
    <n v="0.96561631988547258"/>
    <n v="0.95809163991597157"/>
    <n v="0.22612229681534837"/>
    <n v="0"/>
    <n v="0"/>
    <n v="0.67170213892955211"/>
    <n v="2.5918984491027693E-2"/>
    <n v="2.5112162400440081E-2"/>
    <n v="1.8633642967277948E-3"/>
    <n v="0.11093455671095061"/>
    <n v="0.22612229681534837"/>
    <n v="0"/>
    <n v="0"/>
    <n v="0.67170213892955211"/>
    <n v="2.5918984491027693E-2"/>
    <n v="2.5112162400440081E-2"/>
    <n v="1.8633642967277948E-3"/>
    <n v="0.11093455671095061"/>
    <n v="6.195131419598585E-4"/>
    <n v="0"/>
    <n v="0"/>
    <n v="1.8402798326837043E-3"/>
    <n v="7.1010916413774495E-5"/>
    <n v="6.8800444932712546E-5"/>
    <n v="5.1051076622679314E-6"/>
    <n v="3.0393029235876881E-4"/>
    <n v="0"/>
    <n v="0"/>
    <n v="0"/>
    <n v="0"/>
    <n v="0"/>
    <n v="0"/>
    <n v="0"/>
    <n v="0"/>
  </r>
  <r>
    <x v="1"/>
    <s v="Bergen"/>
    <s v="P"/>
    <n v="2270008005"/>
    <s v="Airport Ground Support Equipment"/>
    <s v="Off-highway Vehicle Diesel"/>
    <s v="A"/>
    <s v="R"/>
    <n v="1.9813879999999999E-2"/>
    <m/>
    <m/>
    <n v="5.7098500000000003E-2"/>
    <n v="3.4986219999999998E-3"/>
    <n v="3.3911900000000001E-3"/>
    <n v="1.7553180000000001E-4"/>
    <n v="1.016009E-2"/>
    <n v="0.92744455287860228"/>
    <n v="0.92744455287860228"/>
    <n v="0.92744455287860228"/>
    <n v="0.8812213199642529"/>
    <n v="0.84444841351925259"/>
    <n v="0.84415283398614505"/>
    <n v="0.96561631988547258"/>
    <n v="0.95809163991597157"/>
    <n v="1.8376275077390279E-2"/>
    <n v="0"/>
    <n v="0"/>
    <n v="5.0316415537978901E-2"/>
    <n v="2.9544057974035544E-3"/>
    <n v="2.8626826490854751E-3"/>
    <n v="1.6949637073887281E-4"/>
    <n v="9.7342972897938636E-3"/>
    <n v="1.8376275077390279E-2"/>
    <n v="0"/>
    <n v="0"/>
    <n v="5.0316415537978901E-2"/>
    <n v="2.9544057974035544E-3"/>
    <n v="2.8626826490854751E-3"/>
    <n v="1.6949637073887281E-4"/>
    <n v="9.7342972897938636E-3"/>
    <n v="5.0345959116137748E-5"/>
    <n v="0"/>
    <n v="0"/>
    <n v="1.3785319325473671E-4"/>
    <n v="8.0942624586398747E-6"/>
    <n v="7.8429661618780145E-6"/>
    <n v="4.6437361846266524E-7"/>
    <n v="2.6669307643270859E-5"/>
    <n v="0"/>
    <n v="0"/>
    <n v="0"/>
    <n v="0"/>
    <n v="0"/>
    <n v="0"/>
    <n v="0"/>
    <n v="0"/>
  </r>
  <r>
    <x v="2"/>
    <s v="Burlington"/>
    <s v="P"/>
    <n v="2270008005"/>
    <s v="Airport Ground Support Equipment"/>
    <s v="Off-highway Vehicle Diesel"/>
    <s v="A"/>
    <s v="R"/>
    <n v="4.8444669999999999"/>
    <m/>
    <m/>
    <n v="15.583550000000001"/>
    <n v="0.99872550000000004"/>
    <n v="0.96850049999999999"/>
    <n v="2.5875180000000001E-2"/>
    <n v="1.8710580000000001"/>
    <n v="0.92744455287860228"/>
    <n v="0.92744455287860228"/>
    <n v="0.92744455287860228"/>
    <n v="0.8812213199642529"/>
    <n v="0.84444841351925259"/>
    <n v="0.84415283398614505"/>
    <n v="0.96561631988547258"/>
    <n v="0.95809163991597157"/>
    <n v="4.4929745307501436"/>
    <n v="0"/>
    <n v="0"/>
    <n v="13.732556500728935"/>
    <n v="0.84337216401622239"/>
    <n v="0.81756244179199844"/>
    <n v="2.4985496087974183E-2"/>
    <n v="1.792645027597898"/>
    <n v="4.4929745307501436"/>
    <n v="0"/>
    <n v="0"/>
    <n v="13.732556500728935"/>
    <n v="0.84337216401622239"/>
    <n v="0.81756244179199844"/>
    <n v="2.4985496087974183E-2"/>
    <n v="1.792645027597898"/>
    <n v="1.230951926232916E-2"/>
    <n v="0"/>
    <n v="0"/>
    <n v="3.7623442467750505E-2"/>
    <n v="2.3106086685375955E-3"/>
    <n v="2.2398971007999958E-3"/>
    <n v="6.8453413939655302E-5"/>
    <n v="4.911356239994241E-3"/>
    <n v="0"/>
    <n v="0"/>
    <n v="0"/>
    <n v="0"/>
    <n v="0"/>
    <n v="0"/>
    <n v="0"/>
    <n v="0"/>
  </r>
  <r>
    <x v="3"/>
    <s v="Camden"/>
    <s v="P"/>
    <n v="2270008005"/>
    <s v="Airport Ground Support Equipment"/>
    <s v="Off-highway Vehicle Diesel"/>
    <s v="A"/>
    <s v="R"/>
    <n v="3.8139919999999999E-5"/>
    <m/>
    <m/>
    <n v="9.8436299999999998E-5"/>
    <n v="5.4564349999999999E-6"/>
    <n v="5.2910900000000002E-6"/>
    <n v="3.3069299999999998E-7"/>
    <n v="1.91802E-5"/>
    <n v="0.92744455287860228"/>
    <n v="0.92744455287860228"/>
    <n v="0.92744455287860228"/>
    <n v="0.8812213199642529"/>
    <n v="0.84444841351925259"/>
    <n v="0.84415283398614505"/>
    <n v="0.96561631988547258"/>
    <n v="0.95809163991597157"/>
    <n v="3.537266105122566E-5"/>
    <n v="0"/>
    <n v="0"/>
    <n v="8.6744166218397182E-5"/>
    <n v="4.607677879220923E-6"/>
    <n v="4.4664886183757526E-6"/>
    <n v="3.1932255767188659E-7"/>
    <n v="1.8376389271916318E-5"/>
    <n v="3.537266105122566E-5"/>
    <n v="0"/>
    <n v="0"/>
    <n v="8.6744166218397182E-5"/>
    <n v="4.607677879220923E-6"/>
    <n v="4.4664886183757526E-6"/>
    <n v="3.1932255767188659E-7"/>
    <n v="1.8376389271916318E-5"/>
    <n v="9.6911400140344275E-8"/>
    <n v="0"/>
    <n v="0"/>
    <n v="2.3765524991341693E-7"/>
    <n v="1.2623775011564172E-8"/>
    <n v="1.2236955118837678E-8"/>
    <n v="8.7485632238873038E-10"/>
    <n v="5.0346271977852928E-8"/>
    <n v="0"/>
    <n v="0"/>
    <n v="0"/>
    <n v="0"/>
    <n v="0"/>
    <n v="0"/>
    <n v="0"/>
    <n v="0"/>
  </r>
  <r>
    <x v="4"/>
    <s v="Cape May"/>
    <s v="P"/>
    <n v="2270008005"/>
    <s v="Airport Ground Support Equipment"/>
    <s v="Off-highway Vehicle Diesel"/>
    <s v="A"/>
    <s v="R"/>
    <n v="7.6279850000000003E-6"/>
    <m/>
    <m/>
    <n v="1.9687260000000001E-5"/>
    <n v="1.0912870000000001E-6"/>
    <n v="1.058218E-6"/>
    <n v="6.6138599999999999E-8"/>
    <n v="3.8360390000000002E-6"/>
    <n v="0.92744455287860228"/>
    <n v="0.92744455287860228"/>
    <n v="0.92744455287860228"/>
    <n v="0.8812213199642529"/>
    <n v="0.84444841351925259"/>
    <n v="0.84415283398614505"/>
    <n v="0.96561631988547258"/>
    <n v="0.95809163991597157"/>
    <n v="7.0745331376896856E-6"/>
    <n v="0"/>
    <n v="0"/>
    <n v="1.7348833243679438E-5"/>
    <n v="9.2153557584418466E-7"/>
    <n v="8.9329772367515036E-7"/>
    <n v="6.386451153437732E-8"/>
    <n v="3.6752768962916239E-6"/>
    <n v="7.0745331376896856E-6"/>
    <n v="0"/>
    <n v="0"/>
    <n v="1.7348833243679438E-5"/>
    <n v="9.2153557584418466E-7"/>
    <n v="8.9329772367515036E-7"/>
    <n v="6.386451153437732E-8"/>
    <n v="3.6752768962916239E-6"/>
    <n v="1.9382282569012837E-8"/>
    <n v="0"/>
    <n v="0"/>
    <n v="4.7531049982683391E-8"/>
    <n v="2.5247550023128346E-9"/>
    <n v="2.4473910237675353E-9"/>
    <n v="1.7497126447774607E-10"/>
    <n v="1.0069251770661983E-8"/>
    <n v="0"/>
    <n v="0"/>
    <n v="0"/>
    <n v="0"/>
    <n v="0"/>
    <n v="0"/>
    <n v="0"/>
    <n v="0"/>
  </r>
  <r>
    <x v="5"/>
    <s v="Essex"/>
    <s v="P"/>
    <n v="2270008005"/>
    <s v="Airport Ground Support Equipment"/>
    <s v="Off-highway Vehicle Diesel"/>
    <s v="A"/>
    <s v="R"/>
    <n v="14.760199999999999"/>
    <m/>
    <m/>
    <n v="40.312980000000003"/>
    <n v="2.2528830000000002"/>
    <n v="2.183592"/>
    <n v="0.1026065"/>
    <n v="6.4647699999999997"/>
    <n v="0.92744455287860228"/>
    <n v="0.92744455287860228"/>
    <n v="0.92744455287860228"/>
    <n v="0.8812213199642529"/>
    <n v="0.84444841351925259"/>
    <n v="0.84415283398614505"/>
    <n v="0.96561631988547258"/>
    <n v="0.95809163991597157"/>
    <n v="13.689267089398745"/>
    <n v="0"/>
    <n v="0"/>
    <n v="35.524657447292533"/>
    <n v="1.9024434751944945"/>
    <n v="1.8432853750694744"/>
    <n v="9.9078510926328744E-2"/>
    <n v="6.1938420909795751"/>
    <n v="13.689267089398745"/>
    <n v="0"/>
    <n v="0"/>
    <n v="35.524657447292533"/>
    <n v="1.9024434751944945"/>
    <n v="1.8432853750694744"/>
    <n v="9.9078510926328744E-2"/>
    <n v="6.1938420909795751"/>
    <n v="3.7504841340818482E-2"/>
    <n v="0"/>
    <n v="0"/>
    <n v="9.732782862271927E-2"/>
    <n v="5.2121739046424509E-3"/>
    <n v="5.0500969179985604E-3"/>
    <n v="2.7144797514062669E-4"/>
    <n v="1.6969430386245411E-2"/>
    <n v="0"/>
    <n v="0"/>
    <n v="0"/>
    <n v="0"/>
    <n v="0"/>
    <n v="0"/>
    <n v="0"/>
    <n v="0"/>
  </r>
  <r>
    <x v="6"/>
    <s v="Mercer"/>
    <s v="P"/>
    <n v="2270008005"/>
    <s v="Airport Ground Support Equipment"/>
    <s v="Off-highway Vehicle Diesel"/>
    <s v="A"/>
    <s v="R"/>
    <n v="0.1601832"/>
    <m/>
    <m/>
    <n v="0.50047799999999998"/>
    <n v="2.019485E-2"/>
    <n v="1.9573119999999999E-2"/>
    <n v="1.26867E-3"/>
    <n v="7.6100749999999995E-2"/>
    <n v="0.92744455287860228"/>
    <n v="0.92744455287860228"/>
    <n v="0.92744455287860228"/>
    <n v="0.8812213199642529"/>
    <n v="0.84444841351925259"/>
    <n v="0.84415283398614505"/>
    <n v="0.96561631988547258"/>
    <n v="0.95809163991597157"/>
    <n v="0.14856103630266373"/>
    <n v="0"/>
    <n v="0"/>
    <n v="0.44103188377306934"/>
    <n v="1.7053509043759279E-2"/>
    <n v="1.6522704717950896E-2"/>
    <n v="1.2250484565491024E-3"/>
    <n v="7.2911492366335373E-2"/>
    <n v="0.14856103630266373"/>
    <n v="0"/>
    <n v="0"/>
    <n v="0.44103188377306934"/>
    <n v="1.7053509043759279E-2"/>
    <n v="1.6522704717950896E-2"/>
    <n v="1.2250484565491024E-3"/>
    <n v="7.2911492366335373E-2"/>
    <n v="4.0701653781551706E-4"/>
    <n v="0"/>
    <n v="0"/>
    <n v="1.2083065308851216E-3"/>
    <n v="4.6721942585641858E-5"/>
    <n v="4.526768415876958E-5"/>
    <n v="3.3562971412304176E-6"/>
    <n v="1.9975751333242567E-4"/>
    <n v="0"/>
    <n v="0"/>
    <n v="0"/>
    <n v="0"/>
    <n v="0"/>
    <n v="0"/>
    <n v="0"/>
    <n v="0"/>
  </r>
  <r>
    <x v="7"/>
    <s v="Monmouth"/>
    <s v="P"/>
    <n v="2270008005"/>
    <s v="Airport Ground Support Equipment"/>
    <s v="Off-highway Vehicle Diesel"/>
    <s v="A"/>
    <s v="R"/>
    <n v="6.2038000000000005E-5"/>
    <m/>
    <m/>
    <n v="1.5628549999999999E-4"/>
    <n v="8.3224399999999996E-6"/>
    <n v="8.0689100000000006E-6"/>
    <n v="5.73201E-7"/>
    <n v="3.3201580000000003E-5"/>
    <n v="0.92744455287860228"/>
    <n v="0.92744455287860228"/>
    <n v="0.92744455287860228"/>
    <n v="0.8812213199642529"/>
    <n v="0.84444841351925259"/>
    <n v="0.84415283398614505"/>
    <n v="0.96561631988547258"/>
    <n v="0.95809163991597157"/>
    <n v="5.753680517148273E-5"/>
    <n v="0"/>
    <n v="0"/>
    <n v="1.3772211460127325E-4"/>
    <n v="7.0278712546091685E-6"/>
    <n v="6.8113932436791458E-6"/>
    <n v="5.5349224017467279E-7"/>
    <n v="3.1810156230001323E-5"/>
    <n v="5.753680517148273E-5"/>
    <n v="0"/>
    <n v="0"/>
    <n v="1.3772211460127325E-4"/>
    <n v="7.0278712546091685E-6"/>
    <n v="6.8113932436791458E-6"/>
    <n v="5.5349224017467279E-7"/>
    <n v="3.1810156230001323E-5"/>
    <n v="1.5763508266159653E-7"/>
    <n v="0"/>
    <n v="0"/>
    <n v="3.7732086192129655E-7"/>
    <n v="1.9254441793449775E-8"/>
    <n v="1.8661351352545605E-8"/>
    <n v="1.5164170963689665E-9"/>
    <n v="8.7151112958907729E-8"/>
    <n v="0"/>
    <n v="0"/>
    <n v="0"/>
    <n v="0"/>
    <n v="0"/>
    <n v="0"/>
    <n v="0"/>
    <n v="0"/>
  </r>
  <r>
    <x v="8"/>
    <s v="Morris"/>
    <s v="P"/>
    <n v="2270008005"/>
    <s v="Airport Ground Support Equipment"/>
    <s v="Off-highway Vehicle Diesel"/>
    <s v="A"/>
    <s v="R"/>
    <n v="4.7354800000000002E-3"/>
    <m/>
    <m/>
    <n v="1.180229E-2"/>
    <n v="5.7891099999999999E-4"/>
    <n v="5.5865050000000001E-4"/>
    <n v="4.6737940000000001E-5"/>
    <n v="2.7262440000000001E-3"/>
    <n v="0.92744455287860228"/>
    <n v="0.92744455287860228"/>
    <n v="0.92744455287860228"/>
    <n v="0.8812213199642529"/>
    <n v="0.84444841351925259"/>
    <n v="0.84415283398614505"/>
    <n v="0.96561631988547258"/>
    <n v="0.95809163991597157"/>
    <n v="4.3918951312655633E-3"/>
    <n v="0"/>
    <n v="0"/>
    <n v="1.0400429572400902E-2"/>
    <n v="4.8886047551884406E-4"/>
    <n v="4.7158640278277693E-4"/>
    <n v="4.5130917621828027E-5"/>
    <n v="2.6119915847710781E-3"/>
    <n v="4.3918951312655633E-3"/>
    <n v="0"/>
    <n v="0"/>
    <n v="1.0400429572400902E-2"/>
    <n v="4.8886047551884406E-4"/>
    <n v="4.7158640278277693E-4"/>
    <n v="4.5130917621828027E-5"/>
    <n v="2.6119915847710781E-3"/>
    <n v="1.2032589400727571E-5"/>
    <n v="0"/>
    <n v="0"/>
    <n v="2.8494327595618908E-5"/>
    <n v="1.3393437685447783E-6"/>
    <n v="1.2920175418706218E-6"/>
    <n v="1.236463496488439E-7"/>
    <n v="7.15614132813994E-6"/>
    <n v="0"/>
    <n v="0"/>
    <n v="0"/>
    <n v="0"/>
    <n v="0"/>
    <n v="0"/>
    <n v="0"/>
    <n v="0"/>
  </r>
  <r>
    <x v="9"/>
    <s v="Ocean"/>
    <s v="P"/>
    <n v="2270008005"/>
    <s v="Airport Ground Support Equipment"/>
    <s v="Off-highway Vehicle Diesel"/>
    <s v="A"/>
    <s v="R"/>
    <n v="0.58246812798500003"/>
    <m/>
    <m/>
    <n v="2.2572006872600001"/>
    <n v="0.13944729128700001"/>
    <n v="0.13524905821800001"/>
    <n v="2.7257371386000002E-3"/>
    <n v="0.216332836039"/>
    <n v="0.92744455287860228"/>
    <n v="0.92744455287860228"/>
    <n v="0.92744455287860228"/>
    <n v="0.8812213199642529"/>
    <n v="0.84444841351925259"/>
    <n v="0.84415283398614505"/>
    <n v="0.96561631988547258"/>
    <n v="0.95809163991597157"/>
    <n v="0.5402068925250848"/>
    <n v="0"/>
    <n v="0"/>
    <n v="1.989093369051476"/>
    <n v="0.11775604389686425"/>
    <n v="0.11417087578868183"/>
    <n v="2.6320162647500904E-3"/>
    <n v="0.20726668164827849"/>
    <n v="0.5402068925250848"/>
    <n v="0"/>
    <n v="0"/>
    <n v="1.989093369051476"/>
    <n v="0.11775604389686425"/>
    <n v="0.11417087578868183"/>
    <n v="2.6320162647500904E-3"/>
    <n v="0.20726668164827849"/>
    <n v="1.4800188836303692E-3"/>
    <n v="0"/>
    <n v="0"/>
    <n v="5.449570874113633E-3"/>
    <n v="3.2261929834757327E-4"/>
    <n v="3.1279691996899135E-4"/>
    <n v="7.2110034650687404E-6"/>
    <n v="5.6785392232405068E-4"/>
    <n v="0"/>
    <n v="0"/>
    <n v="0"/>
    <n v="0"/>
    <n v="0"/>
    <n v="0"/>
    <n v="0"/>
    <n v="0"/>
  </r>
  <r>
    <x v="0"/>
    <s v="Atlantic"/>
    <s v="P"/>
    <n v="2275001000"/>
    <s v="Military Aircraft"/>
    <m/>
    <s v="A"/>
    <s v="R"/>
    <n v="261.67500000000001"/>
    <m/>
    <m/>
    <n v="225.10220000000001"/>
    <n v="14.04106"/>
    <n v="13.70407"/>
    <n v="21.257680000000001"/>
    <n v="109.5166"/>
    <n v="1.0456789155486494"/>
    <n v="1.0456789155486494"/>
    <n v="1.0456789155486494"/>
    <n v="1.0398205566400638"/>
    <n v="1.0728632355052716"/>
    <n v="1.0723135648355602"/>
    <n v="1.041593380211707"/>
    <n v="1.0457851905601248"/>
    <n v="273.62803022619283"/>
    <n v="0"/>
    <n v="0"/>
    <n v="234.06589490490299"/>
    <n v="15.064137061523649"/>
    <n v="14.695060154456055"/>
    <n v="22.1418587666588"/>
    <n v="114.53083840049696"/>
    <n v="273.62803022619283"/>
    <n v="0"/>
    <n v="0"/>
    <n v="234.06589490490299"/>
    <n v="15.064137061523649"/>
    <n v="14.695060154456055"/>
    <n v="22.1418587666588"/>
    <n v="114.53083840049696"/>
    <n v="0.7496658362361448"/>
    <n v="0"/>
    <n v="0"/>
    <n v="0.6412764243969945"/>
    <n v="4.1271608387736025E-2"/>
    <n v="4.0260438779331657E-2"/>
    <n v="6.0662626757969317E-2"/>
    <n v="0.31378311890547111"/>
    <n v="0"/>
    <n v="0"/>
    <n v="0"/>
    <n v="0"/>
    <n v="0"/>
    <n v="0"/>
    <n v="0"/>
    <n v="0"/>
  </r>
  <r>
    <x v="1"/>
    <s v="Bergen"/>
    <s v="P"/>
    <n v="2275001000"/>
    <s v="Military Aircraft"/>
    <m/>
    <s v="A"/>
    <s v="R"/>
    <n v="3.56325044"/>
    <m/>
    <m/>
    <n v="3.0652353049999999"/>
    <n v="0.19119826640000001"/>
    <n v="0.18660950800000001"/>
    <n v="0.28946756350000002"/>
    <n v="1.4912963859999999"/>
    <n v="1.0456789155486494"/>
    <n v="1.0456789155486494"/>
    <n v="1.0456789155486494"/>
    <n v="1.0398205566400638"/>
    <n v="1.0728632355052716"/>
    <n v="1.0723135648355602"/>
    <n v="1.041593380211707"/>
    <n v="1.0457851905601248"/>
    <n v="3.7260158559274479"/>
    <n v="0"/>
    <n v="0"/>
    <n v="3.1872946810778755"/>
    <n v="0.20512959071290288"/>
    <n v="0.20010390675568998"/>
    <n v="0.30150749792761194"/>
    <n v="1.5595756752146352"/>
    <n v="3.7260158559274479"/>
    <n v="0"/>
    <n v="0"/>
    <n v="3.1872946810778755"/>
    <n v="0.20512959071290288"/>
    <n v="0.20010390675568998"/>
    <n v="0.30150749792761194"/>
    <n v="1.5595756752146352"/>
    <n v="1.020826261897931E-2"/>
    <n v="0"/>
    <n v="0"/>
    <n v="8.7323141947339058E-3"/>
    <n v="5.6199887866548734E-4"/>
    <n v="5.4822988152243828E-4"/>
    <n v="8.2604793952770401E-4"/>
    <n v="4.2728100690811923E-3"/>
    <n v="0"/>
    <n v="0"/>
    <n v="0"/>
    <n v="0"/>
    <n v="0"/>
    <n v="0"/>
    <n v="0"/>
    <n v="0"/>
  </r>
  <r>
    <x v="2"/>
    <s v="Burlington"/>
    <s v="P"/>
    <n v="2275001000"/>
    <s v="Military Aircraft"/>
    <m/>
    <s v="A"/>
    <s v="R"/>
    <n v="211.586399"/>
    <m/>
    <n v="54496.561999999998"/>
    <n v="283.26545299999998"/>
    <n v="4.1506178"/>
    <n v="4.1092351999999996"/>
    <n v="22.840749899999999"/>
    <n v="120.5160212"/>
    <n v="1.0456789155486494"/>
    <n v="1.0456789155486494"/>
    <n v="1.0456789155486494"/>
    <n v="1.0398205566400638"/>
    <n v="1.0728632355052716"/>
    <n v="1.0723135648355602"/>
    <n v="1.041593380211707"/>
    <n v="1.0457851905601248"/>
    <n v="221.25143625116385"/>
    <n v="0"/>
    <n v="56985.90585328974"/>
    <n v="294.54524101535981"/>
    <n v="4.4530452422537721"/>
    <n v="4.4063886460597654"/>
    <n v="23.790773894911208"/>
    <n v="126.03387019619004"/>
    <n v="221.25143625116385"/>
    <n v="0"/>
    <n v="56985.90585328974"/>
    <n v="294.54524101535981"/>
    <n v="4.4530452422537721"/>
    <n v="4.4063886460597654"/>
    <n v="23.790773894911208"/>
    <n v="126.03387019619004"/>
    <n v="0.60616831849633934"/>
    <n v="0"/>
    <n v="156.12576946106779"/>
    <n v="0.80697326305578032"/>
    <n v="1.2200123951380197E-2"/>
    <n v="1.2072297660437714E-2"/>
    <n v="6.5180202451811525E-2"/>
    <n v="0.34529827451010969"/>
    <n v="0"/>
    <n v="0"/>
    <n v="0"/>
    <n v="0"/>
    <n v="0"/>
    <n v="0"/>
    <n v="0"/>
    <n v="0"/>
  </r>
  <r>
    <x v="4"/>
    <s v="Cape May"/>
    <s v="P"/>
    <n v="2275001000"/>
    <s v="Military Aircraft"/>
    <m/>
    <s v="A"/>
    <s v="R"/>
    <n v="1.2980879999999999"/>
    <m/>
    <m/>
    <n v="1.1166609999999999"/>
    <n v="6.9653279999999998E-2"/>
    <n v="6.7981600000000003E-2"/>
    <n v="0.1054527"/>
    <n v="0.54327729999999996"/>
    <n v="1.0456789155486494"/>
    <n v="1.0456789155486494"/>
    <n v="1.0456789155486494"/>
    <n v="1.0398205566400638"/>
    <n v="1.0728632355052716"/>
    <n v="1.0723135648355602"/>
    <n v="1.041593380211707"/>
    <n v="1.0457851905601248"/>
    <n v="1.3573832521267151"/>
    <n v="0"/>
    <n v="0"/>
    <n v="1.1611270625982502"/>
    <n v="7.472844334435462E-2"/>
    <n v="7.2897591839225118E-2"/>
    <n v="0.10983883424545107"/>
    <n v="0.56815135470749001"/>
    <n v="1.3573832521267151"/>
    <n v="0"/>
    <n v="0"/>
    <n v="1.1611270625982502"/>
    <n v="7.472844334435462E-2"/>
    <n v="7.2897591839225118E-2"/>
    <n v="0.10983883424545107"/>
    <n v="0.56815135470749001"/>
    <n v="3.7188582250046987E-3"/>
    <n v="0"/>
    <n v="0"/>
    <n v="3.1811700345157541E-3"/>
    <n v="2.0473546121740991E-4"/>
    <n v="1.9971942969650717E-4"/>
    <n v="3.0092831300123583E-4"/>
    <n v="1.5565790539931233E-3"/>
    <n v="0"/>
    <n v="0"/>
    <n v="0"/>
    <n v="0"/>
    <n v="0"/>
    <n v="0"/>
    <n v="0"/>
    <n v="0"/>
  </r>
  <r>
    <x v="10"/>
    <s v="Cumberland"/>
    <s v="P"/>
    <n v="2275001000"/>
    <s v="Military Aircraft"/>
    <m/>
    <s v="A"/>
    <s v="R"/>
    <n v="19.471309999999999"/>
    <m/>
    <m/>
    <n v="16.749919999999999"/>
    <n v="1.044799"/>
    <n v="1.0197240000000001"/>
    <n v="1.58179"/>
    <n v="8.1491600000000002"/>
    <n v="1.0456789155486494"/>
    <n v="1.0456789155486494"/>
    <n v="1.0456789155486494"/>
    <n v="1.0398205566400638"/>
    <n v="1.0728632355052716"/>
    <n v="1.0723135648355602"/>
    <n v="1.041593380211707"/>
    <n v="1.0457851905601248"/>
    <n v="20.360738325111573"/>
    <n v="0"/>
    <n v="0"/>
    <n v="17.416911138076536"/>
    <n v="1.1209264355926722"/>
    <n v="1.0934638775883769"/>
    <n v="1.6475819928850761"/>
    <n v="8.5222708435049466"/>
    <n v="20.360738325111573"/>
    <n v="0"/>
    <n v="0"/>
    <n v="17.416911138076536"/>
    <n v="1.1209264355926722"/>
    <n v="1.0934638775883769"/>
    <n v="1.6475819928850761"/>
    <n v="8.5222708435049466"/>
    <n v="5.5782844726333075E-2"/>
    <n v="0"/>
    <n v="0"/>
    <n v="4.7717564761853522E-2"/>
    <n v="3.0710313303908827E-3"/>
    <n v="2.9957914454476079E-3"/>
    <n v="4.5139232681782908E-3"/>
    <n v="2.3348687242479307E-2"/>
    <n v="0"/>
    <n v="0"/>
    <n v="0"/>
    <n v="0"/>
    <n v="0"/>
    <n v="0"/>
    <n v="0"/>
    <n v="0"/>
  </r>
  <r>
    <x v="5"/>
    <s v="Essex"/>
    <s v="P"/>
    <n v="2275001000"/>
    <s v="Military Aircraft"/>
    <m/>
    <s v="A"/>
    <s v="R"/>
    <n v="7.9662402099999996"/>
    <m/>
    <n v="1.940512"/>
    <n v="6.8424914799999996"/>
    <n v="0.42682177259999998"/>
    <n v="0.41658277259999998"/>
    <n v="0.64661795950000001"/>
    <n v="3.337165895"/>
    <n v="1.0456789155486494"/>
    <n v="1.0456789155486494"/>
    <n v="1.0456789155486494"/>
    <n v="1.0398205566400638"/>
    <n v="1.0728632355052716"/>
    <n v="1.0723135648355602"/>
    <n v="1.041593380211707"/>
    <n v="1.0457851905601248"/>
    <n v="8.3301294237928456"/>
    <n v="0"/>
    <n v="2.029152483769141"/>
    <n v="7.1149632995384939"/>
    <n v="0.45792138793573128"/>
    <n v="0.44670735793578753"/>
    <n v="0.6735129861412017"/>
    <n v="3.4899586714333242"/>
    <n v="8.3301294237928456"/>
    <n v="0"/>
    <n v="2.029152483769141"/>
    <n v="7.1149632995384939"/>
    <n v="0.45792138793573128"/>
    <n v="0.44670735793578753"/>
    <n v="0.6735129861412017"/>
    <n v="3.4899586714333242"/>
    <n v="2.2822272393953003E-2"/>
    <n v="0"/>
    <n v="5.5593218733401128E-3"/>
    <n v="1.94930501357219E-2"/>
    <n v="1.2545791450294008E-3"/>
    <n v="1.2238557751665412E-3"/>
    <n v="1.8452410579211005E-3"/>
    <n v="9.5615306066666409E-3"/>
    <n v="0"/>
    <n v="0"/>
    <n v="0"/>
    <n v="0"/>
    <n v="0"/>
    <n v="0"/>
    <n v="0"/>
    <n v="0"/>
  </r>
  <r>
    <x v="6"/>
    <s v="Mercer"/>
    <s v="P"/>
    <n v="2275001000"/>
    <s v="Military Aircraft"/>
    <m/>
    <s v="A"/>
    <s v="R"/>
    <n v="10.43662"/>
    <m/>
    <m/>
    <n v="8.9779579999999992"/>
    <n v="0.56001239999999997"/>
    <n v="0.54657210000000001"/>
    <n v="0.84783949999999997"/>
    <n v="4.3679500000000004"/>
    <n v="1.0456789155486494"/>
    <n v="1.0456789155486494"/>
    <n v="1.0456789155486494"/>
    <n v="1.0398205566400638"/>
    <n v="1.0728632355052716"/>
    <n v="1.0723135648355602"/>
    <n v="1.041593380211707"/>
    <n v="1.0457851905601248"/>
    <n v="10.913353483593346"/>
    <n v="0"/>
    <n v="0"/>
    <n v="9.3354652850511126"/>
    <n v="0.60081671538707238"/>
    <n v="0.58609667699065826"/>
    <n v="0.8831040106820035"/>
    <n v="4.5679374231070975"/>
    <n v="10.913353483593346"/>
    <n v="0"/>
    <n v="0"/>
    <n v="9.3354652850511126"/>
    <n v="0.60081671538707238"/>
    <n v="0.58609667699065826"/>
    <n v="0.8831040106820035"/>
    <n v="4.5679374231070975"/>
    <n v="2.9899598585187249E-2"/>
    <n v="0"/>
    <n v="0"/>
    <n v="2.5576617219318115E-2"/>
    <n v="1.6460731928412942E-3"/>
    <n v="1.6057443205223514E-3"/>
    <n v="2.4194630429643931E-3"/>
    <n v="1.2514897049608486E-2"/>
    <n v="0"/>
    <n v="0"/>
    <n v="0"/>
    <n v="0"/>
    <n v="0"/>
    <n v="0"/>
    <n v="0"/>
    <n v="0"/>
  </r>
  <r>
    <x v="8"/>
    <s v="Morris"/>
    <s v="P"/>
    <n v="2275001000"/>
    <s v="Military Aircraft"/>
    <m/>
    <s v="A"/>
    <s v="R"/>
    <n v="0.49976369999999998"/>
    <m/>
    <m/>
    <n v="0.42991459999999998"/>
    <n v="2.6816510000000002E-2"/>
    <n v="2.6172919999999999E-2"/>
    <n v="4.0599280000000001E-2"/>
    <n v="0.20916180000000001"/>
    <n v="1.0456789155486494"/>
    <n v="1.0456789155486494"/>
    <n v="1.0456789155486494"/>
    <n v="1.0398205566400638"/>
    <n v="1.0728632355052716"/>
    <n v="1.0723135648355602"/>
    <n v="1.041593380211707"/>
    <n v="1.0457851905601248"/>
    <n v="0.52259236384658059"/>
    <n v="0"/>
    <n v="0"/>
    <n v="0.44703403867969033"/>
    <n v="2.8770447683559474E-2"/>
    <n v="2.8065577147355927E-2"/>
    <n v="4.2287941289361551E-2"/>
    <n v="0.2187383128708987"/>
    <n v="0.52259236384658059"/>
    <n v="0"/>
    <n v="0"/>
    <n v="0.44703403867969033"/>
    <n v="2.8770447683559474E-2"/>
    <n v="2.8065577147355927E-2"/>
    <n v="4.2287941289361551E-2"/>
    <n v="0.2187383128708987"/>
    <n v="1.4317599009495358E-3"/>
    <n v="0"/>
    <n v="0"/>
    <n v="1.2247507909032612E-3"/>
    <n v="7.8823144338519111E-5"/>
    <n v="7.6891992184536793E-5"/>
    <n v="1.158573733955111E-4"/>
    <n v="5.9928304896136636E-4"/>
    <n v="0"/>
    <n v="0"/>
    <n v="0"/>
    <n v="0"/>
    <n v="0"/>
    <n v="0"/>
    <n v="0"/>
    <n v="0"/>
  </r>
  <r>
    <x v="9"/>
    <s v="Ocean"/>
    <s v="P"/>
    <n v="2275001000"/>
    <s v="Military Aircraft"/>
    <m/>
    <s v="A"/>
    <s v="R"/>
    <n v="143.00149689"/>
    <m/>
    <n v="25837.236339999999"/>
    <n v="105.575000432"/>
    <n v="1.6573195786999999"/>
    <n v="1.6313667647000001"/>
    <n v="11.228456801"/>
    <n v="27.24376058"/>
    <n v="1.0456789155486494"/>
    <n v="1.0456789155486494"/>
    <n v="1.0456789155486494"/>
    <n v="1.0398205566400638"/>
    <n v="1.0728632355052716"/>
    <n v="1.0723135648355602"/>
    <n v="1.041593380211707"/>
    <n v="1.0457851905601248"/>
    <n v="149.53365018976876"/>
    <n v="0"/>
    <n v="27017.453276785356"/>
    <n v="109.77905571647722"/>
    <n v="1.7780772454703155"/>
    <n v="1.7493367110097116"/>
    <n v="11.695486273914721"/>
    <n v="28.491121349729713"/>
    <n v="149.53365018976876"/>
    <n v="0"/>
    <n v="27017.453276785356"/>
    <n v="109.77905571647722"/>
    <n v="1.7780772454703155"/>
    <n v="1.7493367110097116"/>
    <n v="11.695486273914721"/>
    <n v="28.491121349729713"/>
    <n v="0.40968123339662676"/>
    <n v="0"/>
    <n v="74.020419936398241"/>
    <n v="0.30076453620952665"/>
    <n v="4.8714445081378512E-3"/>
    <n v="4.7927033178348259E-3"/>
    <n v="3.2042428147711563E-2"/>
    <n v="7.805786671158825E-2"/>
    <n v="0"/>
    <n v="0"/>
    <n v="0"/>
    <n v="0"/>
    <n v="0"/>
    <n v="0"/>
    <n v="0"/>
    <n v="0"/>
  </r>
  <r>
    <x v="11"/>
    <s v="Union"/>
    <s v="P"/>
    <n v="2275001000"/>
    <s v="Military Aircraft"/>
    <m/>
    <s v="A"/>
    <s v="R"/>
    <n v="3.2387290000000002"/>
    <m/>
    <m/>
    <n v="2.78607"/>
    <n v="0.17378489999999999"/>
    <n v="0.16961409999999999"/>
    <n v="0.26310440000000002"/>
    <n v="1.355477"/>
    <n v="1.0456789155486494"/>
    <n v="1.0456789155486494"/>
    <n v="1.0456789155486494"/>
    <n v="1.0398205566400638"/>
    <n v="1.0728632355052716"/>
    <n v="1.0723135648355602"/>
    <n v="1.041593380211707"/>
    <n v="1.0457851905601248"/>
    <n v="3.386670628475962"/>
    <n v="0"/>
    <n v="0"/>
    <n v="2.8970128582381824"/>
    <n v="0.18644743009596007"/>
    <n v="0.18187950021737517"/>
    <n v="0.27404780134457307"/>
    <n v="1.4175377727448664"/>
    <n v="3.386670628475962"/>
    <n v="0"/>
    <n v="0"/>
    <n v="2.8970128582381824"/>
    <n v="0.18644743009596007"/>
    <n v="0.18187950021737517"/>
    <n v="0.27404780134457307"/>
    <n v="1.4175377727448664"/>
    <n v="9.2785496670574306E-3"/>
    <n v="0"/>
    <n v="0"/>
    <n v="7.9370215294196772E-3"/>
    <n v="5.1081487697523305E-4"/>
    <n v="4.9830000059554837E-4"/>
    <n v="7.5081589409472073E-4"/>
    <n v="3.883665130807853E-3"/>
    <n v="0"/>
    <n v="0"/>
    <n v="0"/>
    <n v="0"/>
    <n v="0"/>
    <n v="0"/>
    <n v="0"/>
    <n v="0"/>
  </r>
  <r>
    <x v="0"/>
    <s v="Atlantic"/>
    <s v="P"/>
    <n v="2275020000"/>
    <s v="Commercial Aircraft"/>
    <s v="Total: All Types"/>
    <s v="A"/>
    <s v="R"/>
    <n v="60.782944229999998"/>
    <m/>
    <n v="11711.184321999999"/>
    <n v="32.121184425000003"/>
    <n v="0.3466811602"/>
    <n v="0.3466811602"/>
    <n v="4.3474252059999996"/>
    <n v="12.685828018800001"/>
    <n v="1.132878899368245"/>
    <n v="1.132878899368245"/>
    <n v="1.132878899368245"/>
    <n v="1.1022817640076865"/>
    <n v="1.0885730151986679"/>
    <n v="1.0885318875481176"/>
    <n v="1.1726297889278308"/>
    <n v="0.94474810336718573"/>
    <n v="68.859714959643824"/>
    <n v="0"/>
    <n v="13267.353605006007"/>
    <n v="35.40659583000523"/>
    <n v="0.37738775587148643"/>
    <n v="0.37737349768987732"/>
    <n v="5.0979203016913104"/>
    <n v="11.984911960403604"/>
    <n v="68.859714959643824"/>
    <n v="0"/>
    <n v="13267.353605006007"/>
    <n v="35.40659583000523"/>
    <n v="0.37738775587148643"/>
    <n v="0.37737349768987732"/>
    <n v="5.0979203016913104"/>
    <n v="11.984911960403604"/>
    <n v="0.18865675331409268"/>
    <n v="0"/>
    <n v="36.348913986317825"/>
    <n v="9.7004372137000625E-2"/>
    <n v="1.0339390571821546E-3"/>
    <n v="1.0338999936708969E-3"/>
    <n v="1.3966904936140577E-2"/>
    <n v="3.2835375233982479E-2"/>
    <n v="0"/>
    <n v="0"/>
    <n v="0"/>
    <n v="0"/>
    <n v="0"/>
    <n v="0"/>
    <n v="0"/>
    <n v="0"/>
  </r>
  <r>
    <x v="2"/>
    <s v="Burlington"/>
    <s v="P"/>
    <n v="2275020000"/>
    <s v="Commercial Aircraft"/>
    <s v="Total: All Types"/>
    <s v="A"/>
    <s v="R"/>
    <n v="394.92279073999998"/>
    <m/>
    <n v="52657.568404999998"/>
    <n v="292.16611196000002"/>
    <n v="2.5230475243999999"/>
    <n v="2.5230475243999999"/>
    <n v="19.547525466"/>
    <n v="168.58841919"/>
    <n v="1.132878899368245"/>
    <n v="1.132878899368245"/>
    <n v="1.132878899368245"/>
    <n v="1.1022817640076865"/>
    <n v="1.0885730151986679"/>
    <n v="1.0885318875481176"/>
    <n v="1.1726297889278308"/>
    <n v="0.94474810336718573"/>
    <n v="447.39969650896694"/>
    <n v="0"/>
    <n v="59654.648138064469"/>
    <n v="322.04937727453608"/>
    <n v="2.7465214511256426"/>
    <n v="2.7464176841087373"/>
    <n v="22.922010661256977"/>
    <n v="159.27358927942456"/>
    <n v="447.39969650896694"/>
    <n v="0"/>
    <n v="59654.648138064469"/>
    <n v="322.04937727453608"/>
    <n v="2.7465214511256426"/>
    <n v="2.7464176841087373"/>
    <n v="22.922010661256977"/>
    <n v="159.27358927942456"/>
    <n v="1.225752593175252"/>
    <n v="0"/>
    <n v="163.43739215908073"/>
    <n v="0.88232706102612624"/>
    <n v="7.5247163044538153E-3"/>
    <n v="7.5244320112568142E-3"/>
    <n v="6.2800029208923219E-2"/>
    <n v="0.43636599802582071"/>
    <n v="0"/>
    <n v="0"/>
    <n v="0"/>
    <n v="0"/>
    <n v="0"/>
    <n v="0"/>
    <n v="0"/>
    <n v="0"/>
  </r>
  <r>
    <x v="5"/>
    <s v="Essex"/>
    <s v="P"/>
    <n v="2275020000"/>
    <s v="Commercial Aircraft"/>
    <s v="Total: All Types"/>
    <s v="A"/>
    <s v="R"/>
    <n v="3463.8345819699998"/>
    <m/>
    <n v="691105.23215499998"/>
    <n v="1991.6197873799999"/>
    <n v="15.7037332614"/>
    <n v="15.695254975399999"/>
    <n v="257.13647506799998"/>
    <n v="488.41279505199998"/>
    <n v="1.132878899368245"/>
    <n v="1.132878899368245"/>
    <n v="1.132878899368245"/>
    <n v="1.1022817640076865"/>
    <n v="1.0885730151986679"/>
    <n v="1.0885318875481176"/>
    <n v="1.1726297889278308"/>
    <n v="0.94474810336718573"/>
    <n v="3924.1051088158388"/>
    <n v="0"/>
    <n v="782938.53475139185"/>
    <n v="2195.32617246584"/>
    <n v="17.09466026623781"/>
    <n v="17.084785523921145"/>
    <n v="301.52589048463523"/>
    <n v="461.42706178564299"/>
    <n v="3924.1051088158388"/>
    <n v="0"/>
    <n v="782938.53475139185"/>
    <n v="2195.32617246584"/>
    <n v="17.09466026623781"/>
    <n v="17.084785523921145"/>
    <n v="301.52589048463523"/>
    <n v="461.42706178564299"/>
    <n v="10.750972900865312"/>
    <n v="0"/>
    <n v="2145.0370815106626"/>
    <n v="6.0145922533310685"/>
    <n v="4.683468566092551E-2"/>
    <n v="4.6807631572386696E-2"/>
    <n v="0.82609833009489109"/>
    <n v="1.2641837309195698"/>
    <n v="0"/>
    <n v="0"/>
    <n v="0"/>
    <n v="0"/>
    <n v="0"/>
    <n v="0"/>
    <n v="0"/>
    <n v="0"/>
  </r>
  <r>
    <x v="6"/>
    <s v="Mercer"/>
    <s v="P"/>
    <n v="2275020000"/>
    <s v="Commercial Aircraft"/>
    <s v="Total: All Types"/>
    <s v="A"/>
    <s v="R"/>
    <n v="29.37241448"/>
    <m/>
    <n v="7140.5047709999999"/>
    <n v="21.27588008"/>
    <n v="0.17540631500000001"/>
    <n v="0.17540631500000001"/>
    <n v="2.6506906579999998"/>
    <n v="7.5916169916999996"/>
    <n v="1.132878899368245"/>
    <n v="1.132878899368245"/>
    <n v="1.132878899368245"/>
    <n v="1.1022817640076865"/>
    <n v="1.0885730151986679"/>
    <n v="1.0885318875481176"/>
    <n v="1.1726297889278308"/>
    <n v="0.94474810336718573"/>
    <n v="33.275388587890305"/>
    <n v="0"/>
    <n v="8089.3271859041824"/>
    <n v="23.452014625398398"/>
    <n v="0.19094258120443733"/>
    <n v="0.19093536715480969"/>
    <n v="3.1082788268035126"/>
    <n v="7.1721657543986748"/>
    <n v="33.275388587890305"/>
    <n v="0"/>
    <n v="8089.3271859041824"/>
    <n v="23.452014625398398"/>
    <n v="0.19094258120443733"/>
    <n v="0.19093536715480969"/>
    <n v="3.1082788268035126"/>
    <n v="7.1721657543986748"/>
    <n v="9.1165448186000836E-2"/>
    <n v="0"/>
    <n v="22.162540235353923"/>
    <n v="6.42520948641052E-2"/>
    <n v="5.2313035946421188E-4"/>
    <n v="5.2311059494468404E-4"/>
    <n v="8.5158324022014051E-3"/>
    <n v="1.9649769190133354E-2"/>
    <n v="0"/>
    <n v="0"/>
    <n v="0"/>
    <n v="0"/>
    <n v="0"/>
    <n v="0"/>
    <n v="0"/>
    <n v="0"/>
  </r>
  <r>
    <x v="9"/>
    <s v="Ocean"/>
    <s v="P"/>
    <n v="2275020000"/>
    <s v="Commercial Aircraft"/>
    <s v="Total: All Types"/>
    <s v="A"/>
    <s v="R"/>
    <n v="0.14131353999999999"/>
    <m/>
    <n v="13.553100000000001"/>
    <n v="3.2514195000000003E-2"/>
    <n v="4.4824330000000002E-4"/>
    <n v="4.4824330000000002E-4"/>
    <n v="5.0311920000000003E-3"/>
    <n v="3.4158544499999999E-2"/>
    <n v="1.132878899368245"/>
    <n v="1.132878899368245"/>
    <n v="1.132878899368245"/>
    <n v="1.1022817640076865"/>
    <n v="1.0885730151986679"/>
    <n v="1.0885318875481176"/>
    <n v="1.1726297889278308"/>
    <n v="0.94474810336718573"/>
    <n v="0.16009112766103045"/>
    <n v="0"/>
    <n v="15.354021011027763"/>
    <n v="3.5839804219889901E-2"/>
    <n v="4.8794556062360108E-4"/>
    <n v="4.8792712542979717E-4"/>
    <n v="5.8997256130153908E-3"/>
    <n v="3.2271220130158609E-2"/>
    <n v="0.16009112766103045"/>
    <n v="0"/>
    <n v="15.354021011027763"/>
    <n v="3.5839804219889901E-2"/>
    <n v="4.8794556062360108E-4"/>
    <n v="4.8792712542979717E-4"/>
    <n v="5.8997256130153908E-3"/>
    <n v="3.2271220130158609E-2"/>
    <n v="4.3860582920830261E-4"/>
    <n v="0"/>
    <n v="4.2065810989117158E-2"/>
    <n v="9.8191244438054523E-5"/>
    <n v="1.3368371523934277E-6"/>
    <n v="1.336786645013143E-6"/>
    <n v="1.6163631816480523E-5"/>
    <n v="8.8414301726461942E-5"/>
    <n v="0"/>
    <n v="0"/>
    <n v="0"/>
    <n v="0"/>
    <n v="0"/>
    <n v="0"/>
    <n v="0"/>
    <n v="0"/>
  </r>
  <r>
    <x v="0"/>
    <s v="Atlantic"/>
    <s v="P"/>
    <n v="2275050011"/>
    <s v="General Aviation"/>
    <s v="Piston"/>
    <s v="A"/>
    <s v="R"/>
    <n v="91.634737799999996"/>
    <m/>
    <m/>
    <n v="0.49577647600000002"/>
    <n v="1.80538913"/>
    <n v="1.2457184029999999"/>
    <n v="7.6273300000000002E-2"/>
    <n v="1.1477148589999999"/>
    <n v="0.80030070135027565"/>
    <n v="0.80030070135027565"/>
    <n v="0.80030070135027565"/>
    <n v="0.79932519408697755"/>
    <n v="0.80011025322861917"/>
    <n v="0.80001535329149731"/>
    <n v="0.80205598196278116"/>
    <n v="0.81831964489779163"/>
    <n v="73.335344929388611"/>
    <n v="0"/>
    <n v="0"/>
    <n v="0.39628662790245778"/>
    <n v="1.4445103539804964"/>
    <n v="0.99659384827776476"/>
    <n v="6.11754565290418E-2"/>
    <n v="0.93919761586079897"/>
    <n v="73.335344929388611"/>
    <n v="0"/>
    <n v="0"/>
    <n v="0.39628662790245778"/>
    <n v="1.4445103539804964"/>
    <n v="0.99659384827776476"/>
    <n v="6.11754565290418E-2"/>
    <n v="0.93919761586079897"/>
    <n v="0.20091875323120167"/>
    <n v="0"/>
    <n v="0"/>
    <n v="1.085716788773857E-3"/>
    <n v="3.9575626136451958E-3"/>
    <n v="2.7303941048705885E-3"/>
    <n v="1.6760399049052548E-4"/>
    <n v="2.5731441530432849E-3"/>
    <n v="0"/>
    <n v="0"/>
    <n v="0"/>
    <n v="0"/>
    <n v="0"/>
    <n v="0"/>
    <n v="0"/>
    <n v="0"/>
  </r>
  <r>
    <x v="1"/>
    <s v="Bergen"/>
    <s v="P"/>
    <n v="2275050011"/>
    <s v="General Aviation"/>
    <s v="Piston"/>
    <s v="A"/>
    <s v="R"/>
    <n v="220.50075699999999"/>
    <m/>
    <m/>
    <n v="1.1929877499999999"/>
    <n v="4.3443090700000004"/>
    <n v="2.9975730674999999"/>
    <n v="0.18353649999999999"/>
    <n v="2.7617466550000001"/>
    <n v="0.80030070135027565"/>
    <n v="0.80030070135027565"/>
    <n v="0.80030070135027565"/>
    <n v="0.79932519408697755"/>
    <n v="0.80011025322861917"/>
    <n v="0.80001535329149731"/>
    <n v="0.80205598196278116"/>
    <n v="0.81831964489779163"/>
    <n v="176.46691047536669"/>
    <n v="0"/>
    <n v="0"/>
    <n v="0.95358516481213662"/>
    <n v="3.4759262301010874"/>
    <n v="2.3981044766130899"/>
    <n v="0.14720654773351197"/>
    <n v="2.2599915420172638"/>
    <n v="176.46691047536669"/>
    <n v="0"/>
    <n v="0"/>
    <n v="0.95358516481213662"/>
    <n v="3.4759262301010874"/>
    <n v="2.3981044766130899"/>
    <n v="0.14720654773351197"/>
    <n v="2.2599915420172638"/>
    <n v="0.48347098760374435"/>
    <n v="0"/>
    <n v="0"/>
    <n v="2.6125620953757166E-3"/>
    <n v="9.5230855619207865E-3"/>
    <n v="6.5701492509947666E-3"/>
    <n v="4.0330561022879991E-4"/>
    <n v="6.1917576493623668E-3"/>
    <n v="0"/>
    <n v="0"/>
    <n v="0"/>
    <n v="0"/>
    <n v="0"/>
    <n v="0"/>
    <n v="0"/>
    <n v="0"/>
  </r>
  <r>
    <x v="2"/>
    <s v="Burlington"/>
    <s v="P"/>
    <n v="2275050011"/>
    <s v="General Aviation"/>
    <s v="Piston"/>
    <s v="A"/>
    <s v="R"/>
    <n v="232.93752929999999"/>
    <m/>
    <m/>
    <n v="1.2602745900000001"/>
    <n v="4.5893381199999999"/>
    <n v="3.1666431610000001"/>
    <n v="0.19388839999999999"/>
    <n v="2.9175165060000001"/>
    <n v="0.80030070135027565"/>
    <n v="0.80030070135027565"/>
    <n v="0.80030070135027565"/>
    <n v="0.79932519408697755"/>
    <n v="0.80011025322861917"/>
    <n v="0.80001535329149731"/>
    <n v="0.80205598196278116"/>
    <n v="0.81831964489779163"/>
    <n v="186.42006806959037"/>
    <n v="0"/>
    <n v="0"/>
    <n v="1.0073692312546361"/>
    <n v="3.6719764853449548"/>
    <n v="2.5333631471955189"/>
    <n v="0.1555093510531925"/>
    <n v="2.3874610711733659"/>
    <n v="186.42006806959037"/>
    <n v="0"/>
    <n v="0"/>
    <n v="1.0073692312546361"/>
    <n v="3.6719764853449548"/>
    <n v="2.5333631471955189"/>
    <n v="0.1555093510531925"/>
    <n v="2.3874610711733659"/>
    <n v="0.51073991251942563"/>
    <n v="0"/>
    <n v="0"/>
    <n v="2.7599157020674961E-3"/>
    <n v="1.0060209548890288E-2"/>
    <n v="6.9407209512205997E-3"/>
    <n v="4.2605301658408905E-4"/>
    <n v="6.5409892360914134E-3"/>
    <n v="0"/>
    <n v="0"/>
    <n v="0"/>
    <n v="0"/>
    <n v="0"/>
    <n v="0"/>
    <n v="0"/>
    <n v="0"/>
  </r>
  <r>
    <x v="3"/>
    <s v="Camden"/>
    <s v="P"/>
    <n v="2275050011"/>
    <s v="General Aviation"/>
    <s v="Piston"/>
    <s v="A"/>
    <s v="R"/>
    <n v="12.731358"/>
    <m/>
    <m/>
    <n v="6.8881150000000002E-2"/>
    <n v="0.25083339999999998"/>
    <n v="0.17307499100000001"/>
    <n v="1.05971E-2"/>
    <n v="0.15945875800000001"/>
    <n v="0.80030070135027565"/>
    <n v="0.80030070135027565"/>
    <n v="0.80030070135027565"/>
    <n v="0.79932519408697755"/>
    <n v="0.80011025322861917"/>
    <n v="0.80001535329149731"/>
    <n v="0.80205598196278116"/>
    <n v="0.81831964489779163"/>
    <n v="10.188914736541443"/>
    <n v="0"/>
    <n v="0"/>
    <n v="5.5058438592684215E-2"/>
    <n v="0.20069437519219552"/>
    <n v="0.13846265007078773"/>
    <n v="8.4994674464577875E-3"/>
    <n v="0.13048823422240288"/>
    <n v="10.188914736541443"/>
    <n v="0"/>
    <n v="0"/>
    <n v="5.5058438592684215E-2"/>
    <n v="0.20069437519219552"/>
    <n v="0.13846265007078773"/>
    <n v="8.4994674464577875E-3"/>
    <n v="0.13048823422240288"/>
    <n v="2.7914834894634092E-2"/>
    <n v="0"/>
    <n v="0"/>
    <n v="1.5084503724023074E-4"/>
    <n v="5.4984760326628904E-4"/>
    <n v="3.7934972622133623E-4"/>
    <n v="2.3286212182076129E-5"/>
    <n v="3.5750201156822706E-4"/>
    <n v="0"/>
    <n v="0"/>
    <n v="0"/>
    <n v="0"/>
    <n v="0"/>
    <n v="0"/>
    <n v="0"/>
    <n v="0"/>
  </r>
  <r>
    <x v="4"/>
    <s v="Cape May"/>
    <s v="P"/>
    <n v="2275050011"/>
    <s v="General Aviation"/>
    <s v="Piston"/>
    <s v="A"/>
    <s v="R"/>
    <n v="136.7273351"/>
    <m/>
    <m/>
    <n v="0.73974341200000004"/>
    <n v="2.6938037800000001"/>
    <n v="1.8587247259999999"/>
    <n v="0.113806675"/>
    <n v="1.712494585"/>
    <n v="0.80030070135027565"/>
    <n v="0.80030070135027565"/>
    <n v="0.80030070135027565"/>
    <n v="0.79932519408697755"/>
    <n v="0.80011025322861917"/>
    <n v="0.80001535329149731"/>
    <n v="0.80205598196278116"/>
    <n v="0.81831964489779163"/>
    <n v="109.42298217428416"/>
    <n v="0"/>
    <n v="0"/>
    <n v="0.59129554637146309"/>
    <n v="2.1553400245640115"/>
    <n v="1.4870083183425316"/>
    <n v="9.1279324471044088E-2"/>
    <n v="1.401367960686591"/>
    <n v="109.42298217428416"/>
    <n v="0"/>
    <n v="0"/>
    <n v="0.59129554637146309"/>
    <n v="2.1553400245640115"/>
    <n v="1.4870083183425316"/>
    <n v="9.1279324471044088E-2"/>
    <n v="1.401367960686591"/>
    <n v="0.29978899225831274"/>
    <n v="0"/>
    <n v="0"/>
    <n v="1.6199877982779811E-3"/>
    <n v="5.9050411631890723E-3"/>
    <n v="4.0739953927192646E-3"/>
    <n v="2.5008034101655914E-4"/>
    <n v="3.8393642758536737E-3"/>
    <n v="0"/>
    <n v="0"/>
    <n v="0"/>
    <n v="0"/>
    <n v="0"/>
    <n v="0"/>
    <n v="0"/>
    <n v="0"/>
  </r>
  <r>
    <x v="10"/>
    <s v="Cumberland"/>
    <s v="P"/>
    <n v="2275050011"/>
    <s v="General Aviation"/>
    <s v="Piston"/>
    <s v="A"/>
    <s v="R"/>
    <n v="129.38413259999999"/>
    <m/>
    <m/>
    <n v="0.70001420000000003"/>
    <n v="2.5491288390000002"/>
    <n v="1.758898544"/>
    <n v="0.1076945"/>
    <n v="1.620521729"/>
    <n v="0.80030070135027565"/>
    <n v="0.80030070135027565"/>
    <n v="0.80030070135027565"/>
    <n v="0.79932519408697755"/>
    <n v="0.80011025322861917"/>
    <n v="0.80001535329149731"/>
    <n v="0.80205598196278116"/>
    <n v="0.81831964489779163"/>
    <n v="103.54621206337706"/>
    <n v="0"/>
    <n v="0"/>
    <n v="0.55953898627864029"/>
    <n v="2.0395841208846663"/>
    <n v="1.4071458400820602"/>
    <n v="8.6377017949490736E-2"/>
    <n v="1.3261047658244354"/>
    <n v="103.54621206337706"/>
    <n v="0"/>
    <n v="0"/>
    <n v="0.55953898627864029"/>
    <n v="2.0395841208846663"/>
    <n v="1.4071458400820602"/>
    <n v="8.6377017949490736E-2"/>
    <n v="1.3261047658244354"/>
    <n v="0.2836882522284303"/>
    <n v="0"/>
    <n v="0"/>
    <n v="1.5329835240510694E-3"/>
    <n v="5.58790170105388E-3"/>
    <n v="3.8551940824166032E-3"/>
    <n v="2.366493642451801E-4"/>
    <n v="3.6331637419847545E-3"/>
    <n v="0"/>
    <n v="0"/>
    <n v="0"/>
    <n v="0"/>
    <n v="0"/>
    <n v="0"/>
    <n v="0"/>
    <n v="0"/>
  </r>
  <r>
    <x v="5"/>
    <s v="Essex"/>
    <s v="P"/>
    <n v="2275050011"/>
    <s v="General Aviation"/>
    <s v="Piston"/>
    <s v="A"/>
    <s v="R"/>
    <n v="196.00774999999999"/>
    <m/>
    <n v="98.514750000000006"/>
    <n v="0.98661161399999997"/>
    <n v="3.6254040399999998"/>
    <n v="2.5143972099999998"/>
    <n v="0.18798023"/>
    <n v="5.6249441600000001"/>
    <n v="0.80030070135027565"/>
    <n v="0.80030070135027565"/>
    <n v="0.80030070135027565"/>
    <n v="0.79932519408697755"/>
    <n v="0.80011025322861917"/>
    <n v="0.80001535329149731"/>
    <n v="0.80205598196278116"/>
    <n v="0.81831964489779163"/>
    <n v="156.86513979508948"/>
    <n v="0"/>
    <n v="78.841423518347071"/>
    <n v="0.78862351984901613"/>
    <n v="2.9007229445004588"/>
    <n v="2.0115563722733052"/>
    <n v="0.15077066796223945"/>
    <n v="4.6030023075811073"/>
    <n v="156.86513979508948"/>
    <n v="0"/>
    <n v="78.841423518347071"/>
    <n v="0.78862351984901613"/>
    <n v="2.9007229445004588"/>
    <n v="2.0115563722733052"/>
    <n v="0.15077066796223945"/>
    <n v="4.6030023075811073"/>
    <n v="0.42976750628791638"/>
    <n v="0"/>
    <n v="0.21600390005026596"/>
    <n v="2.1606123831479896E-3"/>
    <n v="7.9471861493163251E-3"/>
    <n v="5.5111133486939867E-3"/>
    <n v="4.130703231842177E-4"/>
    <n v="1.2610965226249609E-2"/>
    <n v="0"/>
    <n v="0"/>
    <n v="0"/>
    <n v="0"/>
    <n v="0"/>
    <n v="0"/>
    <n v="0"/>
    <n v="0"/>
  </r>
  <r>
    <x v="12"/>
    <s v="Gloucester"/>
    <s v="P"/>
    <n v="2275050011"/>
    <s v="General Aviation"/>
    <s v="Piston"/>
    <s v="A"/>
    <s v="R"/>
    <n v="79.333640700000004"/>
    <m/>
    <m/>
    <n v="0.42922311200000002"/>
    <n v="1.5630324250000001"/>
    <n v="1.0784923744999999"/>
    <n v="6.6034325000000005E-2"/>
    <n v="0.99364490000000005"/>
    <n v="0.80030070135027565"/>
    <n v="0.80030070135027565"/>
    <n v="0.80030070135027565"/>
    <n v="0.79932519408697755"/>
    <n v="0.80011025322861917"/>
    <n v="0.80001535329149731"/>
    <n v="0.80205598196278116"/>
    <n v="0.81831964489779163"/>
    <n v="63.490768292880773"/>
    <n v="0"/>
    <n v="0"/>
    <n v="0.34308884730601652"/>
    <n v="1.2505982693712927"/>
    <n v="0.8628104580078032"/>
    <n v="5.2963225381124433E-2"/>
    <n v="0.81311914172250177"/>
    <n v="63.490768292880773"/>
    <n v="0"/>
    <n v="0"/>
    <n v="0.34308884730601652"/>
    <n v="1.2505982693712927"/>
    <n v="0.8628104580078032"/>
    <n v="5.2963225381124433E-2"/>
    <n v="0.81311914172250177"/>
    <n v="0.17394731039145417"/>
    <n v="0"/>
    <n v="0"/>
    <n v="9.399694446740179E-4"/>
    <n v="3.4262966284145007E-3"/>
    <n v="2.3638642685145294E-3"/>
    <n v="1.4510472707157378E-4"/>
    <n v="2.2277236759520595E-3"/>
    <n v="0"/>
    <n v="0"/>
    <n v="0"/>
    <n v="0"/>
    <n v="0"/>
    <n v="0"/>
    <n v="0"/>
    <n v="0"/>
  </r>
  <r>
    <x v="13"/>
    <s v="Hudson"/>
    <s v="P"/>
    <n v="2275050011"/>
    <s v="General Aviation"/>
    <s v="Piston"/>
    <s v="A"/>
    <s v="R"/>
    <n v="1.1893860000000001"/>
    <m/>
    <m/>
    <n v="6.4349999999999997E-3"/>
    <n v="2.3433300000000001E-2"/>
    <n v="1.6168977000000001E-2"/>
    <n v="9.8999999999999999E-4"/>
    <n v="1.4896926E-2"/>
    <n v="0.80030070135027565"/>
    <n v="0.80030070135027565"/>
    <n v="0.80030070135027565"/>
    <n v="0.79932519408697755"/>
    <n v="0.80011025322861917"/>
    <n v="0.80001535329149731"/>
    <n v="0.80205598196278116"/>
    <n v="0.81831964489779163"/>
    <n v="0.95186644997619896"/>
    <n v="0"/>
    <n v="0"/>
    <n v="5.1436576239497003E-3"/>
    <n v="1.8749223596982202E-2"/>
    <n v="1.2935429847017095E-2"/>
    <n v="7.9403542214315334E-4"/>
    <n v="1.2190447194388679E-2"/>
    <n v="0.95186644997619896"/>
    <n v="0"/>
    <n v="0"/>
    <n v="5.1436576239497003E-3"/>
    <n v="1.8749223596982202E-2"/>
    <n v="1.2935429847017095E-2"/>
    <n v="7.9403542214315334E-4"/>
    <n v="1.2190447194388679E-2"/>
    <n v="2.6078532876060248E-3"/>
    <n v="0"/>
    <n v="0"/>
    <n v="1.4092212668355343E-5"/>
    <n v="5.1367735882143021E-5"/>
    <n v="3.5439533827444099E-5"/>
    <n v="2.1754395127209679E-6"/>
    <n v="3.3398485464078572E-5"/>
    <n v="0"/>
    <n v="0"/>
    <n v="0"/>
    <n v="0"/>
    <n v="0"/>
    <n v="0"/>
    <n v="0"/>
    <n v="0"/>
  </r>
  <r>
    <x v="14"/>
    <s v="Hunterdon"/>
    <s v="P"/>
    <n v="2275050011"/>
    <s v="General Aviation"/>
    <s v="Piston"/>
    <s v="A"/>
    <s v="R"/>
    <n v="139.1193634"/>
    <m/>
    <m/>
    <n v="0.75268506400000001"/>
    <n v="2.7409317259999999"/>
    <n v="1.8912428370000001"/>
    <n v="0.115797706"/>
    <n v="1.7424542789999999"/>
    <n v="0.80030070135027565"/>
    <n v="0.80030070135027565"/>
    <n v="0.80030070135027565"/>
    <n v="0.79932519408697755"/>
    <n v="0.80011025322861917"/>
    <n v="0.80001535329149731"/>
    <n v="0.80205598196278116"/>
    <n v="0.81831964489779163"/>
    <n v="111.33732410042387"/>
    <n v="0"/>
    <n v="0"/>
    <n v="0.60164013486816914"/>
    <n v="2.1930475773722162"/>
    <n v="1.5130233064025687"/>
    <n v="9.2876242794867434E-2"/>
    <n v="1.4258845668419176"/>
    <n v="111.33732410042387"/>
    <n v="0"/>
    <n v="0"/>
    <n v="0.60164013486816914"/>
    <n v="2.1930475773722162"/>
    <n v="1.5130233064025687"/>
    <n v="9.2876242794867434E-2"/>
    <n v="1.4258845668419176"/>
    <n v="0.30503376465869553"/>
    <n v="0"/>
    <n v="0"/>
    <n v="1.648329136625121E-3"/>
    <n v="6.0083495270471677E-3"/>
    <n v="4.1452693326097774E-3"/>
    <n v="2.5445545971196555E-4"/>
    <n v="3.9065330598408703E-3"/>
    <n v="0"/>
    <n v="0"/>
    <n v="0"/>
    <n v="0"/>
    <n v="0"/>
    <n v="0"/>
    <n v="0"/>
    <n v="0"/>
  </r>
  <r>
    <x v="6"/>
    <s v="Mercer"/>
    <s v="P"/>
    <n v="2275050011"/>
    <s v="General Aviation"/>
    <s v="Piston"/>
    <s v="A"/>
    <s v="R"/>
    <n v="191.47814959999999"/>
    <m/>
    <m/>
    <n v="1.035964398"/>
    <n v="3.7725047900000002"/>
    <n v="2.6030281930000001"/>
    <n v="0.15937915350000001"/>
    <n v="2.3982419529999999"/>
    <n v="0.80030070135027565"/>
    <n v="0.80030070135027565"/>
    <n v="0.80030070135027565"/>
    <n v="0.79932519408697755"/>
    <n v="0.80011025322861917"/>
    <n v="0.80001535329149731"/>
    <n v="0.80205598196278116"/>
    <n v="0.81831964489779163"/>
    <n v="153.24009741813299"/>
    <n v="0"/>
    <n v="0"/>
    <n v="0.8280724434985488"/>
    <n v="3.0184197628330791"/>
    <n v="2.082462519450623"/>
    <n v="0.12783100346483933"/>
    <n v="1.9625285033579463"/>
    <n v="153.24009741813299"/>
    <n v="0"/>
    <n v="0"/>
    <n v="0.8280724434985488"/>
    <n v="3.0184197628330791"/>
    <n v="2.082462519450623"/>
    <n v="0.12783100346483933"/>
    <n v="1.9625285033579463"/>
    <n v="0.41983588333735067"/>
    <n v="0"/>
    <n v="0"/>
    <n v="2.2686916260234212E-3"/>
    <n v="8.2696431858440521E-3"/>
    <n v="5.7053767656181451E-3"/>
    <n v="3.5022192730092968E-4"/>
    <n v="5.376790420158757E-3"/>
    <n v="0"/>
    <n v="0"/>
    <n v="0"/>
    <n v="0"/>
    <n v="0"/>
    <n v="0"/>
    <n v="0"/>
    <n v="0"/>
  </r>
  <r>
    <x v="15"/>
    <s v="Middlesex"/>
    <s v="P"/>
    <n v="2275050011"/>
    <s v="General Aviation"/>
    <s v="Piston"/>
    <s v="A"/>
    <s v="R"/>
    <n v="33.183630000000001"/>
    <m/>
    <m/>
    <n v="0.17953520000000001"/>
    <n v="0.65378429999999998"/>
    <n v="0.45111124000000002"/>
    <n v="2.7620800000000001E-2"/>
    <n v="0.41562122000000001"/>
    <n v="0.80030070135027565"/>
    <n v="0.80030070135027565"/>
    <n v="0.80030070135027565"/>
    <n v="0.79932519408697755"/>
    <n v="0.80011025322861917"/>
    <n v="0.80001535329149731"/>
    <n v="0.80205598196278116"/>
    <n v="0.81831964489779163"/>
    <n v="26.556882362348048"/>
    <n v="0"/>
    <n v="0"/>
    <n v="0.14350700858544432"/>
    <n v="0.5230995218298955"/>
    <n v="0.36089591804236543"/>
    <n v="2.2153427866597585E-2"/>
    <n v="0.34011100916238696"/>
    <n v="26.556882362348048"/>
    <n v="0"/>
    <n v="0"/>
    <n v="0.14350700858544432"/>
    <n v="0.5230995218298955"/>
    <n v="0.36089591804236543"/>
    <n v="2.2153427866597585E-2"/>
    <n v="0.34011100916238696"/>
    <n v="7.2758581814652182E-2"/>
    <n v="0"/>
    <n v="0"/>
    <n v="3.9316988653546393E-4"/>
    <n v="1.433149374876426E-3"/>
    <n v="9.8875593984209696E-4"/>
    <n v="6.0694322922185166E-5"/>
    <n v="9.3181098400653959E-4"/>
    <n v="0"/>
    <n v="0"/>
    <n v="0"/>
    <n v="0"/>
    <n v="0"/>
    <n v="0"/>
    <n v="0"/>
    <n v="0"/>
  </r>
  <r>
    <x v="7"/>
    <s v="Monmouth"/>
    <s v="P"/>
    <n v="2275050011"/>
    <s v="General Aviation"/>
    <s v="Piston"/>
    <s v="A"/>
    <s v="R"/>
    <n v="108.9491958"/>
    <m/>
    <m/>
    <n v="0.58945375"/>
    <n v="2.1465185099999999"/>
    <n v="1.481098263"/>
    <n v="9.0685199999999994E-2"/>
    <n v="1.364576459"/>
    <n v="0.80030070135027565"/>
    <n v="0.80030070135027565"/>
    <n v="0.80030070135027565"/>
    <n v="0.79932519408697755"/>
    <n v="0.80011025322861917"/>
    <n v="0.80001535329149731"/>
    <n v="0.80205598196278116"/>
    <n v="0.81831964489779163"/>
    <n v="87.192117810288508"/>
    <n v="0"/>
    <n v="0"/>
    <n v="0.47116523312404673"/>
    <n v="1.7174514685960183"/>
    <n v="1.1849013501333681"/>
    <n v="7.2734607135491194E-2"/>
    <n v="1.1166597233647659"/>
    <n v="87.192117810288508"/>
    <n v="0"/>
    <n v="0"/>
    <n v="0.47116523312404673"/>
    <n v="1.7174514685960183"/>
    <n v="1.1849013501333681"/>
    <n v="7.2734607135491194E-2"/>
    <n v="1.1166597233647659"/>
    <n v="0.23888251454873563"/>
    <n v="0"/>
    <n v="0"/>
    <n v="1.2908636523946487E-3"/>
    <n v="4.7053464893041597E-3"/>
    <n v="3.2463050688585427E-3"/>
    <n v="1.992728962616197E-4"/>
    <n v="3.0593417078486739E-3"/>
    <n v="0"/>
    <n v="0"/>
    <n v="0"/>
    <n v="0"/>
    <n v="0"/>
    <n v="0"/>
    <n v="0"/>
    <n v="0"/>
  </r>
  <r>
    <x v="8"/>
    <s v="Morris"/>
    <s v="P"/>
    <n v="2275050011"/>
    <s v="General Aviation"/>
    <s v="Piston"/>
    <s v="A"/>
    <s v="R"/>
    <n v="184.74204599999999"/>
    <m/>
    <m/>
    <n v="0.99951995000000005"/>
    <n v="3.6397897800000001"/>
    <n v="2.511455379"/>
    <n v="0.1537723"/>
    <n v="2.3138729040000001"/>
    <n v="0.80030070135027565"/>
    <n v="0.80030070135027565"/>
    <n v="0.80030070135027565"/>
    <n v="0.79932519408697755"/>
    <n v="0.80011025322861917"/>
    <n v="0.80001535329149731"/>
    <n v="0.80205598196278116"/>
    <n v="0.81831964489779163"/>
    <n v="147.84918898268486"/>
    <n v="0"/>
    <n v="0"/>
    <n v="0.79894147802755611"/>
    <n v="2.9122331225747402"/>
    <n v="2.0092028623065161"/>
    <n v="0.12333399307517537"/>
    <n v="1.8934876531399021"/>
    <n v="147.84918898268486"/>
    <n v="0"/>
    <n v="0"/>
    <n v="0.79894147802755611"/>
    <n v="2.9122331225747402"/>
    <n v="2.0092028623065161"/>
    <n v="0.12333399307517537"/>
    <n v="1.8934876531399021"/>
    <n v="0.40506627118543798"/>
    <n v="0"/>
    <n v="0"/>
    <n v="2.188880761719332E-3"/>
    <n v="7.9787208837664124E-3"/>
    <n v="5.5046653761822361E-3"/>
    <n v="3.3790135089089142E-4"/>
    <n v="5.1876374058627455E-3"/>
    <n v="0"/>
    <n v="0"/>
    <n v="0"/>
    <n v="0"/>
    <n v="0"/>
    <n v="0"/>
    <n v="0"/>
    <n v="0"/>
  </r>
  <r>
    <x v="9"/>
    <s v="Ocean"/>
    <s v="P"/>
    <n v="2275050011"/>
    <s v="General Aviation"/>
    <s v="Piston"/>
    <s v="A"/>
    <s v="R"/>
    <n v="114.3285889"/>
    <m/>
    <n v="7.4669106999999997"/>
    <n v="0.61116442215"/>
    <n v="2.20888794088"/>
    <n v="1.5245517308800001"/>
    <n v="9.6033794450000001E-2"/>
    <n v="1.457334914"/>
    <n v="0.80030070135027565"/>
    <n v="0.80030070135027565"/>
    <n v="0.80030070135027565"/>
    <n v="0.79932519408697755"/>
    <n v="0.80011025322861917"/>
    <n v="0.80001535329149731"/>
    <n v="0.80205598196278116"/>
    <n v="0.81831964489779163"/>
    <n v="91.497249881057343"/>
    <n v="0"/>
    <n v="5.9757738701298777"/>
    <n v="0.48851912035410422"/>
    <n v="1.76735388973114"/>
    <n v="1.219664791591127"/>
    <n v="7.7024479309206639E-2"/>
    <n v="1.1925657893216337"/>
    <n v="91.497249881057343"/>
    <n v="0"/>
    <n v="5.9757738701298777"/>
    <n v="0.48851912035410422"/>
    <n v="1.76735388973114"/>
    <n v="1.219664791591127"/>
    <n v="7.7024479309206639E-2"/>
    <n v="1.1925657893216337"/>
    <n v="0.25067739693440366"/>
    <n v="0"/>
    <n v="1.6371983205835283E-2"/>
    <n v="1.3384085489153541E-3"/>
    <n v="4.8420654513181916E-3"/>
    <n v="3.3415473742222654E-3"/>
    <n v="2.1102597071015518E-4"/>
    <n v="3.2673035323880373E-3"/>
    <n v="0"/>
    <n v="0"/>
    <n v="0"/>
    <n v="0"/>
    <n v="0"/>
    <n v="0"/>
    <n v="0"/>
    <n v="0"/>
  </r>
  <r>
    <x v="16"/>
    <s v="Passaic"/>
    <s v="P"/>
    <n v="2275050011"/>
    <s v="General Aviation"/>
    <s v="Piston"/>
    <s v="A"/>
    <s v="R"/>
    <n v="41.189551600000001"/>
    <m/>
    <m/>
    <n v="0.22285007000000001"/>
    <n v="0.81151722999999998"/>
    <n v="0.55994688999999997"/>
    <n v="3.4284630000000003E-2"/>
    <n v="0.51589454000000001"/>
    <n v="0.80030070135027565"/>
    <n v="0.80030070135027565"/>
    <n v="0.80030070135027565"/>
    <n v="0.79932519408697755"/>
    <n v="0.80011025322861917"/>
    <n v="0.80001535329149731"/>
    <n v="0.80205598196278116"/>
    <n v="0.81831964489779163"/>
    <n v="32.964027033783367"/>
    <n v="0"/>
    <n v="0"/>
    <n v="0.17812967545504654"/>
    <n v="0.64930325639468756"/>
    <n v="0.44796610902782519"/>
    <n v="2.7498192580880629E-2"/>
    <n v="0.4221666367775096"/>
    <n v="32.964027033783367"/>
    <n v="0"/>
    <n v="0"/>
    <n v="0.17812967545504654"/>
    <n v="0.64930325639468756"/>
    <n v="0.44796610902782519"/>
    <n v="2.7498192580880629E-2"/>
    <n v="0.4221666367775096"/>
    <n v="9.0312402832283201E-2"/>
    <n v="0"/>
    <n v="0"/>
    <n v="4.8802650809601792E-4"/>
    <n v="1.778913031218322E-3"/>
    <n v="1.2273044082954114E-3"/>
    <n v="7.5337513920220901E-5"/>
    <n v="1.1566209226781085E-3"/>
    <n v="0"/>
    <n v="0"/>
    <n v="0"/>
    <n v="0"/>
    <n v="0"/>
    <n v="0"/>
    <n v="0"/>
    <n v="0"/>
  </r>
  <r>
    <x v="17"/>
    <s v="Salem"/>
    <s v="P"/>
    <n v="2275050011"/>
    <s v="General Aviation"/>
    <s v="Piston"/>
    <s v="A"/>
    <s v="R"/>
    <n v="29.7641177"/>
    <m/>
    <m/>
    <n v="0.16103439"/>
    <n v="0.58641297800000003"/>
    <n v="0.404624975"/>
    <n v="2.4774524999999999E-2"/>
    <n v="0.37279215399999999"/>
    <n v="0.80030070135027565"/>
    <n v="0.80030070135027565"/>
    <n v="0.80030070135027565"/>
    <n v="0.79932519408697755"/>
    <n v="0.80011025322861917"/>
    <n v="0.80001535329149731"/>
    <n v="0.80205598196278116"/>
    <n v="0.81831964489779163"/>
    <n v="23.820244270382155"/>
    <n v="0"/>
    <n v="0"/>
    <n v="0.12871884504142803"/>
    <n v="0.46919503632412873"/>
    <n v="0.32370619232518827"/>
    <n v="1.9870555976536471E-2"/>
    <n v="0.30506314308196286"/>
    <n v="23.820244270382155"/>
    <n v="0"/>
    <n v="0"/>
    <n v="0.12871884504142803"/>
    <n v="0.46919503632412873"/>
    <n v="0.32370619232518827"/>
    <n v="1.9870555976536471E-2"/>
    <n v="0.30506314308196286"/>
    <n v="6.5260943206526451E-2"/>
    <n v="0"/>
    <n v="0"/>
    <n v="3.5265436997651512E-4"/>
    <n v="1.2854658529428185E-3"/>
    <n v="8.8686628034298151E-4"/>
    <n v="5.4439879387771151E-5"/>
    <n v="8.3578943310126815E-4"/>
    <n v="0"/>
    <n v="0"/>
    <n v="0"/>
    <n v="0"/>
    <n v="0"/>
    <n v="0"/>
    <n v="0"/>
    <n v="0"/>
  </r>
  <r>
    <x v="18"/>
    <s v="Somerset"/>
    <s v="P"/>
    <n v="2275050011"/>
    <s v="General Aviation"/>
    <s v="Piston"/>
    <s v="A"/>
    <s v="R"/>
    <n v="195.43804399999999"/>
    <m/>
    <m/>
    <n v="1.0573891"/>
    <n v="3.8505237000000001"/>
    <n v="2.656861433"/>
    <n v="0.16267524999999999"/>
    <n v="2.4478395540000002"/>
    <n v="0.80030070135027565"/>
    <n v="0.80030070135027565"/>
    <n v="0.80030070135027565"/>
    <n v="0.79932519408697755"/>
    <n v="0.80011025322861917"/>
    <n v="0.80001535329149731"/>
    <n v="0.80205598196278116"/>
    <n v="0.81831964489779163"/>
    <n v="156.40920368372602"/>
    <n v="0"/>
    <n v="0"/>
    <n v="0.84519774758295452"/>
    <n v="3.0808434926697998"/>
    <n v="2.1255299379680488"/>
    <n v="0.13047465737979091"/>
    <n v="2.0031151945960488"/>
    <n v="156.40920368372602"/>
    <n v="0"/>
    <n v="0"/>
    <n v="0.84519774758295452"/>
    <n v="3.0808434926697998"/>
    <n v="2.1255299379680488"/>
    <n v="0.13047465737979091"/>
    <n v="2.0031151945960488"/>
    <n v="0.42851836625678363"/>
    <n v="0"/>
    <n v="0"/>
    <n v="2.3156102673505602E-3"/>
    <n v="8.4406671032049314E-3"/>
    <n v="5.8233696930631478E-3"/>
    <n v="3.574648147391532E-4"/>
    <n v="5.4879868345097229E-3"/>
    <n v="0"/>
    <n v="0"/>
    <n v="0"/>
    <n v="0"/>
    <n v="0"/>
    <n v="0"/>
    <n v="0"/>
    <n v="0"/>
  </r>
  <r>
    <x v="19"/>
    <s v="Sussex"/>
    <s v="P"/>
    <n v="2275050011"/>
    <s v="General Aviation"/>
    <s v="Piston"/>
    <s v="A"/>
    <s v="R"/>
    <n v="121.112064"/>
    <m/>
    <m/>
    <n v="0.65525920000000004"/>
    <n v="2.3861512"/>
    <n v="1.6464444629999999"/>
    <n v="0.1008091"/>
    <n v="1.5169147940000001"/>
    <n v="0.80030070135027565"/>
    <n v="0.80030070135027565"/>
    <n v="0.80030070135027565"/>
    <n v="0.79932519408697755"/>
    <n v="0.80011025322861917"/>
    <n v="0.80001535329149731"/>
    <n v="0.80205598196278116"/>
    <n v="0.81831964489779163"/>
    <n v="96.926069761179477"/>
    <n v="0"/>
    <n v="0"/>
    <n v="0.52376518721727772"/>
    <n v="1.9091840408737735"/>
    <n v="1.3171808487417744"/>
    <n v="8.0854541691284199E-2"/>
    <n v="1.2413211755662867"/>
    <n v="96.926069761179477"/>
    <n v="0"/>
    <n v="0"/>
    <n v="0.52376518721727772"/>
    <n v="1.9091840408737735"/>
    <n v="1.3171808487417744"/>
    <n v="8.0854541691284199E-2"/>
    <n v="1.2413211755662867"/>
    <n v="0.26555087605802596"/>
    <n v="0"/>
    <n v="0"/>
    <n v="1.4349731156637745E-3"/>
    <n v="5.2306412078733516E-3"/>
    <n v="3.6087146540870535E-3"/>
    <n v="2.2151929230488821E-4"/>
    <n v="3.4008799330583197E-3"/>
    <n v="0"/>
    <n v="0"/>
    <n v="0"/>
    <n v="0"/>
    <n v="0"/>
    <n v="0"/>
    <n v="0"/>
    <n v="0"/>
  </r>
  <r>
    <x v="11"/>
    <s v="Union"/>
    <s v="P"/>
    <n v="2275050011"/>
    <s v="General Aviation"/>
    <s v="Piston"/>
    <s v="A"/>
    <s v="R"/>
    <n v="92.415289999999999"/>
    <m/>
    <m/>
    <n v="0.49999949999999999"/>
    <n v="1.8207675000000001"/>
    <n v="1.2563295350000001"/>
    <n v="7.6923000000000005E-2"/>
    <n v="1.15749133"/>
    <n v="0.80030070135027565"/>
    <n v="0.80030070135027565"/>
    <n v="0.80030070135027565"/>
    <n v="0.79932519408697755"/>
    <n v="0.80011025322861917"/>
    <n v="0.80001535329149731"/>
    <n v="0.80205598196278116"/>
    <n v="0.81831964489779163"/>
    <n v="73.960021402489119"/>
    <n v="0"/>
    <n v="0"/>
    <n v="0.3996621973808917"/>
    <n v="1.4568147454954399"/>
    <n v="1.0050829167935675"/>
    <n v="6.1696552300523018E-2"/>
    <n v="0.94719789413787259"/>
    <n v="73.960021402489119"/>
    <n v="0"/>
    <n v="0"/>
    <n v="0.3996621973808917"/>
    <n v="1.4568147454954399"/>
    <n v="1.0050829167935675"/>
    <n v="6.1696552300523018E-2"/>
    <n v="0.94719789413787259"/>
    <n v="0.20263019562325785"/>
    <n v="0"/>
    <n v="0"/>
    <n v="1.0949649243312102E-3"/>
    <n v="3.9912732753299724E-3"/>
    <n v="2.7536518268316918E-3"/>
    <n v="1.6903165013841922E-4"/>
    <n v="2.5950627236654045E-3"/>
    <n v="0"/>
    <n v="0"/>
    <n v="0"/>
    <n v="0"/>
    <n v="0"/>
    <n v="0"/>
    <n v="0"/>
    <n v="0"/>
  </r>
  <r>
    <x v="20"/>
    <s v="Warren"/>
    <s v="P"/>
    <n v="2275050011"/>
    <s v="General Aviation"/>
    <s v="Piston"/>
    <s v="A"/>
    <s v="R"/>
    <n v="88.490946199999996"/>
    <m/>
    <m/>
    <n v="0.47876748000000002"/>
    <n v="1.7434497959999999"/>
    <n v="1.202980296"/>
    <n v="7.3656520000000003E-2"/>
    <n v="1.1083390580000001"/>
    <n v="0.80030070135027565"/>
    <n v="0.80030070135027565"/>
    <n v="0.80030070135027565"/>
    <n v="0.79932519408697755"/>
    <n v="0.80011025322861917"/>
    <n v="0.80001535329149731"/>
    <n v="0.80205598196278116"/>
    <n v="0.81831964489779163"/>
    <n v="70.819366307009503"/>
    <n v="0"/>
    <n v="0"/>
    <n v="0.38269090887353319"/>
    <n v="1.3949520577689445"/>
    <n v="0.96240270650714999"/>
    <n v="5.9076652476561235E-2"/>
    <n v="0.90697562436891299"/>
    <n v="70.819366307009503"/>
    <n v="0"/>
    <n v="0"/>
    <n v="0.38269090887353319"/>
    <n v="1.3949520577689445"/>
    <n v="0.96240270650714999"/>
    <n v="5.9076652476561235E-2"/>
    <n v="0.90697562436891299"/>
    <n v="0.19402566111509453"/>
    <n v="0"/>
    <n v="0"/>
    <n v="1.048468243489132E-3"/>
    <n v="3.821786459640944E-3"/>
    <n v="2.6367197438552053E-3"/>
    <n v="1.6185384240153763E-4"/>
    <n v="2.4848647242983919E-3"/>
    <n v="0"/>
    <n v="0"/>
    <n v="0"/>
    <n v="0"/>
    <n v="0"/>
    <n v="0"/>
    <n v="0"/>
    <n v="0"/>
  </r>
  <r>
    <x v="0"/>
    <s v="Atlantic"/>
    <s v="P"/>
    <n v="2275050012"/>
    <s v="General Aviation"/>
    <s v="Turbine"/>
    <s v="A"/>
    <s v="R"/>
    <n v="29.417037369999999"/>
    <m/>
    <n v="7.551177"/>
    <n v="1.001825325"/>
    <n v="0.72454563691999996"/>
    <n v="0.70716477391999999"/>
    <n v="0.22791822619999999"/>
    <n v="2.12960686"/>
    <n v="0.7829451534714138"/>
    <n v="0.7829451534714138"/>
    <n v="0.7829451534714138"/>
    <n v="0.79176911149696672"/>
    <n v="0.78189369148678367"/>
    <n v="0.78158473542255391"/>
    <n v="0.78905683590579956"/>
    <n v="0.775778319478995"/>
    <n v="23.031926838328964"/>
    <n v="0"/>
    <n v="5.9121574351548105"/>
    <n v="0.79321434745040986"/>
    <n v="0.56651766270202164"/>
    <n v="0.55270919272441332"/>
    <n v="0.1798404344106343"/>
    <n v="1.6521028310017394"/>
    <n v="23.031926838328964"/>
    <n v="0"/>
    <n v="5.9121574351548105"/>
    <n v="0.79321434745040986"/>
    <n v="0.56651766270202164"/>
    <n v="0.55270919272441332"/>
    <n v="0.1798404344106343"/>
    <n v="1.6521028310017394"/>
    <n v="6.3101169420079359E-2"/>
    <n v="0"/>
    <n v="1.6197691603163863E-2"/>
    <n v="2.1731899930148217E-3"/>
    <n v="1.5521031854849909E-3"/>
    <n v="1.5142717608888035E-3"/>
    <n v="4.9271351893324467E-4"/>
    <n v="4.5263091260321631E-3"/>
    <n v="0"/>
    <n v="0"/>
    <n v="0"/>
    <n v="0"/>
    <n v="0"/>
    <n v="0"/>
    <n v="0"/>
    <n v="0"/>
  </r>
  <r>
    <x v="1"/>
    <s v="Bergen"/>
    <s v="P"/>
    <n v="2275050012"/>
    <s v="General Aviation"/>
    <s v="Turbine"/>
    <s v="A"/>
    <s v="R"/>
    <n v="89.799514681999995"/>
    <m/>
    <n v="2035.7764738000001"/>
    <n v="5.7418600968"/>
    <n v="1.7685867211699999"/>
    <n v="1.7281246371700001"/>
    <n v="1.2797778765500001"/>
    <n v="8.6536283226999995"/>
    <n v="0.7829451534714138"/>
    <n v="0.7829451534714138"/>
    <n v="0.7829451534714138"/>
    <n v="0.79176911149696672"/>
    <n v="0.78189369148678367"/>
    <n v="0.78158473542255391"/>
    <n v="0.78905683590579956"/>
    <n v="0.775778319478995"/>
    <n v="70.308094804356969"/>
    <n v="0"/>
    <n v="1593.9013237128347"/>
    <n v="4.5462274671832237"/>
    <n v="1.3828468001301182"/>
    <n v="1.3506758373197114"/>
    <n v="1.0098174819327861"/>
    <n v="6.7132972375800399"/>
    <n v="70.308094804356969"/>
    <n v="0"/>
    <n v="1593.9013237128347"/>
    <n v="4.5462274671832237"/>
    <n v="1.3828468001301182"/>
    <n v="1.3506758373197114"/>
    <n v="1.0098174819327861"/>
    <n v="6.7132972375800399"/>
    <n v="0.19262491727221087"/>
    <n v="0"/>
    <n v="4.3668529416789994"/>
    <n v="1.2455417718310201E-2"/>
    <n v="3.788621370219502E-3"/>
    <n v="3.7004817460814013E-3"/>
    <n v="2.7666232381720166E-3"/>
    <n v="1.8392595171452163E-2"/>
    <n v="0"/>
    <n v="0"/>
    <n v="0"/>
    <n v="0"/>
    <n v="0"/>
    <n v="0"/>
    <n v="0"/>
    <n v="0"/>
  </r>
  <r>
    <x v="2"/>
    <s v="Burlington"/>
    <s v="P"/>
    <n v="2275050012"/>
    <s v="General Aviation"/>
    <s v="Turbine"/>
    <s v="A"/>
    <s v="R"/>
    <n v="76.618427499999996"/>
    <m/>
    <n v="318.84179999999998"/>
    <n v="2.9371275400000001"/>
    <n v="1.8334423399999999"/>
    <n v="1.7900823850000001"/>
    <n v="0.67995799000000001"/>
    <n v="6.2871702000000003"/>
    <n v="0.7829451534714138"/>
    <n v="0.7829451534714138"/>
    <n v="0.7829451534714138"/>
    <n v="0.79176911149696672"/>
    <n v="0.78189369148678367"/>
    <n v="0.78158473542255391"/>
    <n v="0.78905683590579956"/>
    <n v="0.775778319478995"/>
    <n v="59.988026477725889"/>
    <n v="0"/>
    <n v="249.63564203410181"/>
    <n v="2.3255268626990717"/>
    <n v="1.4335569993507666"/>
    <n v="1.3991010672647994"/>
    <n v="0.53652550013826728"/>
    <n v="4.8774503320344174"/>
    <n v="59.988026477725889"/>
    <n v="0"/>
    <n v="249.63564203410181"/>
    <n v="2.3255268626990717"/>
    <n v="1.4335569993507666"/>
    <n v="1.3991010672647994"/>
    <n v="0.53652550013826728"/>
    <n v="4.8774503320344174"/>
    <n v="0.16435075747322161"/>
    <n v="0"/>
    <n v="0.68393326584685421"/>
    <n v="6.3713064731481415E-3"/>
    <n v="3.927553422878813E-3"/>
    <n v="3.8331536089446562E-3"/>
    <n v="1.4699328770911432E-3"/>
    <n v="1.3362877622012102E-2"/>
    <n v="0"/>
    <n v="0"/>
    <n v="0"/>
    <n v="0"/>
    <n v="0"/>
    <n v="0"/>
    <n v="0"/>
    <n v="0"/>
  </r>
  <r>
    <x v="3"/>
    <s v="Camden"/>
    <s v="P"/>
    <n v="2275050012"/>
    <s v="General Aviation"/>
    <s v="Turbine"/>
    <s v="A"/>
    <s v="R"/>
    <n v="5.5840177400000002"/>
    <m/>
    <n v="1.12547"/>
    <n v="0.18859668099999999"/>
    <n v="0.13721233660000001"/>
    <n v="0.13392149759999999"/>
    <n v="4.3040393000000003E-2"/>
    <n v="0.403754522"/>
    <n v="0.7829451534714138"/>
    <n v="0.7829451534714138"/>
    <n v="0.7829451534714138"/>
    <n v="0.79176911149696672"/>
    <n v="0.78189369148678367"/>
    <n v="0.78158473542255391"/>
    <n v="0.78905683590579956"/>
    <n v="0.775778319478995"/>
    <n v="4.371979626431397"/>
    <n v="0"/>
    <n v="0.88118128187747202"/>
    <n v="0.14932502654664687"/>
    <n v="0.10728546038170113"/>
    <n v="0.10467099826908818"/>
    <n v="3.3961316316722126E-2"/>
    <n v="0.3132240045592049"/>
    <n v="4.371979626431397"/>
    <n v="0"/>
    <n v="0.88118128187747202"/>
    <n v="0.14932502654664687"/>
    <n v="0.10728546038170113"/>
    <n v="0.10467099826908818"/>
    <n v="3.3961316316722126E-2"/>
    <n v="0.3132240045592049"/>
    <n v="1.197802637378465E-2"/>
    <n v="0"/>
    <n v="2.4141952928149919E-3"/>
    <n v="4.0910966177163527E-4"/>
    <n v="2.9393276816904417E-4"/>
    <n v="2.8676985827147449E-4"/>
    <n v="9.3044702237594869E-5"/>
    <n v="8.5814795769645184E-4"/>
    <n v="0"/>
    <n v="0"/>
    <n v="0"/>
    <n v="0"/>
    <n v="0"/>
    <n v="0"/>
    <n v="0"/>
    <n v="0"/>
  </r>
  <r>
    <x v="4"/>
    <s v="Cape May"/>
    <s v="P"/>
    <n v="2275050012"/>
    <s v="General Aviation"/>
    <s v="Turbine"/>
    <s v="A"/>
    <s v="R"/>
    <n v="42.475226405000001"/>
    <m/>
    <n v="0.2287727"/>
    <n v="1.4358246902"/>
    <n v="1.0496356424"/>
    <n v="1.0244448103999999"/>
    <n v="0.32635280194999999"/>
    <n v="3.0583105284999998"/>
    <n v="0.7829451534714138"/>
    <n v="0.7829451534714138"/>
    <n v="0.7829451534714138"/>
    <n v="0.79176911149696672"/>
    <n v="0.78189369148678367"/>
    <n v="0.78158473542255391"/>
    <n v="0.78905683590579956"/>
    <n v="0.775778319478995"/>
    <n v="33.25577265639577"/>
    <n v="0"/>
    <n v="0.17911647671156972"/>
    <n v="1.1368416392250615"/>
    <n v="0.82070348715223751"/>
    <n v="0.80069042609149232"/>
    <n v="0.25751090929565906"/>
    <n v="2.3725710022446469"/>
    <n v="33.25577265639577"/>
    <n v="0"/>
    <n v="0.17911647671156972"/>
    <n v="1.1368416392250615"/>
    <n v="0.82070348715223751"/>
    <n v="0.80069042609149232"/>
    <n v="0.25751090929565906"/>
    <n v="2.3725710022446469"/>
    <n v="9.1111705907933618E-2"/>
    <n v="0"/>
    <n v="4.9073007318238277E-4"/>
    <n v="3.1146346280138673E-3"/>
    <n v="2.2485027045266782E-3"/>
    <n v="2.193672400250664E-3"/>
    <n v="7.0550934053605226E-4"/>
    <n v="6.5001945266976629E-3"/>
    <n v="0"/>
    <n v="0"/>
    <n v="0"/>
    <n v="0"/>
    <n v="0"/>
    <n v="0"/>
    <n v="0"/>
    <n v="0"/>
  </r>
  <r>
    <x v="10"/>
    <s v="Cumberland"/>
    <s v="P"/>
    <n v="2275050012"/>
    <s v="General Aviation"/>
    <s v="Turbine"/>
    <s v="A"/>
    <s v="R"/>
    <n v="39.643046300000002"/>
    <m/>
    <m/>
    <n v="1.3401109099999999"/>
    <n v="0.97979595500000005"/>
    <n v="0.95628089599999999"/>
    <n v="0.30456457199999998"/>
    <n v="2.8540646110000001"/>
    <n v="0.7829451534714138"/>
    <n v="0.7829451534714138"/>
    <n v="0.7829451534714138"/>
    <n v="0.79176911149696672"/>
    <n v="0.78189369148678367"/>
    <n v="0.78158473542255391"/>
    <n v="0.78905683590579956"/>
    <n v="0.775778319478995"/>
    <n v="31.038330969427864"/>
    <n v="0"/>
    <n v="0"/>
    <n v="1.0610584245180914"/>
    <n v="0.76609627615876863"/>
    <n v="0.74741455108980281"/>
    <n v="0.24031875751132406"/>
    <n v="2.2141214476060518"/>
    <n v="31.038330969427864"/>
    <n v="0"/>
    <n v="0"/>
    <n v="1.0610584245180914"/>
    <n v="0.76609627615876863"/>
    <n v="0.74741455108980281"/>
    <n v="0.24031875751132406"/>
    <n v="2.2141214476060518"/>
    <n v="8.503652320391196E-2"/>
    <n v="0"/>
    <n v="0"/>
    <n v="2.9070093822413461E-3"/>
    <n v="2.0988939072842977E-3"/>
    <n v="2.0477110988761722E-3"/>
    <n v="6.5840755482554538E-4"/>
    <n v="6.0660861578247993E-3"/>
    <n v="0"/>
    <n v="0"/>
    <n v="0"/>
    <n v="0"/>
    <n v="0"/>
    <n v="0"/>
    <n v="0"/>
    <n v="0"/>
  </r>
  <r>
    <x v="5"/>
    <s v="Essex"/>
    <s v="P"/>
    <n v="2275050012"/>
    <s v="General Aviation"/>
    <s v="Turbine"/>
    <s v="A"/>
    <s v="R"/>
    <n v="63.486092315"/>
    <m/>
    <n v="436.12696940000001"/>
    <n v="2.4763003688"/>
    <n v="1.44287635633"/>
    <n v="1.4088751263299999"/>
    <n v="0.60226822570000005"/>
    <n v="4.9174081059999999"/>
    <n v="0.7829451534714138"/>
    <n v="0.7829451534714138"/>
    <n v="0.7829451534714138"/>
    <n v="0.79176911149696672"/>
    <n v="0.78189369148678367"/>
    <n v="0.78158473542255391"/>
    <n v="0.78905683590579956"/>
    <n v="0.775778319478995"/>
    <n v="49.706128290868023"/>
    <n v="0"/>
    <n v="341.46349698990559"/>
    <n v="1.960658142804387"/>
    <n v="1.1281759206098636"/>
    <n v="1.1011552928560502"/>
    <n v="0.47522386053744198"/>
    <n v="3.8148185966650678"/>
    <n v="49.706128290868023"/>
    <n v="0"/>
    <n v="341.46349698990559"/>
    <n v="1.960658142804387"/>
    <n v="1.1281759206098636"/>
    <n v="1.1011552928560502"/>
    <n v="0.47522386053744198"/>
    <n v="3.8148185966650678"/>
    <n v="0.13618117339963842"/>
    <n v="0"/>
    <n v="0.93551643010933039"/>
    <n v="5.371666144669553E-3"/>
    <n v="3.0908929331777083E-3"/>
    <n v="3.0168638160439731E-3"/>
    <n v="1.3019831795546355E-3"/>
    <n v="1.0451557799082377E-2"/>
    <n v="0"/>
    <n v="0"/>
    <n v="0"/>
    <n v="0"/>
    <n v="0"/>
    <n v="0"/>
    <n v="0"/>
    <n v="0"/>
  </r>
  <r>
    <x v="12"/>
    <s v="Gloucester"/>
    <s v="P"/>
    <n v="2275050012"/>
    <s v="General Aviation"/>
    <s v="Turbine"/>
    <s v="A"/>
    <s v="R"/>
    <n v="24.180208199999999"/>
    <m/>
    <m/>
    <n v="0.817398438"/>
    <n v="0.59762496499999995"/>
    <n v="0.58328195199999999"/>
    <n v="0.185768669"/>
    <n v="1.7408317310000001"/>
    <n v="0.7829451534714138"/>
    <n v="0.7829451534714138"/>
    <n v="0.7829451534714138"/>
    <n v="0.79176911149696672"/>
    <n v="0.78189369148678367"/>
    <n v="0.78158473542255391"/>
    <n v="0.78905683590579956"/>
    <n v="0.775778319478995"/>
    <n v="18.931776820119737"/>
    <n v="0"/>
    <n v="0"/>
    <n v="0.64719083499426844"/>
    <n v="0.46727919000850987"/>
    <n v="0.45588427013067079"/>
    <n v="0.14658203817157178"/>
    <n v="1.35049951477089"/>
    <n v="18.931776820119737"/>
    <n v="0"/>
    <n v="0"/>
    <n v="0.64719083499426844"/>
    <n v="0.46727919000850987"/>
    <n v="0.45588427013067079"/>
    <n v="0.14658203817157178"/>
    <n v="1.35049951477089"/>
    <n v="5.1867881698958181E-2"/>
    <n v="0"/>
    <n v="0"/>
    <n v="1.7731255753267628E-3"/>
    <n v="1.2802169589274243E-3"/>
    <n v="1.2489980003580021E-3"/>
    <n v="4.0159462512759391E-4"/>
    <n v="3.6999986706051781E-3"/>
    <n v="0"/>
    <n v="0"/>
    <n v="0"/>
    <n v="0"/>
    <n v="0"/>
    <n v="0"/>
    <n v="0"/>
    <n v="0"/>
  </r>
  <r>
    <x v="13"/>
    <s v="Hudson"/>
    <s v="P"/>
    <n v="2275050012"/>
    <s v="General Aviation"/>
    <s v="Turbine"/>
    <s v="A"/>
    <s v="R"/>
    <n v="1.7382255"/>
    <m/>
    <m/>
    <n v="5.8759756000000003E-2"/>
    <n v="4.2961050000000001E-2"/>
    <n v="4.1929987000000002E-2"/>
    <n v="1.335422E-2"/>
    <n v="0.12514194000000001"/>
    <n v="0.7829451534714138"/>
    <n v="0.7829451534714138"/>
    <n v="0.7829451534714138"/>
    <n v="0.79176911149696672"/>
    <n v="0.78189369148678367"/>
    <n v="0.78158473542255391"/>
    <n v="0.78905683590579956"/>
    <n v="0.775778319478995"/>
    <n v="1.360935230865425"/>
    <n v="0"/>
    <n v="0"/>
    <n v="4.652415979989856E-2"/>
    <n v="3.3590973974648289E-2"/>
    <n v="3.2771837795666128E-2"/>
    <n v="1.0537238579189947E-2"/>
    <n v="9.7082403909541232E-2"/>
    <n v="1.360935230865425"/>
    <n v="0"/>
    <n v="0"/>
    <n v="4.652415979989856E-2"/>
    <n v="3.3590973974648289E-2"/>
    <n v="3.2771837795666128E-2"/>
    <n v="1.0537238579189947E-2"/>
    <n v="9.7082403909541232E-2"/>
    <n v="3.728589673603904E-3"/>
    <n v="0"/>
    <n v="0"/>
    <n v="1.2746345150657138E-4"/>
    <n v="9.203006568396792E-5"/>
    <n v="8.9785856974427749E-5"/>
    <n v="2.8869146792301226E-5"/>
    <n v="2.6597918879326364E-4"/>
    <n v="0"/>
    <n v="0"/>
    <n v="0"/>
    <n v="0"/>
    <n v="0"/>
    <n v="0"/>
    <n v="0"/>
    <n v="0"/>
  </r>
  <r>
    <x v="14"/>
    <s v="Hunterdon"/>
    <s v="P"/>
    <n v="2275050012"/>
    <s v="General Aviation"/>
    <s v="Turbine"/>
    <s v="A"/>
    <s v="R"/>
    <n v="42.327803000000003"/>
    <m/>
    <m/>
    <n v="1.4308681759999999"/>
    <n v="1.0461513"/>
    <n v="1.0210437020000001"/>
    <n v="0.32519068000000001"/>
    <n v="3.04735114"/>
    <n v="0.7829451534714138"/>
    <n v="0.7829451534714138"/>
    <n v="0.7829451534714138"/>
    <n v="0.79176911149696672"/>
    <n v="0.78189369148678367"/>
    <n v="0.78158473542255391"/>
    <n v="0.78905683590579956"/>
    <n v="0.775778319478995"/>
    <n v="33.140348215942772"/>
    <n v="0"/>
    <n v="0"/>
    <n v="1.1329172243808054"/>
    <n v="0.81797910181069766"/>
    <n v="0.79803217168253504"/>
    <n v="0.25659392902685541"/>
    <n v="2.3640689462515998"/>
    <n v="33.140348215942772"/>
    <n v="0"/>
    <n v="0"/>
    <n v="1.1329172243808054"/>
    <n v="0.81797910181069766"/>
    <n v="0.79803217168253504"/>
    <n v="0.25659392902685541"/>
    <n v="2.3640689462515998"/>
    <n v="9.0795474564226777E-2"/>
    <n v="0"/>
    <n v="0"/>
    <n v="3.1038828065227545E-3"/>
    <n v="2.2410386350978019E-3"/>
    <n v="2.1863895114590001E-3"/>
    <n v="7.029970658270011E-4"/>
    <n v="6.476901222607123E-3"/>
    <n v="0"/>
    <n v="0"/>
    <n v="0"/>
    <n v="0"/>
    <n v="0"/>
    <n v="0"/>
    <n v="0"/>
    <n v="0"/>
  </r>
  <r>
    <x v="6"/>
    <s v="Mercer"/>
    <s v="P"/>
    <n v="2275050012"/>
    <s v="General Aviation"/>
    <s v="Turbine"/>
    <s v="A"/>
    <s v="R"/>
    <n v="61.23941842"/>
    <m/>
    <n v="150.39921050000001"/>
    <n v="2.3296142524999999"/>
    <n v="1.49146396859"/>
    <n v="1.4558093385899999"/>
    <n v="0.51763200239999996"/>
    <n v="4.5563174545000003"/>
    <n v="0.7829451534714138"/>
    <n v="0.7829451534714138"/>
    <n v="0.7829451534714138"/>
    <n v="0.79176911149696672"/>
    <n v="0.78189369148678367"/>
    <n v="0.78158473542255391"/>
    <n v="0.78905683590579956"/>
    <n v="0.775778319478995"/>
    <n v="47.947105853347026"/>
    <n v="0"/>
    <n v="117.75433294690198"/>
    <n v="1.8445166068325951"/>
    <n v="1.1661662681203635"/>
    <n v="1.1378383567275483"/>
    <n v="0.40844106997732721"/>
    <n v="3.5346922978648223"/>
    <n v="47.947105853347026"/>
    <n v="0"/>
    <n v="117.75433294690198"/>
    <n v="1.8445166068325951"/>
    <n v="1.1661662681203635"/>
    <n v="1.1378383567275483"/>
    <n v="0.40844106997732721"/>
    <n v="3.5346922978648223"/>
    <n v="0.13136193384478637"/>
    <n v="0"/>
    <n v="0.32261461081343007"/>
    <n v="5.05347015570574E-3"/>
    <n v="3.1949760770420919E-3"/>
    <n v="3.1173653608973927E-3"/>
    <n v="1.119016630074869E-3"/>
    <n v="9.6840884873008824E-3"/>
    <n v="0"/>
    <n v="0"/>
    <n v="0"/>
    <n v="0"/>
    <n v="0"/>
    <n v="0"/>
    <n v="0"/>
    <n v="0"/>
  </r>
  <r>
    <x v="15"/>
    <s v="Middlesex"/>
    <s v="P"/>
    <n v="2275050012"/>
    <s v="General Aviation"/>
    <s v="Turbine"/>
    <s v="A"/>
    <s v="R"/>
    <n v="12.729464"/>
    <m/>
    <m/>
    <n v="0.43031241999999997"/>
    <n v="0.31461450000000002"/>
    <n v="0.30706383999999998"/>
    <n v="9.7796309999999997E-2"/>
    <n v="0.91644599999999998"/>
    <n v="0.7829451534714138"/>
    <n v="0.7829451534714138"/>
    <n v="0.7829451534714138"/>
    <n v="0.79176911149696672"/>
    <n v="0.78189369148678367"/>
    <n v="0.78158473542255391"/>
    <n v="0.78905683590579956"/>
    <n v="0.775778319478995"/>
    <n v="9.9664721450888365"/>
    <n v="0"/>
    <n v="0"/>
    <n v="0.34070808244950956"/>
    <n v="0.24599509280026871"/>
    <n v="0.2399964101442334"/>
    <n v="7.7166846931862709E-2"/>
    <n v="0.71095893777324703"/>
    <n v="9.9664721450888365"/>
    <n v="0"/>
    <n v="0"/>
    <n v="0.34070808244950956"/>
    <n v="0.24599509280026871"/>
    <n v="0.2399964101442334"/>
    <n v="7.7166846931862709E-2"/>
    <n v="0.71095893777324703"/>
    <n v="2.7305403137229688E-2"/>
    <n v="0"/>
    <n v="0"/>
    <n v="9.3344680123153305E-4"/>
    <n v="6.7395915835690053E-4"/>
    <n v="6.5752441135406414E-4"/>
    <n v="2.1141601899140469E-4"/>
    <n v="1.9478327062280741E-3"/>
    <n v="0"/>
    <n v="0"/>
    <n v="0"/>
    <n v="0"/>
    <n v="0"/>
    <n v="0"/>
    <n v="0"/>
    <n v="0"/>
  </r>
  <r>
    <x v="7"/>
    <s v="Monmouth"/>
    <s v="P"/>
    <n v="2275050012"/>
    <s v="General Aviation"/>
    <s v="Turbine"/>
    <s v="A"/>
    <s v="R"/>
    <n v="34.79499654"/>
    <m/>
    <n v="8.1672855000000002"/>
    <n v="1.1892159835"/>
    <n v="0.85821306538999997"/>
    <n v="0.83762317138999998"/>
    <n v="0.26971015320000002"/>
    <n v="2.5084662084999998"/>
    <n v="0.7829451534714138"/>
    <n v="0.7829451534714138"/>
    <n v="0.7829451534714138"/>
    <n v="0.79176911149696672"/>
    <n v="0.78189369148678367"/>
    <n v="0.78158473542255391"/>
    <n v="0.78905683590579956"/>
    <n v="0.775778319478995"/>
    <n v="27.24257390604761"/>
    <n v="0"/>
    <n v="6.3945365992423531"/>
    <n v="0.94158448263378647"/>
    <n v="0.67103138177997557"/>
    <n v="0.6546734847946537"/>
    <n v="0.21281664009566048"/>
    <n v="1.9460136996999762"/>
    <n v="27.24257390604761"/>
    <n v="0"/>
    <n v="6.3945365992423531"/>
    <n v="0.94158448263378647"/>
    <n v="0.67103138177997557"/>
    <n v="0.6546734847946537"/>
    <n v="0.21281664009566048"/>
    <n v="1.9460136996999762"/>
    <n v="7.4637188783692077E-2"/>
    <n v="0"/>
    <n v="1.751927835408864E-2"/>
    <n v="2.5796835140651686E-3"/>
    <n v="1.8384421418629468E-3"/>
    <n v="1.7936259857387774E-3"/>
    <n v="5.8305928793331643E-4"/>
    <n v="5.3315443827396608E-3"/>
    <n v="0"/>
    <n v="0"/>
    <n v="0"/>
    <n v="0"/>
    <n v="0"/>
    <n v="0"/>
    <n v="0"/>
    <n v="0"/>
  </r>
  <r>
    <x v="8"/>
    <s v="Morris"/>
    <s v="P"/>
    <n v="2275050012"/>
    <s v="General Aviation"/>
    <s v="Turbine"/>
    <s v="A"/>
    <s v="R"/>
    <n v="58.864848109999997"/>
    <m/>
    <n v="64.908096"/>
    <n v="2.0726681810000001"/>
    <n v="1.43960522737"/>
    <n v="1.4051187643700001"/>
    <n v="0.47075897290000002"/>
    <n v="4.330618115"/>
    <n v="0.7829451534714138"/>
    <n v="0.7829451534714138"/>
    <n v="0.7829451534714138"/>
    <n v="0.79176911149696672"/>
    <n v="0.78189369148678367"/>
    <n v="0.78158473542255391"/>
    <n v="0.78905683590579956"/>
    <n v="0.775778319478995"/>
    <n v="46.087947537555408"/>
    <n v="0"/>
    <n v="50.819479184257261"/>
    <n v="1.6410746440984043"/>
    <n v="1.1256182455119998"/>
    <n v="1.0982193776873923"/>
    <n v="0.37145558563073805"/>
    <n v="3.3595996435599931"/>
    <n v="46.087947537555408"/>
    <n v="0"/>
    <n v="50.819479184257261"/>
    <n v="1.6410746440984043"/>
    <n v="1.1256182455119998"/>
    <n v="1.0982193776873923"/>
    <n v="0.37145558563073805"/>
    <n v="3.3595996435599931"/>
    <n v="0.12626834941796003"/>
    <n v="0"/>
    <n v="0.13923144981988292"/>
    <n v="4.4960949153380943E-3"/>
    <n v="3.0838856041424654E-3"/>
    <n v="3.0088202128421707E-3"/>
    <n v="1.0176865359746248E-3"/>
    <n v="9.2043825850958716E-3"/>
    <n v="0"/>
    <n v="0"/>
    <n v="0"/>
    <n v="0"/>
    <n v="0"/>
    <n v="0"/>
    <n v="0"/>
    <n v="0"/>
  </r>
  <r>
    <x v="9"/>
    <s v="Ocean"/>
    <s v="P"/>
    <n v="2275050012"/>
    <s v="General Aviation"/>
    <s v="Turbine"/>
    <s v="A"/>
    <s v="R"/>
    <n v="37.218172822046199"/>
    <m/>
    <n v="82.333670100000006"/>
    <n v="1.2852265227999999"/>
    <n v="0.88542927220000001"/>
    <n v="0.86435908620000002"/>
    <n v="0.30346213220000001"/>
    <n v="3.0479445645462002"/>
    <n v="0.7829451534714138"/>
    <n v="0.7829451534714138"/>
    <n v="0.7829451534714138"/>
    <n v="0.79176911149696672"/>
    <n v="0.78189369148678367"/>
    <n v="0.78158473542255391"/>
    <n v="0.78905683590579956"/>
    <n v="0.775778319478995"/>
    <n v="29.139788032082564"/>
    <n v="0"/>
    <n v="64.462747972309259"/>
    <n v="1.0176026620296921"/>
    <n v="0.69231156219091416"/>
    <n v="0.67556986769770744"/>
    <n v="0.23944886985095945"/>
    <n v="2.3645293121487883"/>
    <n v="29.139788032082564"/>
    <n v="0"/>
    <n v="64.462747972309259"/>
    <n v="1.0176026620296921"/>
    <n v="0.69231156219091416"/>
    <n v="0.67556986769770744"/>
    <n v="0.23944886985095945"/>
    <n v="2.3645293121487883"/>
    <n v="7.9835035704335797E-2"/>
    <n v="0"/>
    <n v="0.17661026841728564"/>
    <n v="2.7879524987114851E-3"/>
    <n v="1.8967440060025046E-3"/>
    <n v="1.8508763498567328E-3"/>
    <n v="6.5602430096153277E-4"/>
    <n v="6.4781624990377764E-3"/>
    <n v="0"/>
    <n v="0"/>
    <n v="0"/>
    <n v="0"/>
    <n v="0"/>
    <n v="0"/>
    <n v="0"/>
    <n v="0"/>
  </r>
  <r>
    <x v="16"/>
    <s v="Passaic"/>
    <s v="P"/>
    <n v="2275050012"/>
    <s v="General Aviation"/>
    <s v="Turbine"/>
    <s v="A"/>
    <s v="R"/>
    <n v="13.038183"/>
    <m/>
    <m/>
    <n v="0.440748376"/>
    <n v="0.32224459999999999"/>
    <n v="0.31451070199999998"/>
    <n v="0.10016806"/>
    <n v="0.93867173999999998"/>
    <n v="0.7829451534714138"/>
    <n v="0.7829451534714138"/>
    <n v="0.7829451534714138"/>
    <n v="0.79176911149696672"/>
    <n v="0.78189369148678367"/>
    <n v="0.78158473542255391"/>
    <n v="0.78905683590579956"/>
    <n v="0.775778319478995"/>
    <n v="10.208182189923379"/>
    <n v="0"/>
    <n v="0"/>
    <n v="0.34897095005925099"/>
    <n v="0.25196101985568198"/>
    <n v="0.24581676381023168"/>
    <n v="7.9038292482422293E-2"/>
    <n v="0.72820118499962416"/>
    <n v="10.208182189923379"/>
    <n v="0"/>
    <n v="0"/>
    <n v="0.34897095005925099"/>
    <n v="0.25196101985568198"/>
    <n v="0.24581676381023168"/>
    <n v="7.9038292482422293E-2"/>
    <n v="0.72820118499962416"/>
    <n v="2.7967622438146243E-2"/>
    <n v="0"/>
    <n v="0"/>
    <n v="9.5608479468287945E-4"/>
    <n v="6.9030416398816981E-4"/>
    <n v="6.7347058578145667E-4"/>
    <n v="2.1654326707512957E-4"/>
    <n v="1.9950717397249976E-3"/>
    <n v="0"/>
    <n v="0"/>
    <n v="0"/>
    <n v="0"/>
    <n v="0"/>
    <n v="0"/>
    <n v="0"/>
    <n v="0"/>
  </r>
  <r>
    <x v="17"/>
    <s v="Salem"/>
    <s v="P"/>
    <n v="2275050012"/>
    <s v="General Aviation"/>
    <s v="Turbine"/>
    <s v="A"/>
    <s v="R"/>
    <n v="8.2893260000000009"/>
    <m/>
    <m/>
    <n v="0.28021608399999998"/>
    <n v="0.20487449999999999"/>
    <n v="0.199957468"/>
    <n v="6.3684180000000007E-2"/>
    <n v="0.59678246000000001"/>
    <n v="0.7829451534714138"/>
    <n v="0.7829451534714138"/>
    <n v="0.7829451534714138"/>
    <n v="0.79176911149696672"/>
    <n v="0.78189369148678367"/>
    <n v="0.78158473542255391"/>
    <n v="0.78905683590579956"/>
    <n v="0.775778319478995"/>
    <n v="6.4900876172445816"/>
    <n v="0"/>
    <n v="0"/>
    <n v="0.22186643985583937"/>
    <n v="0.16019007909650906"/>
    <n v="0.1562837047225438"/>
    <n v="5.025043756805541E-2"/>
    <n v="0.46297089391334056"/>
    <n v="6.4900876172445816"/>
    <n v="0"/>
    <n v="0"/>
    <n v="0.22186643985583937"/>
    <n v="0.16019007909650906"/>
    <n v="0.1562837047225438"/>
    <n v="5.025043756805541E-2"/>
    <n v="0.46297089391334056"/>
    <n v="1.7781061965053649E-2"/>
    <n v="0"/>
    <n v="0"/>
    <n v="6.0785325987901197E-4"/>
    <n v="4.3887692903153171E-4"/>
    <n v="4.2817453348642135E-4"/>
    <n v="1.376724316933025E-4"/>
    <n v="1.2684134079817551E-3"/>
    <n v="0"/>
    <n v="0"/>
    <n v="0"/>
    <n v="0"/>
    <n v="0"/>
    <n v="0"/>
    <n v="0"/>
    <n v="0"/>
  </r>
  <r>
    <x v="18"/>
    <s v="Somerset"/>
    <s v="P"/>
    <n v="2275050012"/>
    <s v="General Aviation"/>
    <s v="Turbine"/>
    <s v="A"/>
    <s v="R"/>
    <n v="62.662282249999997"/>
    <m/>
    <m/>
    <n v="2.1182635328999999"/>
    <n v="1.5487268750000001"/>
    <n v="1.5115573873999999"/>
    <n v="0.48141386274999998"/>
    <n v="4.5113143754999996"/>
    <n v="0.7829451534714138"/>
    <n v="0.7829451534714138"/>
    <n v="0.7829451534714138"/>
    <n v="0.79176911149696672"/>
    <n v="0.78189369148678367"/>
    <n v="0.78158473542255391"/>
    <n v="0.78905683590579956"/>
    <n v="0.775778319478995"/>
    <n v="49.061130193095295"/>
    <n v="0"/>
    <n v="0"/>
    <n v="1.6771756353606586"/>
    <n v="1.2109397733985405"/>
    <n v="1.1814101807070359"/>
    <n v="0.37986289930270384"/>
    <n v="3.4997798848668213"/>
    <n v="49.061130193095295"/>
    <n v="0"/>
    <n v="0"/>
    <n v="1.6771756353606586"/>
    <n v="1.2109397733985405"/>
    <n v="1.1814101807070359"/>
    <n v="0.37986289930270384"/>
    <n v="3.4997798848668213"/>
    <n v="0.13441405532354875"/>
    <n v="0"/>
    <n v="0"/>
    <n v="4.5950017407141329E-3"/>
    <n v="3.3176432147905221E-3"/>
    <n v="3.2367402211151666E-3"/>
    <n v="1.0407202720622024E-3"/>
    <n v="9.588438040731017E-3"/>
    <n v="0"/>
    <n v="0"/>
    <n v="0"/>
    <n v="0"/>
    <n v="0"/>
    <n v="0"/>
    <n v="0"/>
    <n v="0"/>
  </r>
  <r>
    <x v="19"/>
    <s v="Sussex"/>
    <s v="P"/>
    <n v="2275050012"/>
    <s v="General Aviation"/>
    <s v="Turbine"/>
    <s v="A"/>
    <s v="R"/>
    <n v="38.481256500000001"/>
    <m/>
    <m/>
    <n v="1.300837464"/>
    <n v="0.95108194999999995"/>
    <n v="0.92825595299999997"/>
    <n v="0.29563892000000003"/>
    <n v="2.7704229599999999"/>
    <n v="0.7829451534714138"/>
    <n v="0.7829451534714138"/>
    <n v="0.7829451534714138"/>
    <n v="0.79176911149696672"/>
    <n v="0.78189369148678367"/>
    <n v="0.78158473542255391"/>
    <n v="0.78905683590579956"/>
    <n v="0.775778319478995"/>
    <n v="30.128713276165339"/>
    <n v="0"/>
    <n v="0"/>
    <n v="1.0299629230732474"/>
    <n v="0.74364497679194863"/>
    <n v="0.72551068342991565"/>
    <n v="0.23327591078580784"/>
    <n v="2.149234068154823"/>
    <n v="30.128713276165339"/>
    <n v="0"/>
    <n v="0"/>
    <n v="1.0299629230732474"/>
    <n v="0.74364497679194863"/>
    <n v="0.72551068342991565"/>
    <n v="0.23327591078580784"/>
    <n v="2.149234068154823"/>
    <n v="8.2544419934699562E-2"/>
    <n v="0"/>
    <n v="0"/>
    <n v="2.8218162275979383E-3"/>
    <n v="2.0373834980601333E-3"/>
    <n v="1.9877005025477142E-3"/>
    <n v="6.3911208434467898E-4"/>
    <n v="5.8883125154926656E-3"/>
    <n v="0"/>
    <n v="0"/>
    <n v="0"/>
    <n v="0"/>
    <n v="0"/>
    <n v="0"/>
    <n v="0"/>
    <n v="0"/>
  </r>
  <r>
    <x v="11"/>
    <s v="Union"/>
    <s v="P"/>
    <n v="2275050012"/>
    <s v="General Aviation"/>
    <s v="Turbine"/>
    <s v="A"/>
    <s v="R"/>
    <n v="29.130512499999998"/>
    <m/>
    <m/>
    <n v="0.98474068000000003"/>
    <n v="0.71997394999999997"/>
    <n v="0.70269458500000004"/>
    <n v="0.2238002"/>
    <n v="2.0972246999999999"/>
    <n v="0.7829451534714138"/>
    <n v="0.7829451534714138"/>
    <n v="0.7829451534714138"/>
    <n v="0.79176911149696672"/>
    <n v="0.78189369148678367"/>
    <n v="0.78158473542255391"/>
    <n v="0.78905683590579956"/>
    <n v="0.775778319478995"/>
    <n v="22.807593580013435"/>
    <n v="0"/>
    <n v="0"/>
    <n v="0.77968725325851884"/>
    <n v="0.56294308953982097"/>
    <n v="0.5492153613000863"/>
    <n v="0.17659107768708512"/>
    <n v="1.6269814533358393"/>
    <n v="22.807593580013435"/>
    <n v="0"/>
    <n v="0"/>
    <n v="0.77968725325851884"/>
    <n v="0.56294308953982097"/>
    <n v="0.5492153613000863"/>
    <n v="0.17659107768708512"/>
    <n v="1.6269814533358393"/>
    <n v="6.2486557753461465E-2"/>
    <n v="0"/>
    <n v="0"/>
    <n v="2.1361294609822433E-3"/>
    <n v="1.5423098343556739E-3"/>
    <n v="1.5046996200002364E-3"/>
    <n v="4.8381117174543868E-4"/>
    <n v="4.4574834337968204E-3"/>
    <n v="0"/>
    <n v="0"/>
    <n v="0"/>
    <n v="0"/>
    <n v="0"/>
    <n v="0"/>
    <n v="0"/>
    <n v="0"/>
  </r>
  <r>
    <x v="20"/>
    <s v="Warren"/>
    <s v="P"/>
    <n v="2275050012"/>
    <s v="General Aviation"/>
    <s v="Turbine"/>
    <s v="A"/>
    <s v="R"/>
    <n v="27.175704"/>
    <m/>
    <m/>
    <n v="0.91865946799999998"/>
    <n v="0.67165989999999998"/>
    <n v="0.65554013600000005"/>
    <n v="0.20878205"/>
    <n v="1.95648972"/>
    <n v="0.7829451534714138"/>
    <n v="0.7829451534714138"/>
    <n v="0.7829451534714138"/>
    <n v="0.79176911149696672"/>
    <n v="0.78189369148678367"/>
    <n v="0.78158473542255391"/>
    <n v="0.78905683590579956"/>
    <n v="0.775778319478995"/>
    <n v="21.277085738973714"/>
    <n v="0"/>
    <n v="0"/>
    <n v="0.72736619074663611"/>
    <n v="0.52516663863464397"/>
    <n v="0.51236016375442506"/>
    <n v="0.16474090376692643"/>
    <n v="1.5178023070595295"/>
    <n v="21.277085738973714"/>
    <n v="0"/>
    <n v="0"/>
    <n v="0.72736619074663611"/>
    <n v="0.52516663863464397"/>
    <n v="0.51236016375442506"/>
    <n v="0.16474090376692643"/>
    <n v="1.5178023070595295"/>
    <n v="5.8293385586229353E-2"/>
    <n v="0"/>
    <n v="0"/>
    <n v="1.9927840842373593E-3"/>
    <n v="1.4388127085880656E-3"/>
    <n v="1.4037264760395206E-3"/>
    <n v="4.5134494182719572E-4"/>
    <n v="4.1583624850946013E-3"/>
    <n v="0"/>
    <n v="0"/>
    <n v="0"/>
    <n v="0"/>
    <n v="0"/>
    <n v="0"/>
    <n v="0"/>
    <n v="0"/>
  </r>
  <r>
    <x v="0"/>
    <s v="Atlantic"/>
    <s v="P"/>
    <n v="2275060011"/>
    <s v="Air Taxi"/>
    <s v="Piston"/>
    <s v="A"/>
    <s v="R"/>
    <n v="9.6752990000000008"/>
    <m/>
    <m/>
    <n v="5.434402E-2"/>
    <n v="0.20751510000000001"/>
    <n v="0.14318539999999999"/>
    <n v="5.1592419999999996E-3"/>
    <n v="5.8360839999999997E-2"/>
    <n v="0.63875015449875261"/>
    <n v="0.63875015449875261"/>
    <n v="0.63875015449875261"/>
    <n v="0.64100461673717735"/>
    <n v="0.63902011381656931"/>
    <n v="0.63785491263920513"/>
    <n v="0.6241266411509323"/>
    <n v="0.63701299105504583"/>
    <n v="6.1800987310716273"/>
    <n v="0"/>
    <n v="0"/>
    <n v="3.4834767712057499E-2"/>
    <n v="0.13260632282065676"/>
    <n v="9.1331510808209643E-2"/>
    <n v="3.2200203803448182E-3"/>
    <n v="3.7176613248884958E-2"/>
    <n v="6.1800987310716273"/>
    <n v="0"/>
    <n v="0"/>
    <n v="3.4834767712057499E-2"/>
    <n v="0.13260632282065676"/>
    <n v="9.1331510808209643E-2"/>
    <n v="3.2200203803448182E-3"/>
    <n v="3.7176613248884958E-2"/>
    <n v="1.693177734540172E-2"/>
    <n v="0"/>
    <n v="0"/>
    <n v="9.5437719759061638E-5"/>
    <n v="3.6330499402919663E-4"/>
    <n v="2.5022331728276613E-4"/>
    <n v="8.8219736447803233E-6"/>
    <n v="1.0185373492845195E-4"/>
    <n v="0"/>
    <n v="0"/>
    <n v="0"/>
    <n v="0"/>
    <n v="0"/>
    <n v="0"/>
    <n v="0"/>
    <n v="0"/>
  </r>
  <r>
    <x v="1"/>
    <s v="Bergen"/>
    <s v="P"/>
    <n v="2275060011"/>
    <s v="Air Taxi"/>
    <s v="Piston"/>
    <s v="A"/>
    <s v="R"/>
    <n v="103.1989425"/>
    <m/>
    <m/>
    <n v="0.57964590000000005"/>
    <n v="2.21340374"/>
    <n v="1.5272481099999999"/>
    <n v="5.5029670000000003E-2"/>
    <n v="0.62249013900000005"/>
    <n v="0.63875015449875261"/>
    <n v="0.63875015449875261"/>
    <n v="0.63875015449875261"/>
    <n v="0.64100461673717735"/>
    <n v="0.63902011381656931"/>
    <n v="0.63785491263920513"/>
    <n v="0.6241266411509323"/>
    <n v="0.63701299105504583"/>
    <n v="65.918340465982894"/>
    <n v="0"/>
    <n v="0"/>
    <n v="0.37155569797277627"/>
    <n v="1.4144095098568201"/>
    <n v="0.97416270978244113"/>
    <n v="3.4345483100744228E-2"/>
    <n v="0.39653430534666129"/>
    <n v="65.918340465982894"/>
    <n v="0"/>
    <n v="0"/>
    <n v="0.37155569797277627"/>
    <n v="1.4144095098568201"/>
    <n v="0.97416270978244113"/>
    <n v="3.4345483100744228E-2"/>
    <n v="0.39653430534666129"/>
    <n v="0.18059819305748739"/>
    <n v="0"/>
    <n v="0"/>
    <n v="1.0179608163637707E-3"/>
    <n v="3.8750945475529317E-3"/>
    <n v="2.6689389309107977E-3"/>
    <n v="9.409721397464172E-5"/>
    <n v="1.0863953571141405E-3"/>
    <n v="0"/>
    <n v="0"/>
    <n v="0"/>
    <n v="0"/>
    <n v="0"/>
    <n v="0"/>
    <n v="0"/>
    <n v="0"/>
  </r>
  <r>
    <x v="5"/>
    <s v="Essex"/>
    <s v="P"/>
    <n v="2275060011"/>
    <s v="Air Taxi"/>
    <s v="Piston"/>
    <s v="A"/>
    <s v="R"/>
    <n v="172.16446500000001"/>
    <m/>
    <m/>
    <n v="0.96700992799999996"/>
    <n v="3.69257065"/>
    <n v="2.54787344"/>
    <n v="9.1804739999999996E-2"/>
    <n v="1.0384856090000001"/>
    <n v="0.63875015449875261"/>
    <n v="0.63875015449875261"/>
    <n v="0.63875015449875261"/>
    <n v="0.64100461673717735"/>
    <n v="0.63902011381656931"/>
    <n v="0.63785491263920513"/>
    <n v="0.6241266411509323"/>
    <n v="0.63701299105504583"/>
    <n v="109.97007861794509"/>
    <n v="0"/>
    <n v="0"/>
    <n v="0.61985782827868541"/>
    <n v="2.3596269170387232"/>
    <n v="1.6251735904869511"/>
    <n v="5.7297784017934637E-2"/>
    <n v="0.66152882395671087"/>
    <n v="109.97007861794509"/>
    <n v="0"/>
    <n v="0"/>
    <n v="0.61985782827868541"/>
    <n v="2.3596269170387232"/>
    <n v="1.6251735904869511"/>
    <n v="5.7297784017934637E-2"/>
    <n v="0.66152882395671087"/>
    <n v="0.30128788662450712"/>
    <n v="0"/>
    <n v="0"/>
    <n v="1.6982406254210558E-3"/>
    <n v="6.4647312795581453E-3"/>
    <n v="4.4525303848957564E-3"/>
    <n v="1.5698023018612228E-4"/>
    <n v="1.812407736867701E-3"/>
    <n v="0"/>
    <n v="0"/>
    <n v="0"/>
    <n v="0"/>
    <n v="0"/>
    <n v="0"/>
    <n v="0"/>
    <n v="0"/>
  </r>
  <r>
    <x v="14"/>
    <s v="Hunterdon"/>
    <s v="P"/>
    <n v="2275060011"/>
    <s v="Air Taxi"/>
    <s v="Piston"/>
    <s v="A"/>
    <s v="R"/>
    <n v="0.15330849999999999"/>
    <m/>
    <m/>
    <n v="8.6109999999999995E-4"/>
    <n v="3.2881479999999999E-3"/>
    <n v="2.2688220000000002E-3"/>
    <n v="8.1749999999999995E-5"/>
    <n v="9.2474780000000002E-4"/>
    <n v="0.63875015449875261"/>
    <n v="0.63875015449875261"/>
    <n v="0.63875015449875261"/>
    <n v="0.64100461673717735"/>
    <n v="0.63902011381656931"/>
    <n v="0.63785491263920513"/>
    <n v="0.6241266411509323"/>
    <n v="0.63701299105504583"/>
    <n v="9.7925828060972012E-2"/>
    <n v="0"/>
    <n v="0"/>
    <n v="5.5196907547238336E-4"/>
    <n v="2.1011927092057245E-3"/>
    <n v="1.4471792586039068E-3"/>
    <n v="5.1022352914088714E-5"/>
    <n v="5.8907636204957327E-4"/>
    <n v="9.7925828060972012E-2"/>
    <n v="0"/>
    <n v="0"/>
    <n v="5.5196907547238336E-4"/>
    <n v="2.1011927092057245E-3"/>
    <n v="1.4471792586039068E-3"/>
    <n v="5.1022352914088714E-5"/>
    <n v="5.8907636204957327E-4"/>
    <n v="2.6828993989307402E-4"/>
    <n v="0"/>
    <n v="0"/>
    <n v="1.5122440423900915E-6"/>
    <n v="5.7566923539882867E-6"/>
    <n v="3.9648746811065939E-6"/>
    <n v="1.397872682577773E-7"/>
    <n v="1.6139078412317076E-6"/>
    <n v="0"/>
    <n v="0"/>
    <n v="0"/>
    <n v="0"/>
    <n v="0"/>
    <n v="0"/>
    <n v="0"/>
    <n v="0"/>
  </r>
  <r>
    <x v="6"/>
    <s v="Mercer"/>
    <s v="P"/>
    <n v="2275060011"/>
    <s v="Air Taxi"/>
    <s v="Piston"/>
    <s v="A"/>
    <s v="R"/>
    <n v="5.667548"/>
    <m/>
    <m/>
    <n v="3.183337E-2"/>
    <n v="0.1215571"/>
    <n v="8.3874409999999996E-2"/>
    <n v="3.0221549999999999E-3"/>
    <n v="3.4186319999999999E-2"/>
    <n v="0.63875015449875261"/>
    <n v="0.63875015449875261"/>
    <n v="0.63875015449875261"/>
    <n v="0.64100461673717735"/>
    <n v="0.63902011381656931"/>
    <n v="0.63785491263920513"/>
    <n v="0.6241266411509323"/>
    <n v="0.63701299105504583"/>
    <n v="3.6201471606290965"/>
    <n v="0"/>
    <n v="0"/>
    <n v="2.040533713630276E-2"/>
    <n v="7.76774318772121E-2"/>
    <n v="5.3499704463214871E-2"/>
    <n v="1.8862074491874958E-3"/>
    <n v="2.1777129956364934E-2"/>
    <n v="3.6201471606290965"/>
    <n v="0"/>
    <n v="0"/>
    <n v="2.040533713630276E-2"/>
    <n v="7.76774318772121E-2"/>
    <n v="5.3499704463214871E-2"/>
    <n v="1.8862074491874958E-3"/>
    <n v="2.1777129956364934E-2"/>
    <n v="9.9182113989838266E-3"/>
    <n v="0"/>
    <n v="0"/>
    <n v="5.5905033250144548E-5"/>
    <n v="2.1281488185537561E-4"/>
    <n v="1.4657453277593116E-4"/>
    <n v="5.1676916416095776E-6"/>
    <n v="5.9663369743465575E-5"/>
    <n v="0"/>
    <n v="0"/>
    <n v="0"/>
    <n v="0"/>
    <n v="0"/>
    <n v="0"/>
    <n v="0"/>
    <n v="0"/>
  </r>
  <r>
    <x v="7"/>
    <s v="Monmouth"/>
    <s v="P"/>
    <n v="2275060011"/>
    <s v="Air Taxi"/>
    <s v="Piston"/>
    <s v="A"/>
    <s v="R"/>
    <n v="14.58878"/>
    <m/>
    <m/>
    <n v="8.1941959999999994E-2"/>
    <n v="0.31289899999999998"/>
    <n v="0.21590029999999999"/>
    <n v="7.7793000000000003E-3"/>
    <n v="8.7998660000000006E-2"/>
    <n v="0.63875015449875261"/>
    <n v="0.63875015449875261"/>
    <n v="0.63875015449875261"/>
    <n v="0.64100461673717735"/>
    <n v="0.63902011381656931"/>
    <n v="0.63785491263920513"/>
    <n v="0.6241266411509323"/>
    <n v="0.63701299105504583"/>
    <n v="9.3185854789483127"/>
    <n v="0"/>
    <n v="0"/>
    <n v="5.2525174664493114E-2"/>
    <n v="0.19994875459309072"/>
    <n v="0.13771306699527816"/>
    <n v="4.8552683795054482E-3"/>
    <n v="5.6056289615436024E-2"/>
    <n v="9.3185854789483127"/>
    <n v="0"/>
    <n v="0"/>
    <n v="5.2525174664493114E-2"/>
    <n v="0.19994875459309072"/>
    <n v="0.13771306699527816"/>
    <n v="4.8552683795054482E-3"/>
    <n v="5.6056289615436024E-2"/>
    <n v="2.5530371175200857E-2"/>
    <n v="0"/>
    <n v="0"/>
    <n v="1.4390458812189896E-4"/>
    <n v="5.4780480710435811E-4"/>
    <n v="3.7729607395966619E-4"/>
    <n v="1.3302105149329996E-5"/>
    <n v="1.5357887565872882E-4"/>
    <n v="0"/>
    <n v="0"/>
    <n v="0"/>
    <n v="0"/>
    <n v="0"/>
    <n v="0"/>
    <n v="0"/>
    <n v="0"/>
  </r>
  <r>
    <x v="8"/>
    <s v="Morris"/>
    <s v="P"/>
    <n v="2275060011"/>
    <s v="Air Taxi"/>
    <s v="Piston"/>
    <s v="A"/>
    <s v="R"/>
    <n v="17.406700000000001"/>
    <m/>
    <m/>
    <n v="9.7769610000000007E-2"/>
    <n v="0.37333759999999999"/>
    <n v="0.25760290000000002"/>
    <n v="9.2819249999999999E-3"/>
    <n v="0.1049962"/>
    <n v="0.63875015449875261"/>
    <n v="0.63875015449875261"/>
    <n v="0.63875015449875261"/>
    <n v="0.64100461673717735"/>
    <n v="0.63902011381656931"/>
    <n v="0.63785491263920513"/>
    <n v="0.6241266411509323"/>
    <n v="0.63701299105504583"/>
    <n v="11.118532314313438"/>
    <n v="0"/>
    <n v="0"/>
    <n v="6.2670771386593299E-2"/>
    <n v="0.23857023564400481"/>
    <n v="0.16431327527510592"/>
    <n v="5.7930966736648671E-3"/>
    <n v="6.6883943411413807E-2"/>
    <n v="11.118532314313438"/>
    <n v="0"/>
    <n v="0"/>
    <n v="6.2670771386593299E-2"/>
    <n v="0.23857023564400481"/>
    <n v="0.16431327527510592"/>
    <n v="5.7930966736648671E-3"/>
    <n v="6.6883943411413807E-2"/>
    <n v="3.0461732367982022E-2"/>
    <n v="0"/>
    <n v="0"/>
    <n v="1.7170074352491316E-4"/>
    <n v="6.5361708395617762E-4"/>
    <n v="4.5017335691809843E-4"/>
    <n v="1.5871497736068128E-5"/>
    <n v="1.832436805792159E-4"/>
    <n v="0"/>
    <n v="0"/>
    <n v="0"/>
    <n v="0"/>
    <n v="0"/>
    <n v="0"/>
    <n v="0"/>
    <n v="0"/>
  </r>
  <r>
    <x v="18"/>
    <s v="Somerset"/>
    <s v="P"/>
    <n v="2275060011"/>
    <s v="Air Taxi"/>
    <s v="Piston"/>
    <s v="A"/>
    <s v="R"/>
    <n v="7.6654249999999999"/>
    <m/>
    <m/>
    <n v="4.3055000000000003E-2"/>
    <n v="0.16440740000000001"/>
    <n v="0.1134411"/>
    <n v="4.0875E-3"/>
    <n v="4.6237390000000003E-2"/>
    <n v="0.63875015449875261"/>
    <n v="0.63875015449875261"/>
    <n v="0.63875015449875261"/>
    <n v="0.64100461673717735"/>
    <n v="0.63902011381656931"/>
    <n v="0.63785491263920513"/>
    <n v="0.6241266411509323"/>
    <n v="0.63701299105504583"/>
    <n v="4.8962914030486004"/>
    <n v="0"/>
    <n v="0"/>
    <n v="2.7598453773619174E-2"/>
    <n v="0.10505963546028624"/>
    <n v="7.2358962930195336E-2"/>
    <n v="2.551117645704436E-3"/>
    <n v="2.9453818102478668E-2"/>
    <n v="4.8962914030486004"/>
    <n v="0"/>
    <n v="0"/>
    <n v="2.7598453773619174E-2"/>
    <n v="0.10505963546028624"/>
    <n v="7.2358962930195336E-2"/>
    <n v="2.551117645704436E-3"/>
    <n v="2.9453818102478668E-2"/>
    <n v="1.3414496994653699E-2"/>
    <n v="0"/>
    <n v="0"/>
    <n v="7.5612202119504585E-5"/>
    <n v="2.8783461769941435E-4"/>
    <n v="1.982437340553297E-4"/>
    <n v="6.9893634128888656E-6"/>
    <n v="8.0695392061585385E-5"/>
    <n v="0"/>
    <n v="0"/>
    <n v="0"/>
    <n v="0"/>
    <n v="0"/>
    <n v="0"/>
    <n v="0"/>
    <n v="0"/>
  </r>
  <r>
    <x v="0"/>
    <s v="Atlantic"/>
    <s v="P"/>
    <n v="2275060012"/>
    <s v="Air Taxi"/>
    <s v="Turbine"/>
    <s v="A"/>
    <s v="R"/>
    <n v="3.7602310000000001"/>
    <m/>
    <m/>
    <n v="0.80738270000000001"/>
    <n v="0.62824749999999996"/>
    <n v="0.61316959999999998"/>
    <n v="0.16919719999999999"/>
    <n v="1.0474270000000001"/>
    <n v="0.35307232784452613"/>
    <n v="0.35307232784452613"/>
    <n v="0.35307232784452613"/>
    <n v="0.3498441430392944"/>
    <n v="0.77264148361071727"/>
    <n v="0.77161702370154983"/>
    <n v="0.36180586934646108"/>
    <n v="0.44118774613456385"/>
    <n v="1.3276335124031504"/>
    <n v="0"/>
    <n v="0"/>
    <n v="0.28245810878625172"/>
    <n v="0.48541008047472406"/>
    <n v="0.4731321017762698"/>
    <n v="6.1216540036987045E-2"/>
    <n v="0.46211195737048788"/>
    <n v="1.3276335124031504"/>
    <n v="0"/>
    <n v="0"/>
    <n v="0.28245810878625172"/>
    <n v="0.48541008047472406"/>
    <n v="0.4731321017762698"/>
    <n v="6.1216540036987045E-2"/>
    <n v="0.46211195737048788"/>
    <n v="3.6373520887757545E-3"/>
    <n v="0"/>
    <n v="0"/>
    <n v="7.738578322911006E-4"/>
    <n v="1.3298906314376001E-3"/>
    <n v="1.2962523336336159E-3"/>
    <n v="1.6771654804653986E-4"/>
    <n v="1.2660601571794188E-3"/>
    <n v="0"/>
    <n v="0"/>
    <n v="0"/>
    <n v="0"/>
    <n v="0"/>
    <n v="0"/>
    <n v="0"/>
    <n v="0"/>
  </r>
  <r>
    <x v="1"/>
    <s v="Bergen"/>
    <s v="P"/>
    <n v="2275060012"/>
    <s v="Air Taxi"/>
    <s v="Turbine"/>
    <s v="A"/>
    <s v="R"/>
    <n v="46.706108753000002"/>
    <m/>
    <n v="10.4050175"/>
    <n v="10.030377614000001"/>
    <n v="7.7887094938499999"/>
    <n v="7.6017864638499999"/>
    <n v="2.1014162432200001"/>
    <n v="12.999042042999999"/>
    <n v="0.35307232784452613"/>
    <n v="0.35307232784452613"/>
    <n v="0.35307232784452613"/>
    <n v="0.3498441430392944"/>
    <n v="0.77264148361071727"/>
    <n v="0.77161702370154983"/>
    <n v="0.36180586934646108"/>
    <n v="0.44118774613456385"/>
    <n v="16.490634541981308"/>
    <n v="0"/>
    <n v="3.6737237499880315"/>
    <n v="3.5090688607303528"/>
    <n v="6.0178800587411425"/>
    <n v="5.8656678460506662"/>
    <n v="0.76030473073698646"/>
    <n v="5.7350180608596055"/>
    <n v="16.490634541981308"/>
    <n v="0"/>
    <n v="3.6737237499880315"/>
    <n v="3.5090688607303528"/>
    <n v="6.0178800587411425"/>
    <n v="5.8656678460506662"/>
    <n v="0.76030473073698646"/>
    <n v="5.7350180608596055"/>
    <n v="4.5179820662962486E-2"/>
    <n v="0"/>
    <n v="1.0064996575309675E-2"/>
    <n v="9.6138872896721992E-3"/>
    <n v="1.6487342626688061E-2"/>
    <n v="1.6070322865892234E-2"/>
    <n v="2.0830266595533876E-3"/>
    <n v="1.5712378248930427E-2"/>
    <n v="0"/>
    <n v="0"/>
    <n v="0"/>
    <n v="0"/>
    <n v="0"/>
    <n v="0"/>
    <n v="0"/>
    <n v="0"/>
  </r>
  <r>
    <x v="2"/>
    <s v="Burlington"/>
    <s v="P"/>
    <n v="2275060012"/>
    <s v="Air Taxi"/>
    <s v="Turbine"/>
    <s v="A"/>
    <s v="R"/>
    <n v="2.7083200000000002E-3"/>
    <m/>
    <m/>
    <n v="5.8151999999999998E-4"/>
    <n v="4.5249750000000001E-4"/>
    <n v="4.4163759999999997E-4"/>
    <n v="1.218648E-4"/>
    <n v="7.54413E-4"/>
    <n v="0.35307232784452613"/>
    <n v="0.35307232784452613"/>
    <n v="0.35307232784452613"/>
    <n v="0.3498441430392944"/>
    <n v="0.77264148361071727"/>
    <n v="0.77161702370154983"/>
    <n v="0.36180586934646108"/>
    <n v="0.44118774613456385"/>
    <n v="9.5623284694788704E-4"/>
    <n v="0"/>
    <n v="0"/>
    <n v="2.0344136606021047E-4"/>
    <n v="3.4961833973014056E-4"/>
    <n v="3.4077509046669558E-4"/>
    <n v="4.4091399906732609E-5"/>
    <n v="3.3283777112461474E-4"/>
    <n v="9.5623284694788704E-4"/>
    <n v="0"/>
    <n v="0"/>
    <n v="2.0344136606021047E-4"/>
    <n v="3.4961833973014056E-4"/>
    <n v="3.4077509046669558E-4"/>
    <n v="4.4091399906732609E-5"/>
    <n v="3.3283777112461474E-4"/>
    <n v="2.619816019035307E-6"/>
    <n v="0"/>
    <n v="0"/>
    <n v="5.5737360564441221E-7"/>
    <n v="9.5785846501408379E-7"/>
    <n v="9.3363038484026181E-7"/>
    <n v="1.2079835590885646E-7"/>
    <n v="9.1188430445099923E-7"/>
    <n v="0"/>
    <n v="0"/>
    <n v="0"/>
    <n v="0"/>
    <n v="0"/>
    <n v="0"/>
    <n v="0"/>
    <n v="0"/>
  </r>
  <r>
    <x v="5"/>
    <s v="Essex"/>
    <s v="P"/>
    <n v="2275060012"/>
    <s v="Air Taxi"/>
    <s v="Turbine"/>
    <s v="A"/>
    <s v="R"/>
    <n v="487.95268459300001"/>
    <m/>
    <n v="49884.444149000003"/>
    <n v="109.01146696000001"/>
    <n v="6.6328325990000003"/>
    <n v="6.5028512789999997"/>
    <n v="19.97669807962"/>
    <n v="64.695329030546503"/>
    <n v="0.35307232784452613"/>
    <n v="0.35307232784452613"/>
    <n v="0.35307232784452613"/>
    <n v="0.3498441430392944"/>
    <n v="0.77264148361071727"/>
    <n v="0.77161702370154983"/>
    <n v="0.36180586934646108"/>
    <n v="0.44118774613456385"/>
    <n v="172.28259022723637"/>
    <n v="0"/>
    <n v="17612.816818917683"/>
    <n v="38.137023240077561"/>
    <n v="5.1248016198328896"/>
    <n v="5.0177107494757962"/>
    <n v="7.2276866153686941"/>
    <n v="28.54278640042083"/>
    <n v="172.28259022723637"/>
    <n v="0"/>
    <n v="17612.816818917683"/>
    <n v="38.137023240077561"/>
    <n v="5.1248016198328896"/>
    <n v="5.0177107494757962"/>
    <n v="7.2276866153686941"/>
    <n v="28.54278640042083"/>
    <n v="0.47200709651297634"/>
    <n v="0"/>
    <n v="48.254292654568992"/>
    <n v="0.10448499517829468"/>
    <n v="1.4040552383103807E-2"/>
    <n v="1.3747152738289853E-2"/>
    <n v="1.9801881137996424E-2"/>
    <n v="7.8199414795673508E-2"/>
    <n v="0"/>
    <n v="0"/>
    <n v="0"/>
    <n v="0"/>
    <n v="0"/>
    <n v="0"/>
    <n v="0"/>
    <n v="0"/>
  </r>
  <r>
    <x v="14"/>
    <s v="Hunterdon"/>
    <s v="P"/>
    <n v="2275060012"/>
    <s v="Air Taxi"/>
    <s v="Turbine"/>
    <s v="A"/>
    <s v="R"/>
    <n v="7.0596870000000006E-2"/>
    <m/>
    <m/>
    <n v="1.515829E-2"/>
    <n v="1.1795099999999999E-2"/>
    <n v="1.151202E-2"/>
    <n v="3.1766099999999999E-3"/>
    <n v="1.9665040000000002E-2"/>
    <n v="0.35307232784452613"/>
    <n v="0.35307232784452613"/>
    <n v="0.35307232784452613"/>
    <n v="0.3498441430392944"/>
    <n v="0.77264148361071727"/>
    <n v="0.77161702370154983"/>
    <n v="0.36180586934646108"/>
    <n v="0.44118774613456385"/>
    <n v="2.4925801229437394E-2"/>
    <n v="0"/>
    <n v="0"/>
    <n v="5.3030389749911056E-3"/>
    <n v="9.1133835633367705E-3"/>
    <n v="8.8828706091927147E-3"/>
    <n v="1.1493161426246617E-3"/>
    <n v="8.6759746752460443E-3"/>
    <n v="2.4925801229437394E-2"/>
    <n v="0"/>
    <n v="0"/>
    <n v="5.3030389749911056E-3"/>
    <n v="9.1133835633367705E-3"/>
    <n v="8.8828706091927147E-3"/>
    <n v="1.1493161426246617E-3"/>
    <n v="8.6759746752460443E-3"/>
    <n v="6.8289866382020253E-5"/>
    <n v="0"/>
    <n v="0"/>
    <n v="1.4528873904085221E-5"/>
    <n v="2.496817414612814E-5"/>
    <n v="2.4336631806007437E-5"/>
    <n v="3.1488113496566075E-6"/>
    <n v="2.3769793630811079E-5"/>
    <n v="0"/>
    <n v="0"/>
    <n v="0"/>
    <n v="0"/>
    <n v="0"/>
    <n v="0"/>
    <n v="0"/>
    <n v="0"/>
  </r>
  <r>
    <x v="6"/>
    <s v="Mercer"/>
    <s v="P"/>
    <n v="2275060012"/>
    <s v="Air Taxi"/>
    <s v="Turbine"/>
    <s v="A"/>
    <s v="R"/>
    <n v="2.61181296"/>
    <m/>
    <m/>
    <n v="0.56079866"/>
    <n v="0.43637349199999997"/>
    <n v="0.42590051200000001"/>
    <n v="0.1175223946"/>
    <n v="0.72753093999999996"/>
    <n v="0.35307232784452613"/>
    <n v="0.35307232784452613"/>
    <n v="0.35307232784452613"/>
    <n v="0.3498441430392944"/>
    <n v="0.77264148361071727"/>
    <n v="0.77161702370154983"/>
    <n v="0.36180586934646108"/>
    <n v="0.44118774613456385"/>
    <n v="0.92215888168170224"/>
    <n v="0"/>
    <n v="0"/>
    <n v="0.19619212662528462"/>
    <n v="0.33716026226726942"/>
    <n v="0.32863208546240624"/>
    <n v="4.2520292145930845E-2"/>
    <n v="0.32097773566176058"/>
    <n v="0.92215888168170224"/>
    <n v="0"/>
    <n v="0"/>
    <n v="0.19619212662528462"/>
    <n v="0.33716026226726942"/>
    <n v="0.32863208546240624"/>
    <n v="4.2520292145930845E-2"/>
    <n v="0.32097773566176058"/>
    <n v="2.5264626895389101E-3"/>
    <n v="0"/>
    <n v="0"/>
    <n v="5.3751267568571135E-4"/>
    <n v="9.2372674593772439E-4"/>
    <n v="9.0036187797919523E-4"/>
    <n v="1.1649395108474205E-4"/>
    <n v="8.7939105660756324E-4"/>
    <n v="0"/>
    <n v="0"/>
    <n v="0"/>
    <n v="0"/>
    <n v="0"/>
    <n v="0"/>
    <n v="0"/>
    <n v="0"/>
  </r>
  <r>
    <x v="7"/>
    <s v="Monmouth"/>
    <s v="P"/>
    <n v="2275060012"/>
    <s v="Air Taxi"/>
    <s v="Turbine"/>
    <s v="A"/>
    <s v="R"/>
    <n v="6.7053659999999997"/>
    <m/>
    <m/>
    <n v="1.439751"/>
    <n v="1.1203110000000001"/>
    <n v="1.093424"/>
    <n v="0.30171789999999998"/>
    <n v="1.8678060000000001"/>
    <n v="0.35307232784452613"/>
    <n v="0.35307232784452613"/>
    <n v="0.35307232784452613"/>
    <n v="0.3498441430392944"/>
    <n v="0.77264148361071727"/>
    <n v="0.77161702370154983"/>
    <n v="0.36180586934646108"/>
    <n v="0.44118774613456385"/>
    <n v="2.3674791826695389"/>
    <n v="0"/>
    <n v="0"/>
    <n v="0.50368845478496715"/>
    <n v="0.86559875314540635"/>
    <n v="0.84370457252384334"/>
    <n v="0.10916330710688861"/>
    <n v="0.82405311935661518"/>
    <n v="2.3674791826695389"/>
    <n v="0"/>
    <n v="0"/>
    <n v="0.50368845478496715"/>
    <n v="0.86559875314540635"/>
    <n v="0.84370457252384334"/>
    <n v="0.10916330710688861"/>
    <n v="0.82405311935661518"/>
    <n v="6.4862443360809282E-3"/>
    <n v="0"/>
    <n v="0"/>
    <n v="1.3799683692738826E-3"/>
    <n v="2.371503433275086E-3"/>
    <n v="2.3115193767776531E-3"/>
    <n v="2.9907755371750302E-4"/>
    <n v="2.2576797790592198E-3"/>
    <n v="0"/>
    <n v="0"/>
    <n v="0"/>
    <n v="0"/>
    <n v="0"/>
    <n v="0"/>
    <n v="0"/>
    <n v="0"/>
  </r>
  <r>
    <x v="8"/>
    <s v="Morris"/>
    <s v="P"/>
    <n v="2275060012"/>
    <s v="Air Taxi"/>
    <s v="Turbine"/>
    <s v="A"/>
    <s v="R"/>
    <n v="11.191718153"/>
    <m/>
    <n v="348.36860799999999"/>
    <n v="2.4741843600000002"/>
    <n v="1.3402893706600001"/>
    <n v="1.3083177506599999"/>
    <n v="0.48808519521999999"/>
    <n v="2.7317165829999999"/>
    <n v="0.35307232784452613"/>
    <n v="0.35307232784452613"/>
    <n v="0.35307232784452613"/>
    <n v="0.3498441430392944"/>
    <n v="0.77264148361071727"/>
    <n v="0.77161702370154983"/>
    <n v="0.36180586934646108"/>
    <n v="0.44118774613456385"/>
    <n v="3.9514859808595504"/>
    <n v="0"/>
    <n v="122.99931537451721"/>
    <n v="0.86557890714542518"/>
    <n v="1.035563167814417"/>
    <n v="1.0095202488201755"/>
    <n v="0.17659208837170925"/>
    <n v="1.2051998823321821"/>
    <n v="3.9514859808595504"/>
    <n v="0"/>
    <n v="122.99931537451721"/>
    <n v="0.86557890714542518"/>
    <n v="1.035563167814417"/>
    <n v="1.0095202488201755"/>
    <n v="0.17659208837170925"/>
    <n v="1.2051998823321821"/>
    <n v="1.0825988988656303E-2"/>
    <n v="0"/>
    <n v="0.33698442568360881"/>
    <n v="2.371449060672398E-3"/>
    <n v="2.8371593638751151E-3"/>
    <n v="2.7658089008771934E-3"/>
    <n v="4.838139407444089E-4"/>
    <n v="3.301917485841595E-3"/>
    <n v="0"/>
    <n v="0"/>
    <n v="0"/>
    <n v="0"/>
    <n v="0"/>
    <n v="0"/>
    <n v="0"/>
    <n v="0"/>
  </r>
  <r>
    <x v="9"/>
    <s v="Ocean"/>
    <s v="P"/>
    <n v="2275060012"/>
    <s v="Air Taxi"/>
    <s v="Turbine"/>
    <s v="A"/>
    <s v="R"/>
    <n v="0.26965654999999999"/>
    <m/>
    <n v="21.770189999999999"/>
    <n v="4.3436985999999997E-2"/>
    <n v="1.0639762000000001E-2"/>
    <n v="1.0417132000000001E-2"/>
    <n v="1.05797545E-2"/>
    <n v="1.54661915245E-2"/>
    <n v="0.35307232784452613"/>
    <n v="0.35307232784452613"/>
    <n v="0.35307232784452613"/>
    <n v="0.3498441430392944"/>
    <n v="0.77264148361071727"/>
    <n v="0.77161702370154983"/>
    <n v="0.36180586934646108"/>
    <n v="0.44118774613456385"/>
    <n v="9.5208265827023852E-2"/>
    <n v="0"/>
    <n v="7.6864516609176246"/>
    <n v="1.5196175143379826E-2"/>
    <n v="8.2207214969449334E-3"/>
    <n v="8.0380363893461735E-3"/>
    <n v="3.8278172743446337E-3"/>
    <n v="6.8234941799796486E-3"/>
    <n v="9.5208265827023852E-2"/>
    <n v="0"/>
    <n v="7.6864516609176246"/>
    <n v="1.5196175143379826E-2"/>
    <n v="8.2207214969449334E-3"/>
    <n v="8.0380363893461735E-3"/>
    <n v="3.8278172743446337E-3"/>
    <n v="6.8234941799796486E-3"/>
    <n v="2.6084456390965442E-4"/>
    <n v="0"/>
    <n v="2.1058771673746916E-2"/>
    <n v="4.1633356557205005E-5"/>
    <n v="2.25225246491642E-5"/>
    <n v="2.2022017505058011E-5"/>
    <n v="1.0487170614642832E-5"/>
    <n v="1.8694504602683969E-5"/>
    <n v="0"/>
    <n v="0"/>
    <n v="0"/>
    <n v="0"/>
    <n v="0"/>
    <n v="0"/>
    <n v="0"/>
    <n v="0"/>
  </r>
  <r>
    <x v="18"/>
    <s v="Somerset"/>
    <s v="P"/>
    <n v="2275060012"/>
    <s v="Air Taxi"/>
    <s v="Turbine"/>
    <s v="A"/>
    <s v="R"/>
    <n v="3.531648546"/>
    <m/>
    <m/>
    <n v="0.75830238019999996"/>
    <n v="0.59005676500000004"/>
    <n v="0.57589542500000002"/>
    <n v="0.15891174324999999"/>
    <n v="0.98375474200000002"/>
    <n v="0.35307232784452613"/>
    <n v="0.35307232784452613"/>
    <n v="0.35307232784452613"/>
    <n v="0.3498441430392944"/>
    <n v="0.77264148361071727"/>
    <n v="0.77161702370154983"/>
    <n v="0.36180586934646108"/>
    <n v="0.44118774613456385"/>
    <n v="1.246927373264956"/>
    <n v="0"/>
    <n v="0"/>
    <n v="0.26528764636572622"/>
    <n v="0.4559023343241404"/>
    <n v="0.44437071380183912"/>
    <n v="5.7495201415927864E-2"/>
    <n v="0.43402053737216939"/>
    <n v="1.246927373264956"/>
    <n v="0"/>
    <n v="0"/>
    <n v="0.26528764636572622"/>
    <n v="0.4559023343241404"/>
    <n v="0.44437071380183912"/>
    <n v="5.7495201415927864E-2"/>
    <n v="0.43402053737216939"/>
    <n v="3.4162393788080983E-3"/>
    <n v="0"/>
    <n v="0"/>
    <n v="7.2681546949514037E-4"/>
    <n v="1.2490474912990148E-3"/>
    <n v="1.2174540104159977E-3"/>
    <n v="1.5752109976966539E-4"/>
    <n v="1.1890973626634779E-3"/>
    <n v="0"/>
    <n v="0"/>
    <n v="0"/>
    <n v="0"/>
    <n v="0"/>
    <n v="0"/>
    <n v="0"/>
    <n v="0"/>
  </r>
  <r>
    <x v="0"/>
    <s v="Atlantic"/>
    <s v="P"/>
    <n v="2275070000"/>
    <s v="Aircraft Auxiliary Power Units"/>
    <m/>
    <s v="A"/>
    <s v="R"/>
    <n v="0.60319100000000003"/>
    <m/>
    <m/>
    <n v="1.7327319999999999"/>
    <n v="0.1232837"/>
    <n v="0.1232837"/>
    <n v="0.17958859999999999"/>
    <n v="4.5946260000000003E-2"/>
    <n v="1.124038935989329"/>
    <n v="1.124038935989329"/>
    <n v="1.124038935989329"/>
    <n v="1.0911293039141856"/>
    <n v="1.1137076656921914"/>
    <n v="1.1137076656921914"/>
    <n v="1.0950140122997043"/>
    <n v="1.0702926115877121"/>
    <n v="0.67801016983833939"/>
    <n v="0"/>
    <n v="0"/>
    <n v="1.8906346610298346"/>
    <n v="0.1373020017448964"/>
    <n v="0.1373020017448964"/>
    <n v="0.19665203344928667"/>
    <n v="4.9175942608088032E-2"/>
    <n v="0.67801016983833939"/>
    <n v="0"/>
    <n v="0"/>
    <n v="1.8906346610298346"/>
    <n v="0.1373020017448964"/>
    <n v="0.1373020017448964"/>
    <n v="0.19665203344928667"/>
    <n v="4.9175942608088032E-2"/>
    <n v="1.8575621091461354E-3"/>
    <n v="0"/>
    <n v="0"/>
    <n v="5.1798209891228348E-3"/>
    <n v="3.7616986779423673E-4"/>
    <n v="3.7616986779423673E-4"/>
    <n v="5.3877269438160731E-4"/>
    <n v="1.3472860988517269E-4"/>
    <n v="0"/>
    <n v="0"/>
    <n v="0"/>
    <n v="0"/>
    <n v="0"/>
    <n v="0"/>
    <n v="0"/>
    <n v="0"/>
  </r>
  <r>
    <x v="1"/>
    <s v="Bergen"/>
    <s v="P"/>
    <n v="2275070000"/>
    <s v="Aircraft Auxiliary Power Units"/>
    <m/>
    <s v="A"/>
    <s v="R"/>
    <n v="0.50706150000000005"/>
    <m/>
    <m/>
    <n v="0.26709240000000001"/>
    <n v="5.3694600000000002E-2"/>
    <n v="5.3694600000000002E-2"/>
    <n v="5.7396450000000002E-2"/>
    <n v="4.0910870000000002E-2"/>
    <n v="1.124038935989329"/>
    <n v="1.124038935989329"/>
    <n v="1.124038935989329"/>
    <n v="1.0911293039141856"/>
    <n v="1.1137076656921914"/>
    <n v="1.1137076656921914"/>
    <n v="1.0950140122997043"/>
    <n v="1.0702926115877121"/>
    <n v="0.56995686894115327"/>
    <n v="0"/>
    <n v="0"/>
    <n v="0.29143234449276922"/>
    <n v="5.9800087626275943E-2"/>
    <n v="5.9800087626275943E-2"/>
    <n v="6.2849917006259359E-2"/>
    <n v="4.3786601894625382E-2"/>
    <n v="0.56995686894115327"/>
    <n v="0"/>
    <n v="0"/>
    <n v="0.29143234449276922"/>
    <n v="5.9800087626275943E-2"/>
    <n v="5.9800087626275943E-2"/>
    <n v="6.2849917006259359E-2"/>
    <n v="4.3786601894625382E-2"/>
    <n v="1.5615256683319267E-3"/>
    <n v="0"/>
    <n v="0"/>
    <n v="7.9844477943224448E-4"/>
    <n v="1.6383585651034505E-4"/>
    <n v="1.6383585651034505E-4"/>
    <n v="1.7219155344180647E-4"/>
    <n v="1.1996329286198735E-4"/>
    <n v="0"/>
    <n v="0"/>
    <n v="0"/>
    <n v="0"/>
    <n v="0"/>
    <n v="0"/>
    <n v="0"/>
    <n v="0"/>
  </r>
  <r>
    <x v="2"/>
    <s v="Burlington"/>
    <s v="P"/>
    <n v="2275070000"/>
    <s v="Aircraft Auxiliary Power Units"/>
    <m/>
    <s v="A"/>
    <s v="R"/>
    <n v="8.1229800000000001"/>
    <m/>
    <m/>
    <n v="12.688409999999999"/>
    <n v="1.143467"/>
    <n v="1.143467"/>
    <n v="1.7566839999999999"/>
    <n v="0.89690449999999999"/>
    <n v="1.124038935989329"/>
    <n v="1.124038935989329"/>
    <n v="1.124038935989329"/>
    <n v="1.0911293039141856"/>
    <n v="1.1137076656921914"/>
    <n v="1.1137076656921914"/>
    <n v="1.0950140122997043"/>
    <n v="1.0702926115877121"/>
    <n v="9.1305457962626004"/>
    <n v="0"/>
    <n v="0"/>
    <n v="13.84469597107779"/>
    <n v="1.273487963366053"/>
    <n v="1.273487963366053"/>
    <n v="1.9235935951826937"/>
    <n v="0.9599502596497711"/>
    <n v="9.1305457962626004"/>
    <n v="0"/>
    <n v="0"/>
    <n v="13.84469597107779"/>
    <n v="1.273487963366053"/>
    <n v="1.273487963366053"/>
    <n v="1.9235935951826937"/>
    <n v="0.9599502596497711"/>
    <n v="2.5015193962363288E-2"/>
    <n v="0"/>
    <n v="0"/>
    <n v="3.7930673893363812E-2"/>
    <n v="3.4890081188111042E-3"/>
    <n v="3.4890081188111042E-3"/>
    <n v="5.2701194388566951E-3"/>
    <n v="2.630000711369236E-3"/>
    <n v="0"/>
    <n v="0"/>
    <n v="0"/>
    <n v="0"/>
    <n v="0"/>
    <n v="0"/>
    <n v="0"/>
    <n v="0"/>
  </r>
  <r>
    <x v="3"/>
    <s v="Camden"/>
    <s v="P"/>
    <n v="2275070000"/>
    <s v="Aircraft Auxiliary Power Units"/>
    <m/>
    <s v="A"/>
    <s v="R"/>
    <n v="1.041132E-3"/>
    <m/>
    <m/>
    <n v="7.4031149999999996E-4"/>
    <n v="1.4804020000000001E-4"/>
    <n v="1.4804020000000001E-4"/>
    <n v="1.6137820000000001E-4"/>
    <n v="1.132072E-4"/>
    <n v="1.124038935989329"/>
    <n v="1.124038935989329"/>
    <n v="1.124038935989329"/>
    <n v="1.0911293039141856"/>
    <n v="1.1137076656921914"/>
    <n v="1.1137076656921914"/>
    <n v="1.0950140122997043"/>
    <n v="1.0702926115877121"/>
    <n v="1.170272905504442E-3"/>
    <n v="0"/>
    <n v="0"/>
    <n v="8.0777557167466653E-4"/>
    <n v="1.6487350557060516E-4"/>
    <n v="1.6487350557060516E-4"/>
    <n v="1.7671139027970417E-4"/>
    <n v="1.2116482973853243E-4"/>
    <n v="1.170272905504442E-3"/>
    <n v="0"/>
    <n v="0"/>
    <n v="8.0777557167466653E-4"/>
    <n v="1.6487350557060516E-4"/>
    <n v="1.6487350557060516E-4"/>
    <n v="1.7671139027970417E-4"/>
    <n v="1.2116482973853243E-4"/>
    <n v="3.2062271383683343E-6"/>
    <n v="0"/>
    <n v="0"/>
    <n v="2.2130837580127849E-6"/>
    <n v="4.5170823444001415E-7"/>
    <n v="4.5170823444001415E-7"/>
    <n v="4.8414079528686075E-7"/>
    <n v="3.3195843763981487E-7"/>
    <n v="0"/>
    <n v="0"/>
    <n v="0"/>
    <n v="0"/>
    <n v="0"/>
    <n v="0"/>
    <n v="0"/>
    <n v="0"/>
  </r>
  <r>
    <x v="4"/>
    <s v="Cape May"/>
    <s v="P"/>
    <n v="2275070000"/>
    <s v="Aircraft Auxiliary Power Units"/>
    <m/>
    <s v="A"/>
    <s v="R"/>
    <n v="2.082264E-4"/>
    <m/>
    <m/>
    <n v="1.4806229999999999E-4"/>
    <n v="2.9608040000000001E-5"/>
    <n v="2.9608040000000001E-5"/>
    <n v="3.2275640000000003E-5"/>
    <n v="2.2641439999999999E-5"/>
    <n v="1.124038935989329"/>
    <n v="1.124038935989329"/>
    <n v="1.124038935989329"/>
    <n v="1.0911293039141856"/>
    <n v="1.1137076656921914"/>
    <n v="1.1137076656921914"/>
    <n v="1.0950140122997043"/>
    <n v="1.0702926115877121"/>
    <n v="2.3405458110088842E-4"/>
    <n v="0"/>
    <n v="0"/>
    <n v="1.6155511433493331E-4"/>
    <n v="3.2974701114121031E-5"/>
    <n v="3.2974701114121031E-5"/>
    <n v="3.5342278055940829E-5"/>
    <n v="2.4232965947706487E-5"/>
    <n v="2.3405458110088842E-4"/>
    <n v="0"/>
    <n v="0"/>
    <n v="1.6155511433493331E-4"/>
    <n v="3.2974701114121031E-5"/>
    <n v="3.2974701114121031E-5"/>
    <n v="3.5342278055940829E-5"/>
    <n v="2.4232965947706487E-5"/>
    <n v="6.4124542767366694E-7"/>
    <n v="0"/>
    <n v="0"/>
    <n v="4.42616751602557E-7"/>
    <n v="9.0341646888002821E-8"/>
    <n v="9.0341646888002821E-8"/>
    <n v="9.6828159057372129E-8"/>
    <n v="6.6391687527962974E-8"/>
    <n v="0"/>
    <n v="0"/>
    <n v="0"/>
    <n v="0"/>
    <n v="0"/>
    <n v="0"/>
    <n v="0"/>
    <n v="0"/>
  </r>
  <r>
    <x v="5"/>
    <s v="Essex"/>
    <s v="P"/>
    <n v="2275070000"/>
    <s v="Aircraft Auxiliary Power Units"/>
    <m/>
    <s v="A"/>
    <s v="R"/>
    <n v="73.199650000000005"/>
    <m/>
    <m/>
    <n v="83.283950000000004"/>
    <n v="9.4433749999999996"/>
    <n v="9.4433749999999996"/>
    <n v="12.19886"/>
    <n v="5.5017500000000004"/>
    <n v="1.124038935989329"/>
    <n v="1.124038935989329"/>
    <n v="1.124038935989329"/>
    <n v="1.0911293039141856"/>
    <n v="1.1137076656921914"/>
    <n v="1.1137076656921914"/>
    <n v="1.0950140122997043"/>
    <n v="1.0702926115877121"/>
    <n v="82.279256700791294"/>
    <n v="0"/>
    <n v="0"/>
    <n v="90.873558390723844"/>
    <n v="10.517159127505998"/>
    <n v="10.517159127505998"/>
    <n v="13.357922634082371"/>
    <n v="5.8884823758026954"/>
    <n v="82.279256700791294"/>
    <n v="0"/>
    <n v="0"/>
    <n v="90.873558390723844"/>
    <n v="10.517159127505998"/>
    <n v="10.517159127505998"/>
    <n v="13.357922634082371"/>
    <n v="5.8884823758026954"/>
    <n v="0.22542262109805833"/>
    <n v="0"/>
    <n v="0"/>
    <n v="0.24896865312527081"/>
    <n v="2.8814134595906843E-2"/>
    <n v="2.8814134595906843E-2"/>
    <n v="3.6597048312554441E-2"/>
    <n v="1.6132828426856701E-2"/>
    <n v="0"/>
    <n v="0"/>
    <n v="0"/>
    <n v="0"/>
    <n v="0"/>
    <n v="0"/>
    <n v="0"/>
    <n v="0"/>
  </r>
  <r>
    <x v="6"/>
    <s v="Mercer"/>
    <s v="P"/>
    <n v="2275070000"/>
    <s v="Aircraft Auxiliary Power Units"/>
    <m/>
    <s v="A"/>
    <s v="R"/>
    <n v="0.2675478"/>
    <m/>
    <m/>
    <n v="1.1933480000000001"/>
    <n v="7.5663400000000006E-2"/>
    <n v="7.5663400000000006E-2"/>
    <n v="0.12036040000000001"/>
    <n v="2.2937039999999999E-2"/>
    <n v="1.124038935989329"/>
    <n v="1.124038935989329"/>
    <n v="1.124038935989329"/>
    <n v="1.0911293039141856"/>
    <n v="1.1137076656921914"/>
    <n v="1.1137076656921914"/>
    <n v="1.0950140122997043"/>
    <n v="1.0702926115877121"/>
    <n v="0.30073414443828583"/>
    <n v="0"/>
    <n v="0"/>
    <n v="1.3020969725673857"/>
    <n v="8.4266908592334558E-2"/>
    <n v="8.4266908592334558E-2"/>
    <n v="0.13179632452599735"/>
    <n v="2.4549344443691813E-2"/>
    <n v="0.30073414443828583"/>
    <n v="0"/>
    <n v="0"/>
    <n v="1.3020969725673857"/>
    <n v="8.4266908592334558E-2"/>
    <n v="8.4266908592334558E-2"/>
    <n v="0.13179632452599735"/>
    <n v="2.4549344443691813E-2"/>
    <n v="8.2392916284461869E-4"/>
    <n v="0"/>
    <n v="0"/>
    <n v="3.567388965938043E-3"/>
    <n v="2.3086824271872482E-4"/>
    <n v="2.3086824271872482E-4"/>
    <n v="3.6108582061917084E-4"/>
    <n v="6.7258477927922781E-5"/>
    <n v="0"/>
    <n v="0"/>
    <n v="0"/>
    <n v="0"/>
    <n v="0"/>
    <n v="0"/>
    <n v="0"/>
    <n v="0"/>
  </r>
  <r>
    <x v="7"/>
    <s v="Monmouth"/>
    <s v="P"/>
    <n v="2275070000"/>
    <s v="Aircraft Auxiliary Power Units"/>
    <m/>
    <s v="A"/>
    <s v="R"/>
    <n v="1.6658109999999999E-3"/>
    <m/>
    <m/>
    <n v="1.184498E-3"/>
    <n v="2.3686439999999999E-4"/>
    <n v="2.3686439999999999E-4"/>
    <n v="2.5820509999999999E-4"/>
    <n v="1.811316E-4"/>
    <n v="1.124038935989329"/>
    <n v="1.124038935989329"/>
    <n v="1.124038935989329"/>
    <n v="1.0911293039141856"/>
    <n v="1.1137076656921914"/>
    <n v="1.1137076656921914"/>
    <n v="1.0950140122997043"/>
    <n v="1.0702926115877121"/>
    <n v="1.8724364239993201E-3"/>
    <n v="0"/>
    <n v="0"/>
    <n v="1.2924404782277449E-3"/>
    <n v="2.6379769800958147E-4"/>
    <n v="2.6379769800958147E-4"/>
    <n v="2.8273820254724638E-4"/>
    <n v="1.9386381320506084E-4"/>
    <n v="1.8724364239993201E-3"/>
    <n v="0"/>
    <n v="0"/>
    <n v="1.2924404782277449E-3"/>
    <n v="2.6379769800958147E-4"/>
    <n v="2.6379769800958147E-4"/>
    <n v="2.8273820254724638E-4"/>
    <n v="1.9386381320506084E-4"/>
    <n v="5.129962805477589E-6"/>
    <n v="0"/>
    <n v="0"/>
    <n v="3.5409328170623147E-6"/>
    <n v="7.227334192043328E-7"/>
    <n v="7.227334192043328E-7"/>
    <n v="7.7462521245820929E-7"/>
    <n v="5.3113373480838586E-7"/>
    <n v="0"/>
    <n v="0"/>
    <n v="0"/>
    <n v="0"/>
    <n v="0"/>
    <n v="0"/>
    <n v="0"/>
    <n v="0"/>
  </r>
  <r>
    <x v="8"/>
    <s v="Morris"/>
    <s v="P"/>
    <n v="2275070000"/>
    <s v="Aircraft Auxiliary Power Units"/>
    <m/>
    <s v="A"/>
    <s v="R"/>
    <n v="8.1328800000000007E-2"/>
    <m/>
    <m/>
    <n v="5.5827149999999999E-2"/>
    <n v="1.1177049999999999E-2"/>
    <n v="1.1177049999999999E-2"/>
    <n v="1.2152420000000001E-2"/>
    <n v="8.5452600000000007E-3"/>
    <n v="1.124038935989329"/>
    <n v="1.124038935989329"/>
    <n v="1.124038935989329"/>
    <n v="1.0911293039141856"/>
    <n v="1.1137076656921914"/>
    <n v="1.1137076656921914"/>
    <n v="1.0950140122997043"/>
    <n v="1.0702926115877121"/>
    <n v="9.1416737817288957E-2"/>
    <n v="0"/>
    <n v="0"/>
    <n v="6.0914639319012823E-2"/>
    <n v="1.2447966264824906E-2"/>
    <n v="1.2447966264824906E-2"/>
    <n v="1.3307070183351173E-2"/>
    <n v="9.1459286420960129E-3"/>
    <n v="9.1416737817288957E-2"/>
    <n v="0"/>
    <n v="0"/>
    <n v="6.0914639319012823E-2"/>
    <n v="1.2447966264824906E-2"/>
    <n v="1.2447966264824906E-2"/>
    <n v="1.3307070183351173E-2"/>
    <n v="9.1459286420960129E-3"/>
    <n v="2.5045681593777798E-4"/>
    <n v="0"/>
    <n v="0"/>
    <n v="1.6688942279181594E-4"/>
    <n v="3.4104017163903854E-5"/>
    <n v="3.4104017163903854E-5"/>
    <n v="3.6457726529729241E-5"/>
    <n v="2.5057338745468529E-5"/>
    <n v="0"/>
    <n v="0"/>
    <n v="0"/>
    <n v="0"/>
    <n v="0"/>
    <n v="0"/>
    <n v="0"/>
    <n v="0"/>
  </r>
  <r>
    <x v="9"/>
    <s v="Ocean"/>
    <s v="P"/>
    <n v="2275070000"/>
    <s v="Aircraft Auxiliary Power Units"/>
    <m/>
    <s v="A"/>
    <s v="R"/>
    <n v="0.72666772639999999"/>
    <m/>
    <m/>
    <n v="0.51726706229999997"/>
    <n v="0.10332540804"/>
    <n v="0.10332540804"/>
    <n v="0.11267767564"/>
    <n v="7.9016041440000004E-2"/>
    <n v="1.124038935989329"/>
    <n v="1.124038935989329"/>
    <n v="1.124038935989329"/>
    <n v="1.0911293039141856"/>
    <n v="1.1137076656921914"/>
    <n v="1.1137076656921914"/>
    <n v="1.0950140122997043"/>
    <n v="1.0702926115877121"/>
    <n v="0.81680281800044086"/>
    <n v="0"/>
    <n v="0"/>
    <n v="0.56440524962513461"/>
    <n v="0.11507429899492158"/>
    <n v="0.11507429899492158"/>
    <n v="0.12338363369916105"/>
    <n v="8.4570285350140481E-2"/>
    <n v="0.81680281800044086"/>
    <n v="0"/>
    <n v="0"/>
    <n v="0.56440524962513461"/>
    <n v="0.11507429899492158"/>
    <n v="0.11507429899492158"/>
    <n v="0.12338363369916105"/>
    <n v="8.4570285350140481E-2"/>
    <n v="2.237815939727235E-3"/>
    <n v="0"/>
    <n v="0"/>
    <n v="1.5463157523976292E-3"/>
    <n v="3.1527205204088106E-4"/>
    <n v="3.1527205204088106E-4"/>
    <n v="3.3803735260044127E-4"/>
    <n v="2.3169941191819311E-4"/>
    <n v="0"/>
    <n v="0"/>
    <n v="0"/>
    <n v="0"/>
    <n v="0"/>
    <n v="0"/>
    <n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5">
  <r>
    <x v="0"/>
    <s v="Off-highway Vehicle Gasoline, 4-Stroke"/>
    <s v="Airport Ground Support Equipment"/>
    <s v="A"/>
    <s v="R"/>
    <n v="13.04494"/>
    <n v="9.6185249999999993E-3"/>
    <m/>
    <n v="0.72897149999999999"/>
    <n v="3.2615539999999998E-2"/>
    <n v="2.998659E-2"/>
    <n v="6.9711700000000001E-2"/>
    <n v="0.35046240000000001"/>
    <n v="1.137675762805703"/>
    <n v="1.137675762805703"/>
    <n v="1.137675762805703"/>
    <n v="1.139280323349247"/>
    <n v="1.1434434188108327"/>
    <n v="1.1442977345928413"/>
    <n v="1.1467532949664048"/>
    <n v="1.1374049836496174"/>
    <n v="14.840912065254628"/>
    <n v="1.0942762766440723E-2"/>
    <n v="0"/>
    <n v="0.83050288623238555"/>
    <n v="3.7294024563961463E-2"/>
    <n v="3.4313587005164348E-2"/>
    <n v="7.9942121672709518E-2"/>
    <n v="0.39861768034180567"/>
    <n v="14.840912065254628"/>
    <n v="1.0942762766440723E-2"/>
    <n v="0"/>
    <n v="0.83050288623238555"/>
    <n v="3.7294024563961463E-2"/>
    <n v="3.4313587005164348E-2"/>
    <n v="7.9942121672709518E-2"/>
    <n v="0.39861768034180567"/>
    <n v="4.066003305549213E-2"/>
    <n v="2.9980171962851298E-5"/>
    <n v="0"/>
    <n v="2.2753503732394127E-3"/>
    <n v="1.0217540976427799E-4"/>
    <n v="9.4009827411409177E-5"/>
    <n v="2.1901951143208086E-4"/>
    <n v="1.0921032338131662E-3"/>
    <n v="0"/>
    <n v="0"/>
    <n v="0"/>
    <n v="0"/>
    <n v="0"/>
    <n v="0"/>
    <n v="0"/>
    <n v="0"/>
  </r>
  <r>
    <x v="0"/>
    <s v="Off-highway Vehicle Gasoline, 4-Stroke"/>
    <s v="Airport Ground Support Equipment"/>
    <s v="A"/>
    <s v="R"/>
    <n v="2.6216029999999999"/>
    <n v="2.0695430000000001E-3"/>
    <m/>
    <n v="0.168737"/>
    <n v="5.6512150000000002E-3"/>
    <n v="5.1892550000000003E-3"/>
    <n v="1.230202E-2"/>
    <n v="7.5515700000000005E-2"/>
    <n v="1.137675762805703"/>
    <n v="1.137675762805703"/>
    <n v="1.137675762805703"/>
    <n v="1.139280323349247"/>
    <n v="1.1434434188108327"/>
    <n v="1.1442977345928413"/>
    <n v="1.1467532949664048"/>
    <n v="1.1374049836496174"/>
    <n v="2.9825341927987195"/>
    <n v="2.3544689111842034E-3"/>
    <n v="0"/>
    <n v="0.19223874392098189"/>
    <n v="6.4618446000350603E-3"/>
    <n v="5.9380527407245755E-3"/>
    <n v="1.4107381969742611E-2"/>
    <n v="8.5891933523789418E-2"/>
    <n v="2.9825341927987195"/>
    <n v="2.3544689111842034E-3"/>
    <n v="0"/>
    <n v="0.19223874392098189"/>
    <n v="6.4618446000350603E-3"/>
    <n v="5.9380527407245755E-3"/>
    <n v="1.4107381969742611E-2"/>
    <n v="8.5891933523789418E-2"/>
    <n v="8.1713265556129303E-3"/>
    <n v="6.4505997566690502E-6"/>
    <n v="0"/>
    <n v="5.2668149019447093E-4"/>
    <n v="1.7703683835712492E-5"/>
    <n v="1.6268637645820755E-5"/>
    <n v="3.8650361560938664E-5"/>
    <n v="2.3532036581860115E-4"/>
    <n v="0"/>
    <n v="0"/>
    <n v="0"/>
    <n v="0"/>
    <n v="0"/>
    <n v="0"/>
    <n v="0"/>
    <n v="0"/>
  </r>
  <r>
    <x v="0"/>
    <s v="Off-highway Vehicle Gasoline, 4-Stroke"/>
    <s v="Airport Ground Support Equipment"/>
    <s v="A"/>
    <s v="R"/>
    <n v="67.181849999999997"/>
    <n v="4.9527670000000003E-2"/>
    <m/>
    <n v="3.670274"/>
    <n v="0.15215300000000001"/>
    <n v="0.13986480000000001"/>
    <n v="0.32635180000000003"/>
    <n v="1.8094140000000001"/>
    <n v="1.137675762805703"/>
    <n v="1.137675762805703"/>
    <n v="1.137675762805703"/>
    <n v="1.139280323349247"/>
    <n v="1.1434434188108327"/>
    <n v="1.1442977345928413"/>
    <n v="1.1467532949664048"/>
    <n v="1.1374049836496174"/>
    <n v="76.431162445448322"/>
    <n v="5.6346429747239135E-2"/>
    <n v="0"/>
    <n v="4.1814709495003344"/>
    <n v="0.17397834650232463"/>
    <n v="0.16004697378928084"/>
    <n v="0.37424500196821714"/>
    <n v="2.0580365010853887"/>
    <n v="76.431162445448322"/>
    <n v="5.6346429747239135E-2"/>
    <n v="0"/>
    <n v="4.1814709495003344"/>
    <n v="0.17397834650232463"/>
    <n v="0.16004697378928084"/>
    <n v="0.37424500196821714"/>
    <n v="2.0580365010853887"/>
    <n v="0.20940044505602279"/>
    <n v="1.5437378012942229E-4"/>
    <n v="0"/>
    <n v="1.1456084793151602E-2"/>
    <n v="4.7665300411595791E-4"/>
    <n v="4.3848485969665983E-4"/>
    <n v="1.0253287725156635E-3"/>
    <n v="5.6384561673572297E-3"/>
    <n v="0"/>
    <n v="0"/>
    <n v="0"/>
    <n v="0"/>
    <n v="0"/>
    <n v="0"/>
    <n v="0"/>
    <n v="0"/>
  </r>
  <r>
    <x v="0"/>
    <s v="Off-highway Vehicle Gasoline, 4-Stroke"/>
    <s v="Airport Ground Support Equipment"/>
    <s v="A"/>
    <s v="R"/>
    <n v="1.0469579999999999E-2"/>
    <n v="8.5429000000000008E-6"/>
    <m/>
    <n v="7.1721800000000004E-4"/>
    <n v="1.9951810000000002E-5"/>
    <n v="1.835346E-5"/>
    <n v="4.3982169999999998E-5"/>
    <n v="3.1239460000000001E-4"/>
    <n v="1.137675762805703"/>
    <n v="1.137675762805703"/>
    <n v="1.137675762805703"/>
    <n v="1.139280323349247"/>
    <n v="1.1434434188108327"/>
    <n v="1.1442977345928413"/>
    <n v="1.1467532949664048"/>
    <n v="1.1374049836496174"/>
    <n v="1.1910987412755331E-2"/>
    <n v="9.7190502740728411E-6"/>
    <n v="0"/>
    <n v="8.1711235495190028E-4"/>
    <n v="2.281376583786416E-5"/>
    <n v="2.1001822699940329E-5"/>
    <n v="5.0436698367272557E-5"/>
    <n v="3.553191749052288E-4"/>
    <n v="1.1910987412755331E-2"/>
    <n v="9.7190502740728411E-6"/>
    <n v="0"/>
    <n v="8.1711235495190028E-4"/>
    <n v="2.281376583786416E-5"/>
    <n v="2.1001822699940329E-5"/>
    <n v="5.0436698367272557E-5"/>
    <n v="3.553191749052288E-4"/>
    <n v="3.2632842226726934E-5"/>
    <n v="2.662753499745984E-8"/>
    <n v="0"/>
    <n v="2.2386639861695898E-6"/>
    <n v="6.2503468048942905E-8"/>
    <n v="5.7539240273809118E-8"/>
    <n v="1.3818273525280151E-7"/>
    <n v="9.7347719152117475E-7"/>
    <n v="0"/>
    <n v="0"/>
    <n v="0"/>
    <n v="0"/>
    <n v="0"/>
    <n v="0"/>
    <n v="0"/>
    <n v="0"/>
  </r>
  <r>
    <x v="0"/>
    <s v="Off-highway Vehicle Gasoline, 4-Stroke"/>
    <s v="Airport Ground Support Equipment"/>
    <s v="A"/>
    <s v="R"/>
    <n v="2.093915E-3"/>
    <n v="1.7085799999999999E-6"/>
    <m/>
    <n v="1.434436E-4"/>
    <n v="3.9903620000000002E-6"/>
    <n v="3.6706920000000001E-6"/>
    <n v="8.7964350000000001E-6"/>
    <n v="6.2478950000000006E-5"/>
    <n v="1.137675762805703"/>
    <n v="1.137675762805703"/>
    <n v="1.137675762805703"/>
    <n v="1.139280323349247"/>
    <n v="1.1434434188108327"/>
    <n v="1.1442977345928413"/>
    <n v="1.1467532949664048"/>
    <n v="1.1374049836496174"/>
    <n v="2.3821963448753037E-3"/>
    <n v="1.9438100548145681E-6"/>
    <n v="0"/>
    <n v="1.6342247099038006E-4"/>
    <n v="4.5627531675728321E-6"/>
    <n v="4.2003645399880663E-6"/>
    <n v="1.0087340820207807E-5"/>
    <n v="7.1063869103195275E-5"/>
    <n v="2.3821963448753037E-3"/>
    <n v="1.9438100548145681E-6"/>
    <n v="0"/>
    <n v="1.6342247099038006E-4"/>
    <n v="4.5627531675728321E-6"/>
    <n v="4.2003645399880663E-6"/>
    <n v="1.0087340820207807E-5"/>
    <n v="7.1063869103195275E-5"/>
    <n v="6.52656532842549E-6"/>
    <n v="5.3255069994919672E-9"/>
    <n v="0"/>
    <n v="4.4773279723391798E-7"/>
    <n v="1.2500693609788581E-8"/>
    <n v="1.1507848054761826E-8"/>
    <n v="2.7636550192350158E-8"/>
    <n v="1.9469553178957609E-7"/>
    <n v="0"/>
    <n v="0"/>
    <n v="0"/>
    <n v="0"/>
    <n v="0"/>
    <n v="0"/>
    <n v="0"/>
    <n v="0"/>
  </r>
  <r>
    <x v="0"/>
    <s v="Off-highway Vehicle Gasoline, 4-Stroke"/>
    <s v="Airport Ground Support Equipment"/>
    <s v="A"/>
    <s v="R"/>
    <n v="622.58699999999999"/>
    <n v="0.45897290000000002"/>
    <m/>
    <n v="34.594360000000002"/>
    <n v="1.525412"/>
    <n v="1.401678"/>
    <n v="3.2626599999999999"/>
    <n v="16.729859999999999"/>
    <n v="1.137675762805703"/>
    <n v="1.137675762805703"/>
    <n v="1.137675762805703"/>
    <n v="1.139280323349247"/>
    <n v="1.1434434188108327"/>
    <n v="1.1442977345928413"/>
    <n v="1.1467532949664048"/>
    <n v="1.1374049836496174"/>
    <n v="708.30214013791419"/>
    <n v="0.52216234411464568"/>
    <n v="0"/>
    <n v="39.412673646860256"/>
    <n v="1.74422231237507"/>
    <n v="1.6039369600286246"/>
    <n v="3.7414661053550899"/>
    <n v="19.028626139760387"/>
    <n v="708.30214013791419"/>
    <n v="0.52216234411464568"/>
    <n v="0"/>
    <n v="39.412673646860256"/>
    <n v="1.74422231237507"/>
    <n v="1.6039369600286246"/>
    <n v="3.7414661053550899"/>
    <n v="19.028626139760387"/>
    <n v="1.9405538085970251"/>
    <n v="1.4305817646976594E-3"/>
    <n v="0"/>
    <n v="0.10797992779961714"/>
    <n v="4.7786912667810138E-3"/>
    <n v="4.3943478356948621E-3"/>
    <n v="1.0250592069466E-2"/>
    <n v="5.2133222300713392E-2"/>
    <n v="0"/>
    <n v="0"/>
    <n v="0"/>
    <n v="0"/>
    <n v="0"/>
    <n v="0"/>
    <n v="0"/>
    <n v="0"/>
  </r>
  <r>
    <x v="0"/>
    <s v="Off-highway Vehicle Gasoline, 4-Stroke"/>
    <s v="Airport Ground Support Equipment"/>
    <s v="A"/>
    <s v="R"/>
    <n v="8.735125"/>
    <n v="6.45701E-3"/>
    <m/>
    <n v="0.49074820000000002"/>
    <n v="2.1718600000000001E-2"/>
    <n v="1.9968119999999999E-2"/>
    <n v="4.6447460000000003E-2"/>
    <n v="0.2352902"/>
    <n v="1.137675762805703"/>
    <n v="1.137675762805703"/>
    <n v="1.137675762805703"/>
    <n v="1.139280323349247"/>
    <n v="1.1434434188108327"/>
    <n v="1.1442977345928413"/>
    <n v="1.1467532949664048"/>
    <n v="1.1374049836496174"/>
    <n v="9.9377399975781664"/>
    <n v="7.3459837771940525E-3"/>
    <n v="0"/>
    <n v="0.55909976797906091"/>
    <n v="2.4833990235784951E-2"/>
    <n v="2.2849474480078007E-2"/>
    <n v="5.3263777797820287E-2"/>
    <n v="0.26762024608391521"/>
    <n v="9.9377399975781664"/>
    <n v="7.3459837771940525E-3"/>
    <n v="0"/>
    <n v="0.55909976797906091"/>
    <n v="2.4833990235784951E-2"/>
    <n v="2.2849474480078007E-2"/>
    <n v="5.3263777797820287E-2"/>
    <n v="0.26762024608391521"/>
    <n v="2.7226684924871687E-2"/>
    <n v="2.0125982951216581E-5"/>
    <n v="0"/>
    <n v="1.5317801862440026E-3"/>
    <n v="6.8038329413109449E-5"/>
    <n v="6.2601299945419202E-5"/>
    <n v="1.4592815835019258E-4"/>
    <n v="7.3320615365456219E-4"/>
    <n v="0"/>
    <n v="0"/>
    <n v="0"/>
    <n v="0"/>
    <n v="0"/>
    <n v="0"/>
    <n v="0"/>
    <n v="0"/>
  </r>
  <r>
    <x v="0"/>
    <s v="Off-highway Vehicle Gasoline, 4-Stroke"/>
    <s v="Airport Ground Support Equipment"/>
    <s v="A"/>
    <s v="R"/>
    <n v="1.3991409999999999E-2"/>
    <n v="1.114436E-5"/>
    <m/>
    <n v="9.1607449999999997E-4"/>
    <n v="2.9145079999999998E-5"/>
    <n v="2.6775110000000001E-5"/>
    <n v="6.3603300000000001E-5"/>
    <n v="4.0690669999999998E-4"/>
    <n v="1.137675762805703"/>
    <n v="1.137675762805703"/>
    <n v="1.137675762805703"/>
    <n v="1.139280323349247"/>
    <n v="1.1434434188108327"/>
    <n v="1.1442977345928413"/>
    <n v="1.1467532949664048"/>
    <n v="1.1374049836496174"/>
    <n v="1.5917688044477341E-2"/>
    <n v="1.2678668263981366E-5"/>
    <n v="0"/>
    <n v="1.0436656525719997E-3"/>
    <n v="3.3325749916715223E-5"/>
    <n v="3.0638697716474135E-5"/>
    <n v="7.2937293845736734E-5"/>
    <n v="4.6281770846041975E-4"/>
    <n v="1.5917688044477341E-2"/>
    <n v="1.2678668263981366E-5"/>
    <n v="0"/>
    <n v="1.0436656525719997E-3"/>
    <n v="3.3325749916715223E-5"/>
    <n v="3.0638697716474135E-5"/>
    <n v="7.2937293845736734E-5"/>
    <n v="4.6281770846041975E-4"/>
    <n v="4.3610104231444769E-5"/>
    <n v="3.4736077435565387E-8"/>
    <n v="0"/>
    <n v="2.8593579522520542E-6"/>
    <n v="9.1303424429356776E-8"/>
    <n v="8.3941637579381195E-8"/>
    <n v="1.9982820231708694E-7"/>
    <n v="1.2679937218093692E-6"/>
    <n v="0"/>
    <n v="0"/>
    <n v="0"/>
    <n v="0"/>
    <n v="0"/>
    <n v="0"/>
    <n v="0"/>
    <n v="0"/>
  </r>
  <r>
    <x v="0"/>
    <s v="Off-highway Vehicle Gasoline, 4-Stroke"/>
    <s v="Airport Ground Support Equipment"/>
    <s v="A"/>
    <s v="R"/>
    <n v="0.646397"/>
    <n v="4.8295510000000001E-4"/>
    <m/>
    <n v="3.7353339999999999E-2"/>
    <n v="1.637934E-3"/>
    <n v="1.50096E-3"/>
    <n v="3.505644E-3"/>
    <n v="1.755988E-2"/>
    <n v="1.137675762805703"/>
    <n v="1.137675762805703"/>
    <n v="1.137675762805703"/>
    <n v="1.139280323349247"/>
    <n v="1.1434434188108327"/>
    <n v="1.1442977345928413"/>
    <n v="1.1467532949664048"/>
    <n v="1.1374049836496174"/>
    <n v="0.73539020005031808"/>
    <n v="5.4944631179340456E-4"/>
    <n v="0"/>
    <n v="4.2555925273374359E-2"/>
    <n v="1.8728848527465023E-3"/>
    <n v="1.7175451277144712E-3"/>
    <n v="4.0201088079792075E-3"/>
    <n v="1.9972695024289243E-2"/>
    <n v="0.73539020005031808"/>
    <n v="5.4944631179340456E-4"/>
    <n v="0"/>
    <n v="4.2555925273374359E-2"/>
    <n v="1.8728848527465023E-3"/>
    <n v="1.7175451277144712E-3"/>
    <n v="4.0201088079792075E-3"/>
    <n v="1.9972695024289243E-2"/>
    <n v="2.0147676713707344E-3"/>
    <n v="1.5053323610778207E-6"/>
    <n v="0"/>
    <n v="1.1659157609143659E-4"/>
    <n v="5.1311913773876773E-6"/>
    <n v="4.7056030896286882E-6"/>
    <n v="1.1013996734189609E-5"/>
    <n v="5.4719712395312997E-5"/>
    <n v="0"/>
    <n v="0"/>
    <n v="0"/>
    <n v="0"/>
    <n v="0"/>
    <n v="0"/>
    <n v="0"/>
    <n v="0"/>
  </r>
  <r>
    <x v="0"/>
    <s v="Off-highway Vehicle Gasoline, 4-Stroke"/>
    <s v="Airport Ground Support Equipment"/>
    <s v="A"/>
    <s v="R"/>
    <n v="0.65036991499999997"/>
    <n v="4.8975638000000004E-4"/>
    <m/>
    <n v="3.4612973599999999E-2"/>
    <n v="1.115835362E-3"/>
    <n v="9.9761269199999999E-4"/>
    <n v="2.4608964350000002E-3"/>
    <n v="1.7887738949999999E-2"/>
    <n v="1.137675762805703"/>
    <n v="1.137675762805703"/>
    <n v="1.137675762805703"/>
    <n v="1.139280323349247"/>
    <n v="1.1434434188108327"/>
    <n v="1.1442977345928413"/>
    <n v="1.1467532949664048"/>
    <n v="1.1374049836496174"/>
    <n v="0.7399100891535052"/>
    <n v="5.5718396320545978E-4"/>
    <n v="0"/>
    <n v="3.9433879755086949E-2"/>
    <n v="1.2758946011553031E-3"/>
    <n v="1.1415659434566659E-3"/>
    <n v="2.8220410954073291E-3"/>
    <n v="2.0345603427953374E-2"/>
    <n v="0.7399100891535052"/>
    <n v="5.5718396320545978E-4"/>
    <n v="0"/>
    <n v="3.9433879755086949E-2"/>
    <n v="1.2758946011553031E-3"/>
    <n v="1.1415659434566659E-3"/>
    <n v="2.8220410954073291E-3"/>
    <n v="2.0345603427953374E-2"/>
    <n v="2.0271509291876857E-3"/>
    <n v="1.5265314060423556E-6"/>
    <n v="0"/>
    <n v="1.0803802672626562E-4"/>
    <n v="3.4956016470008303E-6"/>
    <n v="3.1275779272785366E-6"/>
    <n v="7.7316194394721342E-6"/>
    <n v="5.5741379254666782E-5"/>
    <n v="0"/>
    <n v="0"/>
    <n v="0"/>
    <n v="0"/>
    <n v="0"/>
    <n v="0"/>
    <n v="0"/>
    <n v="0"/>
  </r>
  <r>
    <x v="1"/>
    <s v="Airport Ground Support Equipment"/>
    <s v="Off-highway Vehicle Diesel"/>
    <s v="A"/>
    <s v="R"/>
    <n v="0.24381220000000001"/>
    <m/>
    <m/>
    <n v="0.76224000000000003"/>
    <n v="3.0693390000000001E-2"/>
    <n v="2.9748360000000001E-2"/>
    <n v="1.929715E-3"/>
    <n v="0.115787"/>
    <n v="0.92744455287860228"/>
    <n v="0.92744455287860228"/>
    <n v="0.92744455287860228"/>
    <n v="0.8812213199642529"/>
    <n v="0.84444841351925259"/>
    <n v="0.84415283398614505"/>
    <n v="0.96561631988547258"/>
    <n v="0.95809163991597157"/>
    <n v="0.22612229681534837"/>
    <n v="0"/>
    <n v="0"/>
    <n v="0.67170213892955211"/>
    <n v="2.5918984491027693E-2"/>
    <n v="2.5112162400440081E-2"/>
    <n v="1.8633642967277948E-3"/>
    <n v="0.11093455671095061"/>
    <n v="0.22612229681534837"/>
    <n v="0"/>
    <n v="0"/>
    <n v="0.67170213892955211"/>
    <n v="2.5918984491027693E-2"/>
    <n v="2.5112162400440081E-2"/>
    <n v="1.8633642967277948E-3"/>
    <n v="0.11093455671095061"/>
    <n v="6.195131419598585E-4"/>
    <n v="0"/>
    <n v="0"/>
    <n v="1.8402798326837043E-3"/>
    <n v="7.1010916413774495E-5"/>
    <n v="6.8800444932712546E-5"/>
    <n v="5.1051076622679314E-6"/>
    <n v="3.0393029235876881E-4"/>
    <n v="0"/>
    <n v="0"/>
    <n v="0"/>
    <n v="0"/>
    <n v="0"/>
    <n v="0"/>
    <n v="0"/>
    <n v="0"/>
  </r>
  <r>
    <x v="1"/>
    <s v="Airport Ground Support Equipment"/>
    <s v="Off-highway Vehicle Diesel"/>
    <s v="A"/>
    <s v="R"/>
    <n v="1.9813879999999999E-2"/>
    <m/>
    <m/>
    <n v="5.7098500000000003E-2"/>
    <n v="3.4986219999999998E-3"/>
    <n v="3.3911900000000001E-3"/>
    <n v="1.7553180000000001E-4"/>
    <n v="1.016009E-2"/>
    <n v="0.92744455287860228"/>
    <n v="0.92744455287860228"/>
    <n v="0.92744455287860228"/>
    <n v="0.8812213199642529"/>
    <n v="0.84444841351925259"/>
    <n v="0.84415283398614505"/>
    <n v="0.96561631988547258"/>
    <n v="0.95809163991597157"/>
    <n v="1.8376275077390279E-2"/>
    <n v="0"/>
    <n v="0"/>
    <n v="5.0316415537978901E-2"/>
    <n v="2.9544057974035544E-3"/>
    <n v="2.8626826490854751E-3"/>
    <n v="1.6949637073887281E-4"/>
    <n v="9.7342972897938636E-3"/>
    <n v="1.8376275077390279E-2"/>
    <n v="0"/>
    <n v="0"/>
    <n v="5.0316415537978901E-2"/>
    <n v="2.9544057974035544E-3"/>
    <n v="2.8626826490854751E-3"/>
    <n v="1.6949637073887281E-4"/>
    <n v="9.7342972897938636E-3"/>
    <n v="5.0345959116137748E-5"/>
    <n v="0"/>
    <n v="0"/>
    <n v="1.3785319325473671E-4"/>
    <n v="8.0942624586398747E-6"/>
    <n v="7.8429661618780145E-6"/>
    <n v="4.6437361846266524E-7"/>
    <n v="2.6669307643270859E-5"/>
    <n v="0"/>
    <n v="0"/>
    <n v="0"/>
    <n v="0"/>
    <n v="0"/>
    <n v="0"/>
    <n v="0"/>
    <n v="0"/>
  </r>
  <r>
    <x v="1"/>
    <s v="Airport Ground Support Equipment"/>
    <s v="Off-highway Vehicle Diesel"/>
    <s v="A"/>
    <s v="R"/>
    <n v="4.8444669999999999"/>
    <m/>
    <m/>
    <n v="15.583550000000001"/>
    <n v="0.99872550000000004"/>
    <n v="0.96850049999999999"/>
    <n v="2.5875180000000001E-2"/>
    <n v="1.8710580000000001"/>
    <n v="0.92744455287860228"/>
    <n v="0.92744455287860228"/>
    <n v="0.92744455287860228"/>
    <n v="0.8812213199642529"/>
    <n v="0.84444841351925259"/>
    <n v="0.84415283398614505"/>
    <n v="0.96561631988547258"/>
    <n v="0.95809163991597157"/>
    <n v="4.4929745307501436"/>
    <n v="0"/>
    <n v="0"/>
    <n v="13.732556500728935"/>
    <n v="0.84337216401622239"/>
    <n v="0.81756244179199844"/>
    <n v="2.4985496087974183E-2"/>
    <n v="1.792645027597898"/>
    <n v="4.4929745307501436"/>
    <n v="0"/>
    <n v="0"/>
    <n v="13.732556500728935"/>
    <n v="0.84337216401622239"/>
    <n v="0.81756244179199844"/>
    <n v="2.4985496087974183E-2"/>
    <n v="1.792645027597898"/>
    <n v="1.230951926232916E-2"/>
    <n v="0"/>
    <n v="0"/>
    <n v="3.7623442467750505E-2"/>
    <n v="2.3106086685375955E-3"/>
    <n v="2.2398971007999958E-3"/>
    <n v="6.8453413939655302E-5"/>
    <n v="4.911356239994241E-3"/>
    <n v="0"/>
    <n v="0"/>
    <n v="0"/>
    <n v="0"/>
    <n v="0"/>
    <n v="0"/>
    <n v="0"/>
    <n v="0"/>
  </r>
  <r>
    <x v="1"/>
    <s v="Airport Ground Support Equipment"/>
    <s v="Off-highway Vehicle Diesel"/>
    <s v="A"/>
    <s v="R"/>
    <n v="3.8139919999999999E-5"/>
    <m/>
    <m/>
    <n v="9.8436299999999998E-5"/>
    <n v="5.4564349999999999E-6"/>
    <n v="5.2910900000000002E-6"/>
    <n v="3.3069299999999998E-7"/>
    <n v="1.91802E-5"/>
    <n v="0.92744455287860228"/>
    <n v="0.92744455287860228"/>
    <n v="0.92744455287860228"/>
    <n v="0.8812213199642529"/>
    <n v="0.84444841351925259"/>
    <n v="0.84415283398614505"/>
    <n v="0.96561631988547258"/>
    <n v="0.95809163991597157"/>
    <n v="3.537266105122566E-5"/>
    <n v="0"/>
    <n v="0"/>
    <n v="8.6744166218397182E-5"/>
    <n v="4.607677879220923E-6"/>
    <n v="4.4664886183757526E-6"/>
    <n v="3.1932255767188659E-7"/>
    <n v="1.8376389271916318E-5"/>
    <n v="3.537266105122566E-5"/>
    <n v="0"/>
    <n v="0"/>
    <n v="8.6744166218397182E-5"/>
    <n v="4.607677879220923E-6"/>
    <n v="4.4664886183757526E-6"/>
    <n v="3.1932255767188659E-7"/>
    <n v="1.8376389271916318E-5"/>
    <n v="9.6911400140344275E-8"/>
    <n v="0"/>
    <n v="0"/>
    <n v="2.3765524991341693E-7"/>
    <n v="1.2623775011564172E-8"/>
    <n v="1.2236955118837678E-8"/>
    <n v="8.7485632238873038E-10"/>
    <n v="5.0346271977852928E-8"/>
    <n v="0"/>
    <n v="0"/>
    <n v="0"/>
    <n v="0"/>
    <n v="0"/>
    <n v="0"/>
    <n v="0"/>
    <n v="0"/>
  </r>
  <r>
    <x v="1"/>
    <s v="Airport Ground Support Equipment"/>
    <s v="Off-highway Vehicle Diesel"/>
    <s v="A"/>
    <s v="R"/>
    <n v="7.6279850000000003E-6"/>
    <m/>
    <m/>
    <n v="1.9687260000000001E-5"/>
    <n v="1.0912870000000001E-6"/>
    <n v="1.058218E-6"/>
    <n v="6.6138599999999999E-8"/>
    <n v="3.8360390000000002E-6"/>
    <n v="0.92744455287860228"/>
    <n v="0.92744455287860228"/>
    <n v="0.92744455287860228"/>
    <n v="0.8812213199642529"/>
    <n v="0.84444841351925259"/>
    <n v="0.84415283398614505"/>
    <n v="0.96561631988547258"/>
    <n v="0.95809163991597157"/>
    <n v="7.0745331376896856E-6"/>
    <n v="0"/>
    <n v="0"/>
    <n v="1.7348833243679438E-5"/>
    <n v="9.2153557584418466E-7"/>
    <n v="8.9329772367515036E-7"/>
    <n v="6.386451153437732E-8"/>
    <n v="3.6752768962916239E-6"/>
    <n v="7.0745331376896856E-6"/>
    <n v="0"/>
    <n v="0"/>
    <n v="1.7348833243679438E-5"/>
    <n v="9.2153557584418466E-7"/>
    <n v="8.9329772367515036E-7"/>
    <n v="6.386451153437732E-8"/>
    <n v="3.6752768962916239E-6"/>
    <n v="1.9382282569012837E-8"/>
    <n v="0"/>
    <n v="0"/>
    <n v="4.7531049982683391E-8"/>
    <n v="2.5247550023128346E-9"/>
    <n v="2.4473910237675353E-9"/>
    <n v="1.7497126447774607E-10"/>
    <n v="1.0069251770661983E-8"/>
    <n v="0"/>
    <n v="0"/>
    <n v="0"/>
    <n v="0"/>
    <n v="0"/>
    <n v="0"/>
    <n v="0"/>
    <n v="0"/>
  </r>
  <r>
    <x v="1"/>
    <s v="Airport Ground Support Equipment"/>
    <s v="Off-highway Vehicle Diesel"/>
    <s v="A"/>
    <s v="R"/>
    <n v="14.760199999999999"/>
    <m/>
    <m/>
    <n v="40.312980000000003"/>
    <n v="2.2528830000000002"/>
    <n v="2.183592"/>
    <n v="0.1026065"/>
    <n v="6.4647699999999997"/>
    <n v="0.92744455287860228"/>
    <n v="0.92744455287860228"/>
    <n v="0.92744455287860228"/>
    <n v="0.8812213199642529"/>
    <n v="0.84444841351925259"/>
    <n v="0.84415283398614505"/>
    <n v="0.96561631988547258"/>
    <n v="0.95809163991597157"/>
    <n v="13.689267089398745"/>
    <n v="0"/>
    <n v="0"/>
    <n v="35.524657447292533"/>
    <n v="1.9024434751944945"/>
    <n v="1.8432853750694744"/>
    <n v="9.9078510926328744E-2"/>
    <n v="6.1938420909795751"/>
    <n v="13.689267089398745"/>
    <n v="0"/>
    <n v="0"/>
    <n v="35.524657447292533"/>
    <n v="1.9024434751944945"/>
    <n v="1.8432853750694744"/>
    <n v="9.9078510926328744E-2"/>
    <n v="6.1938420909795751"/>
    <n v="3.7504841340818482E-2"/>
    <n v="0"/>
    <n v="0"/>
    <n v="9.732782862271927E-2"/>
    <n v="5.2121739046424509E-3"/>
    <n v="5.0500969179985604E-3"/>
    <n v="2.7144797514062669E-4"/>
    <n v="1.6969430386245411E-2"/>
    <n v="0"/>
    <n v="0"/>
    <n v="0"/>
    <n v="0"/>
    <n v="0"/>
    <n v="0"/>
    <n v="0"/>
    <n v="0"/>
  </r>
  <r>
    <x v="1"/>
    <s v="Airport Ground Support Equipment"/>
    <s v="Off-highway Vehicle Diesel"/>
    <s v="A"/>
    <s v="R"/>
    <n v="0.1601832"/>
    <m/>
    <m/>
    <n v="0.50047799999999998"/>
    <n v="2.019485E-2"/>
    <n v="1.9573119999999999E-2"/>
    <n v="1.26867E-3"/>
    <n v="7.6100749999999995E-2"/>
    <n v="0.92744455287860228"/>
    <n v="0.92744455287860228"/>
    <n v="0.92744455287860228"/>
    <n v="0.8812213199642529"/>
    <n v="0.84444841351925259"/>
    <n v="0.84415283398614505"/>
    <n v="0.96561631988547258"/>
    <n v="0.95809163991597157"/>
    <n v="0.14856103630266373"/>
    <n v="0"/>
    <n v="0"/>
    <n v="0.44103188377306934"/>
    <n v="1.7053509043759279E-2"/>
    <n v="1.6522704717950896E-2"/>
    <n v="1.2250484565491024E-3"/>
    <n v="7.2911492366335373E-2"/>
    <n v="0.14856103630266373"/>
    <n v="0"/>
    <n v="0"/>
    <n v="0.44103188377306934"/>
    <n v="1.7053509043759279E-2"/>
    <n v="1.6522704717950896E-2"/>
    <n v="1.2250484565491024E-3"/>
    <n v="7.2911492366335373E-2"/>
    <n v="4.0701653781551706E-4"/>
    <n v="0"/>
    <n v="0"/>
    <n v="1.2083065308851216E-3"/>
    <n v="4.6721942585641858E-5"/>
    <n v="4.526768415876958E-5"/>
    <n v="3.3562971412304176E-6"/>
    <n v="1.9975751333242567E-4"/>
    <n v="0"/>
    <n v="0"/>
    <n v="0"/>
    <n v="0"/>
    <n v="0"/>
    <n v="0"/>
    <n v="0"/>
    <n v="0"/>
  </r>
  <r>
    <x v="1"/>
    <s v="Airport Ground Support Equipment"/>
    <s v="Off-highway Vehicle Diesel"/>
    <s v="A"/>
    <s v="R"/>
    <n v="6.2038000000000005E-5"/>
    <m/>
    <m/>
    <n v="1.5628549999999999E-4"/>
    <n v="8.3224399999999996E-6"/>
    <n v="8.0689100000000006E-6"/>
    <n v="5.73201E-7"/>
    <n v="3.3201580000000003E-5"/>
    <n v="0.92744455287860228"/>
    <n v="0.92744455287860228"/>
    <n v="0.92744455287860228"/>
    <n v="0.8812213199642529"/>
    <n v="0.84444841351925259"/>
    <n v="0.84415283398614505"/>
    <n v="0.96561631988547258"/>
    <n v="0.95809163991597157"/>
    <n v="5.753680517148273E-5"/>
    <n v="0"/>
    <n v="0"/>
    <n v="1.3772211460127325E-4"/>
    <n v="7.0278712546091685E-6"/>
    <n v="6.8113932436791458E-6"/>
    <n v="5.5349224017467279E-7"/>
    <n v="3.1810156230001323E-5"/>
    <n v="5.753680517148273E-5"/>
    <n v="0"/>
    <n v="0"/>
    <n v="1.3772211460127325E-4"/>
    <n v="7.0278712546091685E-6"/>
    <n v="6.8113932436791458E-6"/>
    <n v="5.5349224017467279E-7"/>
    <n v="3.1810156230001323E-5"/>
    <n v="1.5763508266159653E-7"/>
    <n v="0"/>
    <n v="0"/>
    <n v="3.7732086192129655E-7"/>
    <n v="1.9254441793449775E-8"/>
    <n v="1.8661351352545605E-8"/>
    <n v="1.5164170963689665E-9"/>
    <n v="8.7151112958907729E-8"/>
    <n v="0"/>
    <n v="0"/>
    <n v="0"/>
    <n v="0"/>
    <n v="0"/>
    <n v="0"/>
    <n v="0"/>
    <n v="0"/>
  </r>
  <r>
    <x v="1"/>
    <s v="Airport Ground Support Equipment"/>
    <s v="Off-highway Vehicle Diesel"/>
    <s v="A"/>
    <s v="R"/>
    <n v="4.7354800000000002E-3"/>
    <m/>
    <m/>
    <n v="1.180229E-2"/>
    <n v="5.7891099999999999E-4"/>
    <n v="5.5865050000000001E-4"/>
    <n v="4.6737940000000001E-5"/>
    <n v="2.7262440000000001E-3"/>
    <n v="0.92744455287860228"/>
    <n v="0.92744455287860228"/>
    <n v="0.92744455287860228"/>
    <n v="0.8812213199642529"/>
    <n v="0.84444841351925259"/>
    <n v="0.84415283398614505"/>
    <n v="0.96561631988547258"/>
    <n v="0.95809163991597157"/>
    <n v="4.3918951312655633E-3"/>
    <n v="0"/>
    <n v="0"/>
    <n v="1.0400429572400902E-2"/>
    <n v="4.8886047551884406E-4"/>
    <n v="4.7158640278277693E-4"/>
    <n v="4.5130917621828027E-5"/>
    <n v="2.6119915847710781E-3"/>
    <n v="4.3918951312655633E-3"/>
    <n v="0"/>
    <n v="0"/>
    <n v="1.0400429572400902E-2"/>
    <n v="4.8886047551884406E-4"/>
    <n v="4.7158640278277693E-4"/>
    <n v="4.5130917621828027E-5"/>
    <n v="2.6119915847710781E-3"/>
    <n v="1.2032589400727571E-5"/>
    <n v="0"/>
    <n v="0"/>
    <n v="2.8494327595618908E-5"/>
    <n v="1.3393437685447783E-6"/>
    <n v="1.2920175418706218E-6"/>
    <n v="1.236463496488439E-7"/>
    <n v="7.15614132813994E-6"/>
    <n v="0"/>
    <n v="0"/>
    <n v="0"/>
    <n v="0"/>
    <n v="0"/>
    <n v="0"/>
    <n v="0"/>
    <n v="0"/>
  </r>
  <r>
    <x v="1"/>
    <s v="Airport Ground Support Equipment"/>
    <s v="Off-highway Vehicle Diesel"/>
    <s v="A"/>
    <s v="R"/>
    <n v="0.58246812798500003"/>
    <m/>
    <m/>
    <n v="2.2572006872600001"/>
    <n v="0.13944729128700001"/>
    <n v="0.13524905821800001"/>
    <n v="2.7257371386000002E-3"/>
    <n v="0.216332836039"/>
    <n v="0.92744455287860228"/>
    <n v="0.92744455287860228"/>
    <n v="0.92744455287860228"/>
    <n v="0.8812213199642529"/>
    <n v="0.84444841351925259"/>
    <n v="0.84415283398614505"/>
    <n v="0.96561631988547258"/>
    <n v="0.95809163991597157"/>
    <n v="0.5402068925250848"/>
    <n v="0"/>
    <n v="0"/>
    <n v="1.989093369051476"/>
    <n v="0.11775604389686425"/>
    <n v="0.11417087578868183"/>
    <n v="2.6320162647500904E-3"/>
    <n v="0.20726668164827849"/>
    <n v="0.5402068925250848"/>
    <n v="0"/>
    <n v="0"/>
    <n v="1.989093369051476"/>
    <n v="0.11775604389686425"/>
    <n v="0.11417087578868183"/>
    <n v="2.6320162647500904E-3"/>
    <n v="0.20726668164827849"/>
    <n v="1.4800188836303692E-3"/>
    <n v="0"/>
    <n v="0"/>
    <n v="5.449570874113633E-3"/>
    <n v="3.2261929834757327E-4"/>
    <n v="3.1279691996899135E-4"/>
    <n v="7.2110034650687404E-6"/>
    <n v="5.6785392232405068E-4"/>
    <n v="0"/>
    <n v="0"/>
    <n v="0"/>
    <n v="0"/>
    <n v="0"/>
    <n v="0"/>
    <n v="0"/>
    <n v="0"/>
  </r>
  <r>
    <x v="2"/>
    <s v="Military Aircraft"/>
    <m/>
    <s v="A"/>
    <s v="R"/>
    <n v="261.67500000000001"/>
    <m/>
    <m/>
    <n v="225.10220000000001"/>
    <n v="14.04106"/>
    <n v="13.70407"/>
    <n v="21.257680000000001"/>
    <n v="109.5166"/>
    <n v="1.0456789155486494"/>
    <n v="1.0456789155486494"/>
    <n v="1.0456789155486494"/>
    <n v="1.0398205566400638"/>
    <n v="1.0728632355052716"/>
    <n v="1.0723135648355602"/>
    <n v="1.041593380211707"/>
    <n v="1.0457851905601248"/>
    <n v="273.62803022619283"/>
    <n v="0"/>
    <n v="0"/>
    <n v="234.06589490490299"/>
    <n v="15.064137061523649"/>
    <n v="14.695060154456055"/>
    <n v="22.1418587666588"/>
    <n v="114.53083840049696"/>
    <n v="273.62803022619283"/>
    <n v="0"/>
    <n v="0"/>
    <n v="234.06589490490299"/>
    <n v="15.064137061523649"/>
    <n v="14.695060154456055"/>
    <n v="22.1418587666588"/>
    <n v="114.53083840049696"/>
    <n v="0.7496658362361448"/>
    <n v="0"/>
    <n v="0"/>
    <n v="0.6412764243969945"/>
    <n v="4.1271608387736025E-2"/>
    <n v="4.0260438779331657E-2"/>
    <n v="6.0662626757969317E-2"/>
    <n v="0.31378311890547111"/>
    <n v="0"/>
    <n v="0"/>
    <n v="0"/>
    <n v="0"/>
    <n v="0"/>
    <n v="0"/>
    <n v="0"/>
    <n v="0"/>
  </r>
  <r>
    <x v="2"/>
    <s v="Military Aircraft"/>
    <m/>
    <s v="A"/>
    <s v="R"/>
    <n v="3.56325044"/>
    <m/>
    <m/>
    <n v="3.0652353049999999"/>
    <n v="0.19119826640000001"/>
    <n v="0.18660950800000001"/>
    <n v="0.28946756350000002"/>
    <n v="1.4912963859999999"/>
    <n v="1.0456789155486494"/>
    <n v="1.0456789155486494"/>
    <n v="1.0456789155486494"/>
    <n v="1.0398205566400638"/>
    <n v="1.0728632355052716"/>
    <n v="1.0723135648355602"/>
    <n v="1.041593380211707"/>
    <n v="1.0457851905601248"/>
    <n v="3.7260158559274479"/>
    <n v="0"/>
    <n v="0"/>
    <n v="3.1872946810778755"/>
    <n v="0.20512959071290288"/>
    <n v="0.20010390675568998"/>
    <n v="0.30150749792761194"/>
    <n v="1.5595756752146352"/>
    <n v="3.7260158559274479"/>
    <n v="0"/>
    <n v="0"/>
    <n v="3.1872946810778755"/>
    <n v="0.20512959071290288"/>
    <n v="0.20010390675568998"/>
    <n v="0.30150749792761194"/>
    <n v="1.5595756752146352"/>
    <n v="1.020826261897931E-2"/>
    <n v="0"/>
    <n v="0"/>
    <n v="8.7323141947339058E-3"/>
    <n v="5.6199887866548734E-4"/>
    <n v="5.4822988152243828E-4"/>
    <n v="8.2604793952770401E-4"/>
    <n v="4.2728100690811923E-3"/>
    <n v="0"/>
    <n v="0"/>
    <n v="0"/>
    <n v="0"/>
    <n v="0"/>
    <n v="0"/>
    <n v="0"/>
    <n v="0"/>
  </r>
  <r>
    <x v="2"/>
    <s v="Military Aircraft"/>
    <m/>
    <s v="A"/>
    <s v="R"/>
    <n v="211.586399"/>
    <m/>
    <n v="54496.561999999998"/>
    <n v="283.26545299999998"/>
    <n v="4.1506178"/>
    <n v="4.1092351999999996"/>
    <n v="22.840749899999999"/>
    <n v="120.5160212"/>
    <n v="1.0456789155486494"/>
    <n v="1.0456789155486494"/>
    <n v="1.0456789155486494"/>
    <n v="1.0398205566400638"/>
    <n v="1.0728632355052716"/>
    <n v="1.0723135648355602"/>
    <n v="1.041593380211707"/>
    <n v="1.0457851905601248"/>
    <n v="221.25143625116385"/>
    <n v="0"/>
    <n v="56985.90585328974"/>
    <n v="294.54524101535981"/>
    <n v="4.4530452422537721"/>
    <n v="4.4063886460597654"/>
    <n v="23.790773894911208"/>
    <n v="126.03387019619004"/>
    <n v="221.25143625116385"/>
    <n v="0"/>
    <n v="56985.90585328974"/>
    <n v="294.54524101535981"/>
    <n v="4.4530452422537721"/>
    <n v="4.4063886460597654"/>
    <n v="23.790773894911208"/>
    <n v="126.03387019619004"/>
    <n v="0.60616831849633934"/>
    <n v="0"/>
    <n v="156.12576946106779"/>
    <n v="0.80697326305578032"/>
    <n v="1.2200123951380197E-2"/>
    <n v="1.2072297660437714E-2"/>
    <n v="6.5180202451811525E-2"/>
    <n v="0.34529827451010969"/>
    <n v="0"/>
    <n v="0"/>
    <n v="0"/>
    <n v="0"/>
    <n v="0"/>
    <n v="0"/>
    <n v="0"/>
    <n v="0"/>
  </r>
  <r>
    <x v="2"/>
    <s v="Military Aircraft"/>
    <m/>
    <s v="A"/>
    <s v="R"/>
    <n v="1.2980879999999999"/>
    <m/>
    <m/>
    <n v="1.1166609999999999"/>
    <n v="6.9653279999999998E-2"/>
    <n v="6.7981600000000003E-2"/>
    <n v="0.1054527"/>
    <n v="0.54327729999999996"/>
    <n v="1.0456789155486494"/>
    <n v="1.0456789155486494"/>
    <n v="1.0456789155486494"/>
    <n v="1.0398205566400638"/>
    <n v="1.0728632355052716"/>
    <n v="1.0723135648355602"/>
    <n v="1.041593380211707"/>
    <n v="1.0457851905601248"/>
    <n v="1.3573832521267151"/>
    <n v="0"/>
    <n v="0"/>
    <n v="1.1611270625982502"/>
    <n v="7.472844334435462E-2"/>
    <n v="7.2897591839225118E-2"/>
    <n v="0.10983883424545107"/>
    <n v="0.56815135470749001"/>
    <n v="1.3573832521267151"/>
    <n v="0"/>
    <n v="0"/>
    <n v="1.1611270625982502"/>
    <n v="7.472844334435462E-2"/>
    <n v="7.2897591839225118E-2"/>
    <n v="0.10983883424545107"/>
    <n v="0.56815135470749001"/>
    <n v="3.7188582250046987E-3"/>
    <n v="0"/>
    <n v="0"/>
    <n v="3.1811700345157541E-3"/>
    <n v="2.0473546121740991E-4"/>
    <n v="1.9971942969650717E-4"/>
    <n v="3.0092831300123583E-4"/>
    <n v="1.5565790539931233E-3"/>
    <n v="0"/>
    <n v="0"/>
    <n v="0"/>
    <n v="0"/>
    <n v="0"/>
    <n v="0"/>
    <n v="0"/>
    <n v="0"/>
  </r>
  <r>
    <x v="2"/>
    <s v="Military Aircraft"/>
    <m/>
    <s v="A"/>
    <s v="R"/>
    <n v="19.471309999999999"/>
    <m/>
    <m/>
    <n v="16.749919999999999"/>
    <n v="1.044799"/>
    <n v="1.0197240000000001"/>
    <n v="1.58179"/>
    <n v="8.1491600000000002"/>
    <n v="1.0456789155486494"/>
    <n v="1.0456789155486494"/>
    <n v="1.0456789155486494"/>
    <n v="1.0398205566400638"/>
    <n v="1.0728632355052716"/>
    <n v="1.0723135648355602"/>
    <n v="1.041593380211707"/>
    <n v="1.0457851905601248"/>
    <n v="20.360738325111573"/>
    <n v="0"/>
    <n v="0"/>
    <n v="17.416911138076536"/>
    <n v="1.1209264355926722"/>
    <n v="1.0934638775883769"/>
    <n v="1.6475819928850761"/>
    <n v="8.5222708435049466"/>
    <n v="20.360738325111573"/>
    <n v="0"/>
    <n v="0"/>
    <n v="17.416911138076536"/>
    <n v="1.1209264355926722"/>
    <n v="1.0934638775883769"/>
    <n v="1.6475819928850761"/>
    <n v="8.5222708435049466"/>
    <n v="5.5782844726333075E-2"/>
    <n v="0"/>
    <n v="0"/>
    <n v="4.7717564761853522E-2"/>
    <n v="3.0710313303908827E-3"/>
    <n v="2.9957914454476079E-3"/>
    <n v="4.5139232681782908E-3"/>
    <n v="2.3348687242479307E-2"/>
    <n v="0"/>
    <n v="0"/>
    <n v="0"/>
    <n v="0"/>
    <n v="0"/>
    <n v="0"/>
    <n v="0"/>
    <n v="0"/>
  </r>
  <r>
    <x v="2"/>
    <s v="Military Aircraft"/>
    <m/>
    <s v="A"/>
    <s v="R"/>
    <n v="7.9662402099999996"/>
    <m/>
    <n v="1.940512"/>
    <n v="6.8424914799999996"/>
    <n v="0.42682177259999998"/>
    <n v="0.41658277259999998"/>
    <n v="0.64661795950000001"/>
    <n v="3.337165895"/>
    <n v="1.0456789155486494"/>
    <n v="1.0456789155486494"/>
    <n v="1.0456789155486494"/>
    <n v="1.0398205566400638"/>
    <n v="1.0728632355052716"/>
    <n v="1.0723135648355602"/>
    <n v="1.041593380211707"/>
    <n v="1.0457851905601248"/>
    <n v="8.3301294237928456"/>
    <n v="0"/>
    <n v="2.029152483769141"/>
    <n v="7.1149632995384939"/>
    <n v="0.45792138793573128"/>
    <n v="0.44670735793578753"/>
    <n v="0.6735129861412017"/>
    <n v="3.4899586714333242"/>
    <n v="8.3301294237928456"/>
    <n v="0"/>
    <n v="2.029152483769141"/>
    <n v="7.1149632995384939"/>
    <n v="0.45792138793573128"/>
    <n v="0.44670735793578753"/>
    <n v="0.6735129861412017"/>
    <n v="3.4899586714333242"/>
    <n v="2.2822272393953003E-2"/>
    <n v="0"/>
    <n v="5.5593218733401128E-3"/>
    <n v="1.94930501357219E-2"/>
    <n v="1.2545791450294008E-3"/>
    <n v="1.2238557751665412E-3"/>
    <n v="1.8452410579211005E-3"/>
    <n v="9.5615306066666409E-3"/>
    <n v="0"/>
    <n v="0"/>
    <n v="0"/>
    <n v="0"/>
    <n v="0"/>
    <n v="0"/>
    <n v="0"/>
    <n v="0"/>
  </r>
  <r>
    <x v="2"/>
    <s v="Military Aircraft"/>
    <m/>
    <s v="A"/>
    <s v="R"/>
    <n v="10.43662"/>
    <m/>
    <m/>
    <n v="8.9779579999999992"/>
    <n v="0.56001239999999997"/>
    <n v="0.54657210000000001"/>
    <n v="0.84783949999999997"/>
    <n v="4.3679500000000004"/>
    <n v="1.0456789155486494"/>
    <n v="1.0456789155486494"/>
    <n v="1.0456789155486494"/>
    <n v="1.0398205566400638"/>
    <n v="1.0728632355052716"/>
    <n v="1.0723135648355602"/>
    <n v="1.041593380211707"/>
    <n v="1.0457851905601248"/>
    <n v="10.913353483593346"/>
    <n v="0"/>
    <n v="0"/>
    <n v="9.3354652850511126"/>
    <n v="0.60081671538707238"/>
    <n v="0.58609667699065826"/>
    <n v="0.8831040106820035"/>
    <n v="4.5679374231070975"/>
    <n v="10.913353483593346"/>
    <n v="0"/>
    <n v="0"/>
    <n v="9.3354652850511126"/>
    <n v="0.60081671538707238"/>
    <n v="0.58609667699065826"/>
    <n v="0.8831040106820035"/>
    <n v="4.5679374231070975"/>
    <n v="2.9899598585187249E-2"/>
    <n v="0"/>
    <n v="0"/>
    <n v="2.5576617219318115E-2"/>
    <n v="1.6460731928412942E-3"/>
    <n v="1.6057443205223514E-3"/>
    <n v="2.4194630429643931E-3"/>
    <n v="1.2514897049608486E-2"/>
    <n v="0"/>
    <n v="0"/>
    <n v="0"/>
    <n v="0"/>
    <n v="0"/>
    <n v="0"/>
    <n v="0"/>
    <n v="0"/>
  </r>
  <r>
    <x v="2"/>
    <s v="Military Aircraft"/>
    <m/>
    <s v="A"/>
    <s v="R"/>
    <n v="0.49976369999999998"/>
    <m/>
    <m/>
    <n v="0.42991459999999998"/>
    <n v="2.6816510000000002E-2"/>
    <n v="2.6172919999999999E-2"/>
    <n v="4.0599280000000001E-2"/>
    <n v="0.20916180000000001"/>
    <n v="1.0456789155486494"/>
    <n v="1.0456789155486494"/>
    <n v="1.0456789155486494"/>
    <n v="1.0398205566400638"/>
    <n v="1.0728632355052716"/>
    <n v="1.0723135648355602"/>
    <n v="1.041593380211707"/>
    <n v="1.0457851905601248"/>
    <n v="0.52259236384658059"/>
    <n v="0"/>
    <n v="0"/>
    <n v="0.44703403867969033"/>
    <n v="2.8770447683559474E-2"/>
    <n v="2.8065577147355927E-2"/>
    <n v="4.2287941289361551E-2"/>
    <n v="0.2187383128708987"/>
    <n v="0.52259236384658059"/>
    <n v="0"/>
    <n v="0"/>
    <n v="0.44703403867969033"/>
    <n v="2.8770447683559474E-2"/>
    <n v="2.8065577147355927E-2"/>
    <n v="4.2287941289361551E-2"/>
    <n v="0.2187383128708987"/>
    <n v="1.4317599009495358E-3"/>
    <n v="0"/>
    <n v="0"/>
    <n v="1.2247507909032612E-3"/>
    <n v="7.8823144338519111E-5"/>
    <n v="7.6891992184536793E-5"/>
    <n v="1.158573733955111E-4"/>
    <n v="5.9928304896136636E-4"/>
    <n v="0"/>
    <n v="0"/>
    <n v="0"/>
    <n v="0"/>
    <n v="0"/>
    <n v="0"/>
    <n v="0"/>
    <n v="0"/>
  </r>
  <r>
    <x v="2"/>
    <s v="Military Aircraft"/>
    <m/>
    <s v="A"/>
    <s v="R"/>
    <n v="143.00149689"/>
    <m/>
    <n v="25837.236339999999"/>
    <n v="105.575000432"/>
    <n v="1.6573195786999999"/>
    <n v="1.6313667647000001"/>
    <n v="11.228456801"/>
    <n v="27.24376058"/>
    <n v="1.0456789155486494"/>
    <n v="1.0456789155486494"/>
    <n v="1.0456789155486494"/>
    <n v="1.0398205566400638"/>
    <n v="1.0728632355052716"/>
    <n v="1.0723135648355602"/>
    <n v="1.041593380211707"/>
    <n v="1.0457851905601248"/>
    <n v="149.53365018976876"/>
    <n v="0"/>
    <n v="27017.453276785356"/>
    <n v="109.77905571647722"/>
    <n v="1.7780772454703155"/>
    <n v="1.7493367110097116"/>
    <n v="11.695486273914721"/>
    <n v="28.491121349729713"/>
    <n v="149.53365018976876"/>
    <n v="0"/>
    <n v="27017.453276785356"/>
    <n v="109.77905571647722"/>
    <n v="1.7780772454703155"/>
    <n v="1.7493367110097116"/>
    <n v="11.695486273914721"/>
    <n v="28.491121349729713"/>
    <n v="0.40968123339662676"/>
    <n v="0"/>
    <n v="74.020419936398241"/>
    <n v="0.30076453620952665"/>
    <n v="4.8714445081378512E-3"/>
    <n v="4.7927033178348259E-3"/>
    <n v="3.2042428147711563E-2"/>
    <n v="7.805786671158825E-2"/>
    <n v="0"/>
    <n v="0"/>
    <n v="0"/>
    <n v="0"/>
    <n v="0"/>
    <n v="0"/>
    <n v="0"/>
    <n v="0"/>
  </r>
  <r>
    <x v="2"/>
    <s v="Military Aircraft"/>
    <m/>
    <s v="A"/>
    <s v="R"/>
    <n v="3.2387290000000002"/>
    <m/>
    <m/>
    <n v="2.78607"/>
    <n v="0.17378489999999999"/>
    <n v="0.16961409999999999"/>
    <n v="0.26310440000000002"/>
    <n v="1.355477"/>
    <n v="1.0456789155486494"/>
    <n v="1.0456789155486494"/>
    <n v="1.0456789155486494"/>
    <n v="1.0398205566400638"/>
    <n v="1.0728632355052716"/>
    <n v="1.0723135648355602"/>
    <n v="1.041593380211707"/>
    <n v="1.0457851905601248"/>
    <n v="3.386670628475962"/>
    <n v="0"/>
    <n v="0"/>
    <n v="2.8970128582381824"/>
    <n v="0.18644743009596007"/>
    <n v="0.18187950021737517"/>
    <n v="0.27404780134457307"/>
    <n v="1.4175377727448664"/>
    <n v="3.386670628475962"/>
    <n v="0"/>
    <n v="0"/>
    <n v="2.8970128582381824"/>
    <n v="0.18644743009596007"/>
    <n v="0.18187950021737517"/>
    <n v="0.27404780134457307"/>
    <n v="1.4175377727448664"/>
    <n v="9.2785496670574306E-3"/>
    <n v="0"/>
    <n v="0"/>
    <n v="7.9370215294196772E-3"/>
    <n v="5.1081487697523305E-4"/>
    <n v="4.9830000059554837E-4"/>
    <n v="7.5081589409472073E-4"/>
    <n v="3.883665130807853E-3"/>
    <n v="0"/>
    <n v="0"/>
    <n v="0"/>
    <n v="0"/>
    <n v="0"/>
    <n v="0"/>
    <n v="0"/>
    <n v="0"/>
  </r>
  <r>
    <x v="3"/>
    <s v="Commercial Aircraft"/>
    <s v="Total: All Types"/>
    <s v="A"/>
    <s v="R"/>
    <n v="60.782944229999998"/>
    <m/>
    <n v="11711.184321999999"/>
    <n v="32.121184425000003"/>
    <n v="0.3466811602"/>
    <n v="0.3466811602"/>
    <n v="4.3474252059999996"/>
    <n v="12.685828018800001"/>
    <n v="1.132878899368245"/>
    <n v="1.132878899368245"/>
    <n v="1.132878899368245"/>
    <n v="1.1022817640076865"/>
    <n v="1.0885730151986679"/>
    <n v="1.0885318875481176"/>
    <n v="1.1726297889278308"/>
    <n v="0.94474810336718573"/>
    <n v="68.859714959643824"/>
    <n v="0"/>
    <n v="13267.353605006007"/>
    <n v="35.40659583000523"/>
    <n v="0.37738775587148643"/>
    <n v="0.37737349768987732"/>
    <n v="5.0979203016913104"/>
    <n v="11.984911960403604"/>
    <n v="68.859714959643824"/>
    <n v="0"/>
    <n v="13267.353605006007"/>
    <n v="35.40659583000523"/>
    <n v="0.37738775587148643"/>
    <n v="0.37737349768987732"/>
    <n v="5.0979203016913104"/>
    <n v="11.984911960403604"/>
    <n v="0.18865675331409268"/>
    <n v="0"/>
    <n v="36.348913986317825"/>
    <n v="9.7004372137000625E-2"/>
    <n v="1.0339390571821546E-3"/>
    <n v="1.0338999936708969E-3"/>
    <n v="1.3966904936140577E-2"/>
    <n v="3.2835375233982479E-2"/>
    <n v="0"/>
    <n v="0"/>
    <n v="0"/>
    <n v="0"/>
    <n v="0"/>
    <n v="0"/>
    <n v="0"/>
    <n v="0"/>
  </r>
  <r>
    <x v="3"/>
    <s v="Commercial Aircraft"/>
    <s v="Total: All Types"/>
    <s v="A"/>
    <s v="R"/>
    <n v="394.92279073999998"/>
    <m/>
    <n v="52657.568404999998"/>
    <n v="292.16611196000002"/>
    <n v="2.5230475243999999"/>
    <n v="2.5230475243999999"/>
    <n v="19.547525466"/>
    <n v="168.58841919"/>
    <n v="1.132878899368245"/>
    <n v="1.132878899368245"/>
    <n v="1.132878899368245"/>
    <n v="1.1022817640076865"/>
    <n v="1.0885730151986679"/>
    <n v="1.0885318875481176"/>
    <n v="1.1726297889278308"/>
    <n v="0.94474810336718573"/>
    <n v="447.39969650896694"/>
    <n v="0"/>
    <n v="59654.648138064469"/>
    <n v="322.04937727453608"/>
    <n v="2.7465214511256426"/>
    <n v="2.7464176841087373"/>
    <n v="22.922010661256977"/>
    <n v="159.27358927942456"/>
    <n v="447.39969650896694"/>
    <n v="0"/>
    <n v="59654.648138064469"/>
    <n v="322.04937727453608"/>
    <n v="2.7465214511256426"/>
    <n v="2.7464176841087373"/>
    <n v="22.922010661256977"/>
    <n v="159.27358927942456"/>
    <n v="1.225752593175252"/>
    <n v="0"/>
    <n v="163.43739215908073"/>
    <n v="0.88232706102612624"/>
    <n v="7.5247163044538153E-3"/>
    <n v="7.5244320112568142E-3"/>
    <n v="6.2800029208923219E-2"/>
    <n v="0.43636599802582071"/>
    <n v="0"/>
    <n v="0"/>
    <n v="0"/>
    <n v="0"/>
    <n v="0"/>
    <n v="0"/>
    <n v="0"/>
    <n v="0"/>
  </r>
  <r>
    <x v="3"/>
    <s v="Commercial Aircraft"/>
    <s v="Total: All Types"/>
    <s v="A"/>
    <s v="R"/>
    <n v="3463.8345819699998"/>
    <m/>
    <n v="691105.23215499998"/>
    <n v="1991.6197873799999"/>
    <n v="15.7037332614"/>
    <n v="15.695254975399999"/>
    <n v="257.13647506799998"/>
    <n v="488.41279505199998"/>
    <n v="1.132878899368245"/>
    <n v="1.132878899368245"/>
    <n v="1.132878899368245"/>
    <n v="1.1022817640076865"/>
    <n v="1.0885730151986679"/>
    <n v="1.0885318875481176"/>
    <n v="1.1726297889278308"/>
    <n v="0.94474810336718573"/>
    <n v="3924.1051088158388"/>
    <n v="0"/>
    <n v="782938.53475139185"/>
    <n v="2195.32617246584"/>
    <n v="17.09466026623781"/>
    <n v="17.084785523921145"/>
    <n v="301.52589048463523"/>
    <n v="461.42706178564299"/>
    <n v="3924.1051088158388"/>
    <n v="0"/>
    <n v="782938.53475139185"/>
    <n v="2195.32617246584"/>
    <n v="17.09466026623781"/>
    <n v="17.084785523921145"/>
    <n v="301.52589048463523"/>
    <n v="461.42706178564299"/>
    <n v="10.750972900865312"/>
    <n v="0"/>
    <n v="2145.0370815106626"/>
    <n v="6.0145922533310685"/>
    <n v="4.683468566092551E-2"/>
    <n v="4.6807631572386696E-2"/>
    <n v="0.82609833009489109"/>
    <n v="1.2641837309195698"/>
    <n v="0"/>
    <n v="0"/>
    <n v="0"/>
    <n v="0"/>
    <n v="0"/>
    <n v="0"/>
    <n v="0"/>
    <n v="0"/>
  </r>
  <r>
    <x v="3"/>
    <s v="Commercial Aircraft"/>
    <s v="Total: All Types"/>
    <s v="A"/>
    <s v="R"/>
    <n v="29.37241448"/>
    <m/>
    <n v="7140.5047709999999"/>
    <n v="21.27588008"/>
    <n v="0.17540631500000001"/>
    <n v="0.17540631500000001"/>
    <n v="2.6506906579999998"/>
    <n v="7.5916169916999996"/>
    <n v="1.132878899368245"/>
    <n v="1.132878899368245"/>
    <n v="1.132878899368245"/>
    <n v="1.1022817640076865"/>
    <n v="1.0885730151986679"/>
    <n v="1.0885318875481176"/>
    <n v="1.1726297889278308"/>
    <n v="0.94474810336718573"/>
    <n v="33.275388587890305"/>
    <n v="0"/>
    <n v="8089.3271859041824"/>
    <n v="23.452014625398398"/>
    <n v="0.19094258120443733"/>
    <n v="0.19093536715480969"/>
    <n v="3.1082788268035126"/>
    <n v="7.1721657543986748"/>
    <n v="33.275388587890305"/>
    <n v="0"/>
    <n v="8089.3271859041824"/>
    <n v="23.452014625398398"/>
    <n v="0.19094258120443733"/>
    <n v="0.19093536715480969"/>
    <n v="3.1082788268035126"/>
    <n v="7.1721657543986748"/>
    <n v="9.1165448186000836E-2"/>
    <n v="0"/>
    <n v="22.162540235353923"/>
    <n v="6.42520948641052E-2"/>
    <n v="5.2313035946421188E-4"/>
    <n v="5.2311059494468404E-4"/>
    <n v="8.5158324022014051E-3"/>
    <n v="1.9649769190133354E-2"/>
    <n v="0"/>
    <n v="0"/>
    <n v="0"/>
    <n v="0"/>
    <n v="0"/>
    <n v="0"/>
    <n v="0"/>
    <n v="0"/>
  </r>
  <r>
    <x v="3"/>
    <s v="Commercial Aircraft"/>
    <s v="Total: All Types"/>
    <s v="A"/>
    <s v="R"/>
    <n v="0.14131353999999999"/>
    <m/>
    <n v="13.553100000000001"/>
    <n v="3.2514195000000003E-2"/>
    <n v="4.4824330000000002E-4"/>
    <n v="4.4824330000000002E-4"/>
    <n v="5.0311920000000003E-3"/>
    <n v="3.4158544499999999E-2"/>
    <n v="1.132878899368245"/>
    <n v="1.132878899368245"/>
    <n v="1.132878899368245"/>
    <n v="1.1022817640076865"/>
    <n v="1.0885730151986679"/>
    <n v="1.0885318875481176"/>
    <n v="1.1726297889278308"/>
    <n v="0.94474810336718573"/>
    <n v="0.16009112766103045"/>
    <n v="0"/>
    <n v="15.354021011027763"/>
    <n v="3.5839804219889901E-2"/>
    <n v="4.8794556062360108E-4"/>
    <n v="4.8792712542979717E-4"/>
    <n v="5.8997256130153908E-3"/>
    <n v="3.2271220130158609E-2"/>
    <n v="0.16009112766103045"/>
    <n v="0"/>
    <n v="15.354021011027763"/>
    <n v="3.5839804219889901E-2"/>
    <n v="4.8794556062360108E-4"/>
    <n v="4.8792712542979717E-4"/>
    <n v="5.8997256130153908E-3"/>
    <n v="3.2271220130158609E-2"/>
    <n v="4.3860582920830261E-4"/>
    <n v="0"/>
    <n v="4.2065810989117158E-2"/>
    <n v="9.8191244438054523E-5"/>
    <n v="1.3368371523934277E-6"/>
    <n v="1.336786645013143E-6"/>
    <n v="1.6163631816480523E-5"/>
    <n v="8.8414301726461942E-5"/>
    <n v="0"/>
    <n v="0"/>
    <n v="0"/>
    <n v="0"/>
    <n v="0"/>
    <n v="0"/>
    <n v="0"/>
    <n v="0"/>
  </r>
  <r>
    <x v="4"/>
    <s v="General Aviation"/>
    <s v="Piston"/>
    <s v="A"/>
    <s v="R"/>
    <n v="91.634737799999996"/>
    <m/>
    <m/>
    <n v="0.49577647600000002"/>
    <n v="1.80538913"/>
    <n v="1.2457184029999999"/>
    <n v="7.6273300000000002E-2"/>
    <n v="1.1477148589999999"/>
    <n v="0.80030070135027565"/>
    <n v="0.80030070135027565"/>
    <n v="0.80030070135027565"/>
    <n v="0.79932519408697755"/>
    <n v="0.80011025322861917"/>
    <n v="0.80001535329149731"/>
    <n v="0.80205598196278116"/>
    <n v="0.81831964489779163"/>
    <n v="73.335344929388611"/>
    <n v="0"/>
    <n v="0"/>
    <n v="0.39628662790245778"/>
    <n v="1.4445103539804964"/>
    <n v="0.99659384827776476"/>
    <n v="6.11754565290418E-2"/>
    <n v="0.93919761586079897"/>
    <n v="73.335344929388611"/>
    <n v="0"/>
    <n v="0"/>
    <n v="0.39628662790245778"/>
    <n v="1.4445103539804964"/>
    <n v="0.99659384827776476"/>
    <n v="6.11754565290418E-2"/>
    <n v="0.93919761586079897"/>
    <n v="0.20091875323120167"/>
    <n v="0"/>
    <n v="0"/>
    <n v="1.085716788773857E-3"/>
    <n v="3.9575626136451958E-3"/>
    <n v="2.7303941048705885E-3"/>
    <n v="1.6760399049052548E-4"/>
    <n v="2.5731441530432849E-3"/>
    <n v="0"/>
    <n v="0"/>
    <n v="0"/>
    <n v="0"/>
    <n v="0"/>
    <n v="0"/>
    <n v="0"/>
    <n v="0"/>
  </r>
  <r>
    <x v="4"/>
    <s v="General Aviation"/>
    <s v="Piston"/>
    <s v="A"/>
    <s v="R"/>
    <n v="220.50075699999999"/>
    <m/>
    <m/>
    <n v="1.1929877499999999"/>
    <n v="4.3443090700000004"/>
    <n v="2.9975730674999999"/>
    <n v="0.18353649999999999"/>
    <n v="2.7617466550000001"/>
    <n v="0.80030070135027565"/>
    <n v="0.80030070135027565"/>
    <n v="0.80030070135027565"/>
    <n v="0.79932519408697755"/>
    <n v="0.80011025322861917"/>
    <n v="0.80001535329149731"/>
    <n v="0.80205598196278116"/>
    <n v="0.81831964489779163"/>
    <n v="176.46691047536669"/>
    <n v="0"/>
    <n v="0"/>
    <n v="0.95358516481213662"/>
    <n v="3.4759262301010874"/>
    <n v="2.3981044766130899"/>
    <n v="0.14720654773351197"/>
    <n v="2.2599915420172638"/>
    <n v="176.46691047536669"/>
    <n v="0"/>
    <n v="0"/>
    <n v="0.95358516481213662"/>
    <n v="3.4759262301010874"/>
    <n v="2.3981044766130899"/>
    <n v="0.14720654773351197"/>
    <n v="2.2599915420172638"/>
    <n v="0.48347098760374435"/>
    <n v="0"/>
    <n v="0"/>
    <n v="2.6125620953757166E-3"/>
    <n v="9.5230855619207865E-3"/>
    <n v="6.5701492509947666E-3"/>
    <n v="4.0330561022879991E-4"/>
    <n v="6.1917576493623668E-3"/>
    <n v="0"/>
    <n v="0"/>
    <n v="0"/>
    <n v="0"/>
    <n v="0"/>
    <n v="0"/>
    <n v="0"/>
    <n v="0"/>
  </r>
  <r>
    <x v="4"/>
    <s v="General Aviation"/>
    <s v="Piston"/>
    <s v="A"/>
    <s v="R"/>
    <n v="232.93752929999999"/>
    <m/>
    <m/>
    <n v="1.2602745900000001"/>
    <n v="4.5893381199999999"/>
    <n v="3.1666431610000001"/>
    <n v="0.19388839999999999"/>
    <n v="2.9175165060000001"/>
    <n v="0.80030070135027565"/>
    <n v="0.80030070135027565"/>
    <n v="0.80030070135027565"/>
    <n v="0.79932519408697755"/>
    <n v="0.80011025322861917"/>
    <n v="0.80001535329149731"/>
    <n v="0.80205598196278116"/>
    <n v="0.81831964489779163"/>
    <n v="186.42006806959037"/>
    <n v="0"/>
    <n v="0"/>
    <n v="1.0073692312546361"/>
    <n v="3.6719764853449548"/>
    <n v="2.5333631471955189"/>
    <n v="0.1555093510531925"/>
    <n v="2.3874610711733659"/>
    <n v="186.42006806959037"/>
    <n v="0"/>
    <n v="0"/>
    <n v="1.0073692312546361"/>
    <n v="3.6719764853449548"/>
    <n v="2.5333631471955189"/>
    <n v="0.1555093510531925"/>
    <n v="2.3874610711733659"/>
    <n v="0.51073991251942563"/>
    <n v="0"/>
    <n v="0"/>
    <n v="2.7599157020674961E-3"/>
    <n v="1.0060209548890288E-2"/>
    <n v="6.9407209512205997E-3"/>
    <n v="4.2605301658408905E-4"/>
    <n v="6.5409892360914134E-3"/>
    <n v="0"/>
    <n v="0"/>
    <n v="0"/>
    <n v="0"/>
    <n v="0"/>
    <n v="0"/>
    <n v="0"/>
    <n v="0"/>
  </r>
  <r>
    <x v="4"/>
    <s v="General Aviation"/>
    <s v="Piston"/>
    <s v="A"/>
    <s v="R"/>
    <n v="12.731358"/>
    <m/>
    <m/>
    <n v="6.8881150000000002E-2"/>
    <n v="0.25083339999999998"/>
    <n v="0.17307499100000001"/>
    <n v="1.05971E-2"/>
    <n v="0.15945875800000001"/>
    <n v="0.80030070135027565"/>
    <n v="0.80030070135027565"/>
    <n v="0.80030070135027565"/>
    <n v="0.79932519408697755"/>
    <n v="0.80011025322861917"/>
    <n v="0.80001535329149731"/>
    <n v="0.80205598196278116"/>
    <n v="0.81831964489779163"/>
    <n v="10.188914736541443"/>
    <n v="0"/>
    <n v="0"/>
    <n v="5.5058438592684215E-2"/>
    <n v="0.20069437519219552"/>
    <n v="0.13846265007078773"/>
    <n v="8.4994674464577875E-3"/>
    <n v="0.13048823422240288"/>
    <n v="10.188914736541443"/>
    <n v="0"/>
    <n v="0"/>
    <n v="5.5058438592684215E-2"/>
    <n v="0.20069437519219552"/>
    <n v="0.13846265007078773"/>
    <n v="8.4994674464577875E-3"/>
    <n v="0.13048823422240288"/>
    <n v="2.7914834894634092E-2"/>
    <n v="0"/>
    <n v="0"/>
    <n v="1.5084503724023074E-4"/>
    <n v="5.4984760326628904E-4"/>
    <n v="3.7934972622133623E-4"/>
    <n v="2.3286212182076129E-5"/>
    <n v="3.5750201156822706E-4"/>
    <n v="0"/>
    <n v="0"/>
    <n v="0"/>
    <n v="0"/>
    <n v="0"/>
    <n v="0"/>
    <n v="0"/>
    <n v="0"/>
  </r>
  <r>
    <x v="4"/>
    <s v="General Aviation"/>
    <s v="Piston"/>
    <s v="A"/>
    <s v="R"/>
    <n v="136.7273351"/>
    <m/>
    <m/>
    <n v="0.73974341200000004"/>
    <n v="2.6938037800000001"/>
    <n v="1.8587247259999999"/>
    <n v="0.113806675"/>
    <n v="1.712494585"/>
    <n v="0.80030070135027565"/>
    <n v="0.80030070135027565"/>
    <n v="0.80030070135027565"/>
    <n v="0.79932519408697755"/>
    <n v="0.80011025322861917"/>
    <n v="0.80001535329149731"/>
    <n v="0.80205598196278116"/>
    <n v="0.81831964489779163"/>
    <n v="109.42298217428416"/>
    <n v="0"/>
    <n v="0"/>
    <n v="0.59129554637146309"/>
    <n v="2.1553400245640115"/>
    <n v="1.4870083183425316"/>
    <n v="9.1279324471044088E-2"/>
    <n v="1.401367960686591"/>
    <n v="109.42298217428416"/>
    <n v="0"/>
    <n v="0"/>
    <n v="0.59129554637146309"/>
    <n v="2.1553400245640115"/>
    <n v="1.4870083183425316"/>
    <n v="9.1279324471044088E-2"/>
    <n v="1.401367960686591"/>
    <n v="0.29978899225831274"/>
    <n v="0"/>
    <n v="0"/>
    <n v="1.6199877982779811E-3"/>
    <n v="5.9050411631890723E-3"/>
    <n v="4.0739953927192646E-3"/>
    <n v="2.5008034101655914E-4"/>
    <n v="3.8393642758536737E-3"/>
    <n v="0"/>
    <n v="0"/>
    <n v="0"/>
    <n v="0"/>
    <n v="0"/>
    <n v="0"/>
    <n v="0"/>
    <n v="0"/>
  </r>
  <r>
    <x v="4"/>
    <s v="General Aviation"/>
    <s v="Piston"/>
    <s v="A"/>
    <s v="R"/>
    <n v="129.38413259999999"/>
    <m/>
    <m/>
    <n v="0.70001420000000003"/>
    <n v="2.5491288390000002"/>
    <n v="1.758898544"/>
    <n v="0.1076945"/>
    <n v="1.620521729"/>
    <n v="0.80030070135027565"/>
    <n v="0.80030070135027565"/>
    <n v="0.80030070135027565"/>
    <n v="0.79932519408697755"/>
    <n v="0.80011025322861917"/>
    <n v="0.80001535329149731"/>
    <n v="0.80205598196278116"/>
    <n v="0.81831964489779163"/>
    <n v="103.54621206337706"/>
    <n v="0"/>
    <n v="0"/>
    <n v="0.55953898627864029"/>
    <n v="2.0395841208846663"/>
    <n v="1.4071458400820602"/>
    <n v="8.6377017949490736E-2"/>
    <n v="1.3261047658244354"/>
    <n v="103.54621206337706"/>
    <n v="0"/>
    <n v="0"/>
    <n v="0.55953898627864029"/>
    <n v="2.0395841208846663"/>
    <n v="1.4071458400820602"/>
    <n v="8.6377017949490736E-2"/>
    <n v="1.3261047658244354"/>
    <n v="0.2836882522284303"/>
    <n v="0"/>
    <n v="0"/>
    <n v="1.5329835240510694E-3"/>
    <n v="5.58790170105388E-3"/>
    <n v="3.8551940824166032E-3"/>
    <n v="2.366493642451801E-4"/>
    <n v="3.6331637419847545E-3"/>
    <n v="0"/>
    <n v="0"/>
    <n v="0"/>
    <n v="0"/>
    <n v="0"/>
    <n v="0"/>
    <n v="0"/>
    <n v="0"/>
  </r>
  <r>
    <x v="4"/>
    <s v="General Aviation"/>
    <s v="Piston"/>
    <s v="A"/>
    <s v="R"/>
    <n v="196.00774999999999"/>
    <m/>
    <n v="98.514750000000006"/>
    <n v="0.98661161399999997"/>
    <n v="3.6254040399999998"/>
    <n v="2.5143972099999998"/>
    <n v="0.18798023"/>
    <n v="5.6249441600000001"/>
    <n v="0.80030070135027565"/>
    <n v="0.80030070135027565"/>
    <n v="0.80030070135027565"/>
    <n v="0.79932519408697755"/>
    <n v="0.80011025322861917"/>
    <n v="0.80001535329149731"/>
    <n v="0.80205598196278116"/>
    <n v="0.81831964489779163"/>
    <n v="156.86513979508948"/>
    <n v="0"/>
    <n v="78.841423518347071"/>
    <n v="0.78862351984901613"/>
    <n v="2.9007229445004588"/>
    <n v="2.0115563722733052"/>
    <n v="0.15077066796223945"/>
    <n v="4.6030023075811073"/>
    <n v="156.86513979508948"/>
    <n v="0"/>
    <n v="78.841423518347071"/>
    <n v="0.78862351984901613"/>
    <n v="2.9007229445004588"/>
    <n v="2.0115563722733052"/>
    <n v="0.15077066796223945"/>
    <n v="4.6030023075811073"/>
    <n v="0.42976750628791638"/>
    <n v="0"/>
    <n v="0.21600390005026596"/>
    <n v="2.1606123831479896E-3"/>
    <n v="7.9471861493163251E-3"/>
    <n v="5.5111133486939867E-3"/>
    <n v="4.130703231842177E-4"/>
    <n v="1.2610965226249609E-2"/>
    <n v="0"/>
    <n v="0"/>
    <n v="0"/>
    <n v="0"/>
    <n v="0"/>
    <n v="0"/>
    <n v="0"/>
    <n v="0"/>
  </r>
  <r>
    <x v="4"/>
    <s v="General Aviation"/>
    <s v="Piston"/>
    <s v="A"/>
    <s v="R"/>
    <n v="79.333640700000004"/>
    <m/>
    <m/>
    <n v="0.42922311200000002"/>
    <n v="1.5630324250000001"/>
    <n v="1.0784923744999999"/>
    <n v="6.6034325000000005E-2"/>
    <n v="0.99364490000000005"/>
    <n v="0.80030070135027565"/>
    <n v="0.80030070135027565"/>
    <n v="0.80030070135027565"/>
    <n v="0.79932519408697755"/>
    <n v="0.80011025322861917"/>
    <n v="0.80001535329149731"/>
    <n v="0.80205598196278116"/>
    <n v="0.81831964489779163"/>
    <n v="63.490768292880773"/>
    <n v="0"/>
    <n v="0"/>
    <n v="0.34308884730601652"/>
    <n v="1.2505982693712927"/>
    <n v="0.8628104580078032"/>
    <n v="5.2963225381124433E-2"/>
    <n v="0.81311914172250177"/>
    <n v="63.490768292880773"/>
    <n v="0"/>
    <n v="0"/>
    <n v="0.34308884730601652"/>
    <n v="1.2505982693712927"/>
    <n v="0.8628104580078032"/>
    <n v="5.2963225381124433E-2"/>
    <n v="0.81311914172250177"/>
    <n v="0.17394731039145417"/>
    <n v="0"/>
    <n v="0"/>
    <n v="9.399694446740179E-4"/>
    <n v="3.4262966284145007E-3"/>
    <n v="2.3638642685145294E-3"/>
    <n v="1.4510472707157378E-4"/>
    <n v="2.2277236759520595E-3"/>
    <n v="0"/>
    <n v="0"/>
    <n v="0"/>
    <n v="0"/>
    <n v="0"/>
    <n v="0"/>
    <n v="0"/>
    <n v="0"/>
  </r>
  <r>
    <x v="4"/>
    <s v="General Aviation"/>
    <s v="Piston"/>
    <s v="A"/>
    <s v="R"/>
    <n v="1.1893860000000001"/>
    <m/>
    <m/>
    <n v="6.4349999999999997E-3"/>
    <n v="2.3433300000000001E-2"/>
    <n v="1.6168977000000001E-2"/>
    <n v="9.8999999999999999E-4"/>
    <n v="1.4896926E-2"/>
    <n v="0.80030070135027565"/>
    <n v="0.80030070135027565"/>
    <n v="0.80030070135027565"/>
    <n v="0.79932519408697755"/>
    <n v="0.80011025322861917"/>
    <n v="0.80001535329149731"/>
    <n v="0.80205598196278116"/>
    <n v="0.81831964489779163"/>
    <n v="0.95186644997619896"/>
    <n v="0"/>
    <n v="0"/>
    <n v="5.1436576239497003E-3"/>
    <n v="1.8749223596982202E-2"/>
    <n v="1.2935429847017095E-2"/>
    <n v="7.9403542214315334E-4"/>
    <n v="1.2190447194388679E-2"/>
    <n v="0.95186644997619896"/>
    <n v="0"/>
    <n v="0"/>
    <n v="5.1436576239497003E-3"/>
    <n v="1.8749223596982202E-2"/>
    <n v="1.2935429847017095E-2"/>
    <n v="7.9403542214315334E-4"/>
    <n v="1.2190447194388679E-2"/>
    <n v="2.6078532876060248E-3"/>
    <n v="0"/>
    <n v="0"/>
    <n v="1.4092212668355343E-5"/>
    <n v="5.1367735882143021E-5"/>
    <n v="3.5439533827444099E-5"/>
    <n v="2.1754395127209679E-6"/>
    <n v="3.3398485464078572E-5"/>
    <n v="0"/>
    <n v="0"/>
    <n v="0"/>
    <n v="0"/>
    <n v="0"/>
    <n v="0"/>
    <n v="0"/>
    <n v="0"/>
  </r>
  <r>
    <x v="4"/>
    <s v="General Aviation"/>
    <s v="Piston"/>
    <s v="A"/>
    <s v="R"/>
    <n v="139.1193634"/>
    <m/>
    <m/>
    <n v="0.75268506400000001"/>
    <n v="2.7409317259999999"/>
    <n v="1.8912428370000001"/>
    <n v="0.115797706"/>
    <n v="1.7424542789999999"/>
    <n v="0.80030070135027565"/>
    <n v="0.80030070135027565"/>
    <n v="0.80030070135027565"/>
    <n v="0.79932519408697755"/>
    <n v="0.80011025322861917"/>
    <n v="0.80001535329149731"/>
    <n v="0.80205598196278116"/>
    <n v="0.81831964489779163"/>
    <n v="111.33732410042387"/>
    <n v="0"/>
    <n v="0"/>
    <n v="0.60164013486816914"/>
    <n v="2.1930475773722162"/>
    <n v="1.5130233064025687"/>
    <n v="9.2876242794867434E-2"/>
    <n v="1.4258845668419176"/>
    <n v="111.33732410042387"/>
    <n v="0"/>
    <n v="0"/>
    <n v="0.60164013486816914"/>
    <n v="2.1930475773722162"/>
    <n v="1.5130233064025687"/>
    <n v="9.2876242794867434E-2"/>
    <n v="1.4258845668419176"/>
    <n v="0.30503376465869553"/>
    <n v="0"/>
    <n v="0"/>
    <n v="1.648329136625121E-3"/>
    <n v="6.0083495270471677E-3"/>
    <n v="4.1452693326097774E-3"/>
    <n v="2.5445545971196555E-4"/>
    <n v="3.9065330598408703E-3"/>
    <n v="0"/>
    <n v="0"/>
    <n v="0"/>
    <n v="0"/>
    <n v="0"/>
    <n v="0"/>
    <n v="0"/>
    <n v="0"/>
  </r>
  <r>
    <x v="4"/>
    <s v="General Aviation"/>
    <s v="Piston"/>
    <s v="A"/>
    <s v="R"/>
    <n v="191.47814959999999"/>
    <m/>
    <m/>
    <n v="1.035964398"/>
    <n v="3.7725047900000002"/>
    <n v="2.6030281930000001"/>
    <n v="0.15937915350000001"/>
    <n v="2.3982419529999999"/>
    <n v="0.80030070135027565"/>
    <n v="0.80030070135027565"/>
    <n v="0.80030070135027565"/>
    <n v="0.79932519408697755"/>
    <n v="0.80011025322861917"/>
    <n v="0.80001535329149731"/>
    <n v="0.80205598196278116"/>
    <n v="0.81831964489779163"/>
    <n v="153.24009741813299"/>
    <n v="0"/>
    <n v="0"/>
    <n v="0.8280724434985488"/>
    <n v="3.0184197628330791"/>
    <n v="2.082462519450623"/>
    <n v="0.12783100346483933"/>
    <n v="1.9625285033579463"/>
    <n v="153.24009741813299"/>
    <n v="0"/>
    <n v="0"/>
    <n v="0.8280724434985488"/>
    <n v="3.0184197628330791"/>
    <n v="2.082462519450623"/>
    <n v="0.12783100346483933"/>
    <n v="1.9625285033579463"/>
    <n v="0.41983588333735067"/>
    <n v="0"/>
    <n v="0"/>
    <n v="2.2686916260234212E-3"/>
    <n v="8.2696431858440521E-3"/>
    <n v="5.7053767656181451E-3"/>
    <n v="3.5022192730092968E-4"/>
    <n v="5.376790420158757E-3"/>
    <n v="0"/>
    <n v="0"/>
    <n v="0"/>
    <n v="0"/>
    <n v="0"/>
    <n v="0"/>
    <n v="0"/>
    <n v="0"/>
  </r>
  <r>
    <x v="4"/>
    <s v="General Aviation"/>
    <s v="Piston"/>
    <s v="A"/>
    <s v="R"/>
    <n v="33.183630000000001"/>
    <m/>
    <m/>
    <n v="0.17953520000000001"/>
    <n v="0.65378429999999998"/>
    <n v="0.45111124000000002"/>
    <n v="2.7620800000000001E-2"/>
    <n v="0.41562122000000001"/>
    <n v="0.80030070135027565"/>
    <n v="0.80030070135027565"/>
    <n v="0.80030070135027565"/>
    <n v="0.79932519408697755"/>
    <n v="0.80011025322861917"/>
    <n v="0.80001535329149731"/>
    <n v="0.80205598196278116"/>
    <n v="0.81831964489779163"/>
    <n v="26.556882362348048"/>
    <n v="0"/>
    <n v="0"/>
    <n v="0.14350700858544432"/>
    <n v="0.5230995218298955"/>
    <n v="0.36089591804236543"/>
    <n v="2.2153427866597585E-2"/>
    <n v="0.34011100916238696"/>
    <n v="26.556882362348048"/>
    <n v="0"/>
    <n v="0"/>
    <n v="0.14350700858544432"/>
    <n v="0.5230995218298955"/>
    <n v="0.36089591804236543"/>
    <n v="2.2153427866597585E-2"/>
    <n v="0.34011100916238696"/>
    <n v="7.2758581814652182E-2"/>
    <n v="0"/>
    <n v="0"/>
    <n v="3.9316988653546393E-4"/>
    <n v="1.433149374876426E-3"/>
    <n v="9.8875593984209696E-4"/>
    <n v="6.0694322922185166E-5"/>
    <n v="9.3181098400653959E-4"/>
    <n v="0"/>
    <n v="0"/>
    <n v="0"/>
    <n v="0"/>
    <n v="0"/>
    <n v="0"/>
    <n v="0"/>
    <n v="0"/>
  </r>
  <r>
    <x v="4"/>
    <s v="General Aviation"/>
    <s v="Piston"/>
    <s v="A"/>
    <s v="R"/>
    <n v="108.9491958"/>
    <m/>
    <m/>
    <n v="0.58945375"/>
    <n v="2.1465185099999999"/>
    <n v="1.481098263"/>
    <n v="9.0685199999999994E-2"/>
    <n v="1.364576459"/>
    <n v="0.80030070135027565"/>
    <n v="0.80030070135027565"/>
    <n v="0.80030070135027565"/>
    <n v="0.79932519408697755"/>
    <n v="0.80011025322861917"/>
    <n v="0.80001535329149731"/>
    <n v="0.80205598196278116"/>
    <n v="0.81831964489779163"/>
    <n v="87.192117810288508"/>
    <n v="0"/>
    <n v="0"/>
    <n v="0.47116523312404673"/>
    <n v="1.7174514685960183"/>
    <n v="1.1849013501333681"/>
    <n v="7.2734607135491194E-2"/>
    <n v="1.1166597233647659"/>
    <n v="87.192117810288508"/>
    <n v="0"/>
    <n v="0"/>
    <n v="0.47116523312404673"/>
    <n v="1.7174514685960183"/>
    <n v="1.1849013501333681"/>
    <n v="7.2734607135491194E-2"/>
    <n v="1.1166597233647659"/>
    <n v="0.23888251454873563"/>
    <n v="0"/>
    <n v="0"/>
    <n v="1.2908636523946487E-3"/>
    <n v="4.7053464893041597E-3"/>
    <n v="3.2463050688585427E-3"/>
    <n v="1.992728962616197E-4"/>
    <n v="3.0593417078486739E-3"/>
    <n v="0"/>
    <n v="0"/>
    <n v="0"/>
    <n v="0"/>
    <n v="0"/>
    <n v="0"/>
    <n v="0"/>
    <n v="0"/>
  </r>
  <r>
    <x v="4"/>
    <s v="General Aviation"/>
    <s v="Piston"/>
    <s v="A"/>
    <s v="R"/>
    <n v="184.74204599999999"/>
    <m/>
    <m/>
    <n v="0.99951995000000005"/>
    <n v="3.6397897800000001"/>
    <n v="2.511455379"/>
    <n v="0.1537723"/>
    <n v="2.3138729040000001"/>
    <n v="0.80030070135027565"/>
    <n v="0.80030070135027565"/>
    <n v="0.80030070135027565"/>
    <n v="0.79932519408697755"/>
    <n v="0.80011025322861917"/>
    <n v="0.80001535329149731"/>
    <n v="0.80205598196278116"/>
    <n v="0.81831964489779163"/>
    <n v="147.84918898268486"/>
    <n v="0"/>
    <n v="0"/>
    <n v="0.79894147802755611"/>
    <n v="2.9122331225747402"/>
    <n v="2.0092028623065161"/>
    <n v="0.12333399307517537"/>
    <n v="1.8934876531399021"/>
    <n v="147.84918898268486"/>
    <n v="0"/>
    <n v="0"/>
    <n v="0.79894147802755611"/>
    <n v="2.9122331225747402"/>
    <n v="2.0092028623065161"/>
    <n v="0.12333399307517537"/>
    <n v="1.8934876531399021"/>
    <n v="0.40506627118543798"/>
    <n v="0"/>
    <n v="0"/>
    <n v="2.188880761719332E-3"/>
    <n v="7.9787208837664124E-3"/>
    <n v="5.5046653761822361E-3"/>
    <n v="3.3790135089089142E-4"/>
    <n v="5.1876374058627455E-3"/>
    <n v="0"/>
    <n v="0"/>
    <n v="0"/>
    <n v="0"/>
    <n v="0"/>
    <n v="0"/>
    <n v="0"/>
    <n v="0"/>
  </r>
  <r>
    <x v="4"/>
    <s v="General Aviation"/>
    <s v="Piston"/>
    <s v="A"/>
    <s v="R"/>
    <n v="114.3285889"/>
    <m/>
    <n v="7.4669106999999997"/>
    <n v="0.61116442215"/>
    <n v="2.20888794088"/>
    <n v="1.5245517308800001"/>
    <n v="9.6033794450000001E-2"/>
    <n v="1.457334914"/>
    <n v="0.80030070135027565"/>
    <n v="0.80030070135027565"/>
    <n v="0.80030070135027565"/>
    <n v="0.79932519408697755"/>
    <n v="0.80011025322861917"/>
    <n v="0.80001535329149731"/>
    <n v="0.80205598196278116"/>
    <n v="0.81831964489779163"/>
    <n v="91.497249881057343"/>
    <n v="0"/>
    <n v="5.9757738701298777"/>
    <n v="0.48851912035410422"/>
    <n v="1.76735388973114"/>
    <n v="1.219664791591127"/>
    <n v="7.7024479309206639E-2"/>
    <n v="1.1925657893216337"/>
    <n v="91.497249881057343"/>
    <n v="0"/>
    <n v="5.9757738701298777"/>
    <n v="0.48851912035410422"/>
    <n v="1.76735388973114"/>
    <n v="1.219664791591127"/>
    <n v="7.7024479309206639E-2"/>
    <n v="1.1925657893216337"/>
    <n v="0.25067739693440366"/>
    <n v="0"/>
    <n v="1.6371983205835283E-2"/>
    <n v="1.3384085489153541E-3"/>
    <n v="4.8420654513181916E-3"/>
    <n v="3.3415473742222654E-3"/>
    <n v="2.1102597071015518E-4"/>
    <n v="3.2673035323880373E-3"/>
    <n v="0"/>
    <n v="0"/>
    <n v="0"/>
    <n v="0"/>
    <n v="0"/>
    <n v="0"/>
    <n v="0"/>
    <n v="0"/>
  </r>
  <r>
    <x v="4"/>
    <s v="General Aviation"/>
    <s v="Piston"/>
    <s v="A"/>
    <s v="R"/>
    <n v="41.189551600000001"/>
    <m/>
    <m/>
    <n v="0.22285007000000001"/>
    <n v="0.81151722999999998"/>
    <n v="0.55994688999999997"/>
    <n v="3.4284630000000003E-2"/>
    <n v="0.51589454000000001"/>
    <n v="0.80030070135027565"/>
    <n v="0.80030070135027565"/>
    <n v="0.80030070135027565"/>
    <n v="0.79932519408697755"/>
    <n v="0.80011025322861917"/>
    <n v="0.80001535329149731"/>
    <n v="0.80205598196278116"/>
    <n v="0.81831964489779163"/>
    <n v="32.964027033783367"/>
    <n v="0"/>
    <n v="0"/>
    <n v="0.17812967545504654"/>
    <n v="0.64930325639468756"/>
    <n v="0.44796610902782519"/>
    <n v="2.7498192580880629E-2"/>
    <n v="0.4221666367775096"/>
    <n v="32.964027033783367"/>
    <n v="0"/>
    <n v="0"/>
    <n v="0.17812967545504654"/>
    <n v="0.64930325639468756"/>
    <n v="0.44796610902782519"/>
    <n v="2.7498192580880629E-2"/>
    <n v="0.4221666367775096"/>
    <n v="9.0312402832283201E-2"/>
    <n v="0"/>
    <n v="0"/>
    <n v="4.8802650809601792E-4"/>
    <n v="1.778913031218322E-3"/>
    <n v="1.2273044082954114E-3"/>
    <n v="7.5337513920220901E-5"/>
    <n v="1.1566209226781085E-3"/>
    <n v="0"/>
    <n v="0"/>
    <n v="0"/>
    <n v="0"/>
    <n v="0"/>
    <n v="0"/>
    <n v="0"/>
    <n v="0"/>
  </r>
  <r>
    <x v="4"/>
    <s v="General Aviation"/>
    <s v="Piston"/>
    <s v="A"/>
    <s v="R"/>
    <n v="29.7641177"/>
    <m/>
    <m/>
    <n v="0.16103439"/>
    <n v="0.58641297800000003"/>
    <n v="0.404624975"/>
    <n v="2.4774524999999999E-2"/>
    <n v="0.37279215399999999"/>
    <n v="0.80030070135027565"/>
    <n v="0.80030070135027565"/>
    <n v="0.80030070135027565"/>
    <n v="0.79932519408697755"/>
    <n v="0.80011025322861917"/>
    <n v="0.80001535329149731"/>
    <n v="0.80205598196278116"/>
    <n v="0.81831964489779163"/>
    <n v="23.820244270382155"/>
    <n v="0"/>
    <n v="0"/>
    <n v="0.12871884504142803"/>
    <n v="0.46919503632412873"/>
    <n v="0.32370619232518827"/>
    <n v="1.9870555976536471E-2"/>
    <n v="0.30506314308196286"/>
    <n v="23.820244270382155"/>
    <n v="0"/>
    <n v="0"/>
    <n v="0.12871884504142803"/>
    <n v="0.46919503632412873"/>
    <n v="0.32370619232518827"/>
    <n v="1.9870555976536471E-2"/>
    <n v="0.30506314308196286"/>
    <n v="6.5260943206526451E-2"/>
    <n v="0"/>
    <n v="0"/>
    <n v="3.5265436997651512E-4"/>
    <n v="1.2854658529428185E-3"/>
    <n v="8.8686628034298151E-4"/>
    <n v="5.4439879387771151E-5"/>
    <n v="8.3578943310126815E-4"/>
    <n v="0"/>
    <n v="0"/>
    <n v="0"/>
    <n v="0"/>
    <n v="0"/>
    <n v="0"/>
    <n v="0"/>
    <n v="0"/>
  </r>
  <r>
    <x v="4"/>
    <s v="General Aviation"/>
    <s v="Piston"/>
    <s v="A"/>
    <s v="R"/>
    <n v="195.43804399999999"/>
    <m/>
    <m/>
    <n v="1.0573891"/>
    <n v="3.8505237000000001"/>
    <n v="2.656861433"/>
    <n v="0.16267524999999999"/>
    <n v="2.4478395540000002"/>
    <n v="0.80030070135027565"/>
    <n v="0.80030070135027565"/>
    <n v="0.80030070135027565"/>
    <n v="0.79932519408697755"/>
    <n v="0.80011025322861917"/>
    <n v="0.80001535329149731"/>
    <n v="0.80205598196278116"/>
    <n v="0.81831964489779163"/>
    <n v="156.40920368372602"/>
    <n v="0"/>
    <n v="0"/>
    <n v="0.84519774758295452"/>
    <n v="3.0808434926697998"/>
    <n v="2.1255299379680488"/>
    <n v="0.13047465737979091"/>
    <n v="2.0031151945960488"/>
    <n v="156.40920368372602"/>
    <n v="0"/>
    <n v="0"/>
    <n v="0.84519774758295452"/>
    <n v="3.0808434926697998"/>
    <n v="2.1255299379680488"/>
    <n v="0.13047465737979091"/>
    <n v="2.0031151945960488"/>
    <n v="0.42851836625678363"/>
    <n v="0"/>
    <n v="0"/>
    <n v="2.3156102673505602E-3"/>
    <n v="8.4406671032049314E-3"/>
    <n v="5.8233696930631478E-3"/>
    <n v="3.574648147391532E-4"/>
    <n v="5.4879868345097229E-3"/>
    <n v="0"/>
    <n v="0"/>
    <n v="0"/>
    <n v="0"/>
    <n v="0"/>
    <n v="0"/>
    <n v="0"/>
    <n v="0"/>
  </r>
  <r>
    <x v="4"/>
    <s v="General Aviation"/>
    <s v="Piston"/>
    <s v="A"/>
    <s v="R"/>
    <n v="121.112064"/>
    <m/>
    <m/>
    <n v="0.65525920000000004"/>
    <n v="2.3861512"/>
    <n v="1.6464444629999999"/>
    <n v="0.1008091"/>
    <n v="1.5169147940000001"/>
    <n v="0.80030070135027565"/>
    <n v="0.80030070135027565"/>
    <n v="0.80030070135027565"/>
    <n v="0.79932519408697755"/>
    <n v="0.80011025322861917"/>
    <n v="0.80001535329149731"/>
    <n v="0.80205598196278116"/>
    <n v="0.81831964489779163"/>
    <n v="96.926069761179477"/>
    <n v="0"/>
    <n v="0"/>
    <n v="0.52376518721727772"/>
    <n v="1.9091840408737735"/>
    <n v="1.3171808487417744"/>
    <n v="8.0854541691284199E-2"/>
    <n v="1.2413211755662867"/>
    <n v="96.926069761179477"/>
    <n v="0"/>
    <n v="0"/>
    <n v="0.52376518721727772"/>
    <n v="1.9091840408737735"/>
    <n v="1.3171808487417744"/>
    <n v="8.0854541691284199E-2"/>
    <n v="1.2413211755662867"/>
    <n v="0.26555087605802596"/>
    <n v="0"/>
    <n v="0"/>
    <n v="1.4349731156637745E-3"/>
    <n v="5.2306412078733516E-3"/>
    <n v="3.6087146540870535E-3"/>
    <n v="2.2151929230488821E-4"/>
    <n v="3.4008799330583197E-3"/>
    <n v="0"/>
    <n v="0"/>
    <n v="0"/>
    <n v="0"/>
    <n v="0"/>
    <n v="0"/>
    <n v="0"/>
    <n v="0"/>
  </r>
  <r>
    <x v="4"/>
    <s v="General Aviation"/>
    <s v="Piston"/>
    <s v="A"/>
    <s v="R"/>
    <n v="92.415289999999999"/>
    <m/>
    <m/>
    <n v="0.49999949999999999"/>
    <n v="1.8207675000000001"/>
    <n v="1.2563295350000001"/>
    <n v="7.6923000000000005E-2"/>
    <n v="1.15749133"/>
    <n v="0.80030070135027565"/>
    <n v="0.80030070135027565"/>
    <n v="0.80030070135027565"/>
    <n v="0.79932519408697755"/>
    <n v="0.80011025322861917"/>
    <n v="0.80001535329149731"/>
    <n v="0.80205598196278116"/>
    <n v="0.81831964489779163"/>
    <n v="73.960021402489119"/>
    <n v="0"/>
    <n v="0"/>
    <n v="0.3996621973808917"/>
    <n v="1.4568147454954399"/>
    <n v="1.0050829167935675"/>
    <n v="6.1696552300523018E-2"/>
    <n v="0.94719789413787259"/>
    <n v="73.960021402489119"/>
    <n v="0"/>
    <n v="0"/>
    <n v="0.3996621973808917"/>
    <n v="1.4568147454954399"/>
    <n v="1.0050829167935675"/>
    <n v="6.1696552300523018E-2"/>
    <n v="0.94719789413787259"/>
    <n v="0.20263019562325785"/>
    <n v="0"/>
    <n v="0"/>
    <n v="1.0949649243312102E-3"/>
    <n v="3.9912732753299724E-3"/>
    <n v="2.7536518268316918E-3"/>
    <n v="1.6903165013841922E-4"/>
    <n v="2.5950627236654045E-3"/>
    <n v="0"/>
    <n v="0"/>
    <n v="0"/>
    <n v="0"/>
    <n v="0"/>
    <n v="0"/>
    <n v="0"/>
    <n v="0"/>
  </r>
  <r>
    <x v="4"/>
    <s v="General Aviation"/>
    <s v="Piston"/>
    <s v="A"/>
    <s v="R"/>
    <n v="88.490946199999996"/>
    <m/>
    <m/>
    <n v="0.47876748000000002"/>
    <n v="1.7434497959999999"/>
    <n v="1.202980296"/>
    <n v="7.3656520000000003E-2"/>
    <n v="1.1083390580000001"/>
    <n v="0.80030070135027565"/>
    <n v="0.80030070135027565"/>
    <n v="0.80030070135027565"/>
    <n v="0.79932519408697755"/>
    <n v="0.80011025322861917"/>
    <n v="0.80001535329149731"/>
    <n v="0.80205598196278116"/>
    <n v="0.81831964489779163"/>
    <n v="70.819366307009503"/>
    <n v="0"/>
    <n v="0"/>
    <n v="0.38269090887353319"/>
    <n v="1.3949520577689445"/>
    <n v="0.96240270650714999"/>
    <n v="5.9076652476561235E-2"/>
    <n v="0.90697562436891299"/>
    <n v="70.819366307009503"/>
    <n v="0"/>
    <n v="0"/>
    <n v="0.38269090887353319"/>
    <n v="1.3949520577689445"/>
    <n v="0.96240270650714999"/>
    <n v="5.9076652476561235E-2"/>
    <n v="0.90697562436891299"/>
    <n v="0.19402566111509453"/>
    <n v="0"/>
    <n v="0"/>
    <n v="1.048468243489132E-3"/>
    <n v="3.821786459640944E-3"/>
    <n v="2.6367197438552053E-3"/>
    <n v="1.6185384240153763E-4"/>
    <n v="2.4848647242983919E-3"/>
    <n v="0"/>
    <n v="0"/>
    <n v="0"/>
    <n v="0"/>
    <n v="0"/>
    <n v="0"/>
    <n v="0"/>
    <n v="0"/>
  </r>
  <r>
    <x v="5"/>
    <s v="General Aviation"/>
    <s v="Turbine"/>
    <s v="A"/>
    <s v="R"/>
    <n v="29.417037369999999"/>
    <m/>
    <n v="7.551177"/>
    <n v="1.001825325"/>
    <n v="0.72454563691999996"/>
    <n v="0.70716477391999999"/>
    <n v="0.22791822619999999"/>
    <n v="2.12960686"/>
    <n v="0.7829451534714138"/>
    <n v="0.7829451534714138"/>
    <n v="0.7829451534714138"/>
    <n v="0.79176911149696672"/>
    <n v="0.78189369148678367"/>
    <n v="0.78158473542255391"/>
    <n v="0.78905683590579956"/>
    <n v="0.775778319478995"/>
    <n v="23.031926838328964"/>
    <n v="0"/>
    <n v="5.9121574351548105"/>
    <n v="0.79321434745040986"/>
    <n v="0.56651766270202164"/>
    <n v="0.55270919272441332"/>
    <n v="0.1798404344106343"/>
    <n v="1.6521028310017394"/>
    <n v="23.031926838328964"/>
    <n v="0"/>
    <n v="5.9121574351548105"/>
    <n v="0.79321434745040986"/>
    <n v="0.56651766270202164"/>
    <n v="0.55270919272441332"/>
    <n v="0.1798404344106343"/>
    <n v="1.6521028310017394"/>
    <n v="6.3101169420079359E-2"/>
    <n v="0"/>
    <n v="1.6197691603163863E-2"/>
    <n v="2.1731899930148217E-3"/>
    <n v="1.5521031854849909E-3"/>
    <n v="1.5142717608888035E-3"/>
    <n v="4.9271351893324467E-4"/>
    <n v="4.5263091260321631E-3"/>
    <n v="0"/>
    <n v="0"/>
    <n v="0"/>
    <n v="0"/>
    <n v="0"/>
    <n v="0"/>
    <n v="0"/>
    <n v="0"/>
  </r>
  <r>
    <x v="5"/>
    <s v="General Aviation"/>
    <s v="Turbine"/>
    <s v="A"/>
    <s v="R"/>
    <n v="89.799514681999995"/>
    <m/>
    <n v="2035.7764738000001"/>
    <n v="5.7418600968"/>
    <n v="1.7685867211699999"/>
    <n v="1.7281246371700001"/>
    <n v="1.2797778765500001"/>
    <n v="8.6536283226999995"/>
    <n v="0.7829451534714138"/>
    <n v="0.7829451534714138"/>
    <n v="0.7829451534714138"/>
    <n v="0.79176911149696672"/>
    <n v="0.78189369148678367"/>
    <n v="0.78158473542255391"/>
    <n v="0.78905683590579956"/>
    <n v="0.775778319478995"/>
    <n v="70.308094804356969"/>
    <n v="0"/>
    <n v="1593.9013237128347"/>
    <n v="4.5462274671832237"/>
    <n v="1.3828468001301182"/>
    <n v="1.3506758373197114"/>
    <n v="1.0098174819327861"/>
    <n v="6.7132972375800399"/>
    <n v="70.308094804356969"/>
    <n v="0"/>
    <n v="1593.9013237128347"/>
    <n v="4.5462274671832237"/>
    <n v="1.3828468001301182"/>
    <n v="1.3506758373197114"/>
    <n v="1.0098174819327861"/>
    <n v="6.7132972375800399"/>
    <n v="0.19262491727221087"/>
    <n v="0"/>
    <n v="4.3668529416789994"/>
    <n v="1.2455417718310201E-2"/>
    <n v="3.788621370219502E-3"/>
    <n v="3.7004817460814013E-3"/>
    <n v="2.7666232381720166E-3"/>
    <n v="1.8392595171452163E-2"/>
    <n v="0"/>
    <n v="0"/>
    <n v="0"/>
    <n v="0"/>
    <n v="0"/>
    <n v="0"/>
    <n v="0"/>
    <n v="0"/>
  </r>
  <r>
    <x v="5"/>
    <s v="General Aviation"/>
    <s v="Turbine"/>
    <s v="A"/>
    <s v="R"/>
    <n v="76.618427499999996"/>
    <m/>
    <n v="318.84179999999998"/>
    <n v="2.9371275400000001"/>
    <n v="1.8334423399999999"/>
    <n v="1.7900823850000001"/>
    <n v="0.67995799000000001"/>
    <n v="6.2871702000000003"/>
    <n v="0.7829451534714138"/>
    <n v="0.7829451534714138"/>
    <n v="0.7829451534714138"/>
    <n v="0.79176911149696672"/>
    <n v="0.78189369148678367"/>
    <n v="0.78158473542255391"/>
    <n v="0.78905683590579956"/>
    <n v="0.775778319478995"/>
    <n v="59.988026477725889"/>
    <n v="0"/>
    <n v="249.63564203410181"/>
    <n v="2.3255268626990717"/>
    <n v="1.4335569993507666"/>
    <n v="1.3991010672647994"/>
    <n v="0.53652550013826728"/>
    <n v="4.8774503320344174"/>
    <n v="59.988026477725889"/>
    <n v="0"/>
    <n v="249.63564203410181"/>
    <n v="2.3255268626990717"/>
    <n v="1.4335569993507666"/>
    <n v="1.3991010672647994"/>
    <n v="0.53652550013826728"/>
    <n v="4.8774503320344174"/>
    <n v="0.16435075747322161"/>
    <n v="0"/>
    <n v="0.68393326584685421"/>
    <n v="6.3713064731481415E-3"/>
    <n v="3.927553422878813E-3"/>
    <n v="3.8331536089446562E-3"/>
    <n v="1.4699328770911432E-3"/>
    <n v="1.3362877622012102E-2"/>
    <n v="0"/>
    <n v="0"/>
    <n v="0"/>
    <n v="0"/>
    <n v="0"/>
    <n v="0"/>
    <n v="0"/>
    <n v="0"/>
  </r>
  <r>
    <x v="5"/>
    <s v="General Aviation"/>
    <s v="Turbine"/>
    <s v="A"/>
    <s v="R"/>
    <n v="5.5840177400000002"/>
    <m/>
    <n v="1.12547"/>
    <n v="0.18859668099999999"/>
    <n v="0.13721233660000001"/>
    <n v="0.13392149759999999"/>
    <n v="4.3040393000000003E-2"/>
    <n v="0.403754522"/>
    <n v="0.7829451534714138"/>
    <n v="0.7829451534714138"/>
    <n v="0.7829451534714138"/>
    <n v="0.79176911149696672"/>
    <n v="0.78189369148678367"/>
    <n v="0.78158473542255391"/>
    <n v="0.78905683590579956"/>
    <n v="0.775778319478995"/>
    <n v="4.371979626431397"/>
    <n v="0"/>
    <n v="0.88118128187747202"/>
    <n v="0.14932502654664687"/>
    <n v="0.10728546038170113"/>
    <n v="0.10467099826908818"/>
    <n v="3.3961316316722126E-2"/>
    <n v="0.3132240045592049"/>
    <n v="4.371979626431397"/>
    <n v="0"/>
    <n v="0.88118128187747202"/>
    <n v="0.14932502654664687"/>
    <n v="0.10728546038170113"/>
    <n v="0.10467099826908818"/>
    <n v="3.3961316316722126E-2"/>
    <n v="0.3132240045592049"/>
    <n v="1.197802637378465E-2"/>
    <n v="0"/>
    <n v="2.4141952928149919E-3"/>
    <n v="4.0910966177163527E-4"/>
    <n v="2.9393276816904417E-4"/>
    <n v="2.8676985827147449E-4"/>
    <n v="9.3044702237594869E-5"/>
    <n v="8.5814795769645184E-4"/>
    <n v="0"/>
    <n v="0"/>
    <n v="0"/>
    <n v="0"/>
    <n v="0"/>
    <n v="0"/>
    <n v="0"/>
    <n v="0"/>
  </r>
  <r>
    <x v="5"/>
    <s v="General Aviation"/>
    <s v="Turbine"/>
    <s v="A"/>
    <s v="R"/>
    <n v="42.475226405000001"/>
    <m/>
    <n v="0.2287727"/>
    <n v="1.4358246902"/>
    <n v="1.0496356424"/>
    <n v="1.0244448103999999"/>
    <n v="0.32635280194999999"/>
    <n v="3.0583105284999998"/>
    <n v="0.7829451534714138"/>
    <n v="0.7829451534714138"/>
    <n v="0.7829451534714138"/>
    <n v="0.79176911149696672"/>
    <n v="0.78189369148678367"/>
    <n v="0.78158473542255391"/>
    <n v="0.78905683590579956"/>
    <n v="0.775778319478995"/>
    <n v="33.25577265639577"/>
    <n v="0"/>
    <n v="0.17911647671156972"/>
    <n v="1.1368416392250615"/>
    <n v="0.82070348715223751"/>
    <n v="0.80069042609149232"/>
    <n v="0.25751090929565906"/>
    <n v="2.3725710022446469"/>
    <n v="33.25577265639577"/>
    <n v="0"/>
    <n v="0.17911647671156972"/>
    <n v="1.1368416392250615"/>
    <n v="0.82070348715223751"/>
    <n v="0.80069042609149232"/>
    <n v="0.25751090929565906"/>
    <n v="2.3725710022446469"/>
    <n v="9.1111705907933618E-2"/>
    <n v="0"/>
    <n v="4.9073007318238277E-4"/>
    <n v="3.1146346280138673E-3"/>
    <n v="2.2485027045266782E-3"/>
    <n v="2.193672400250664E-3"/>
    <n v="7.0550934053605226E-4"/>
    <n v="6.5001945266976629E-3"/>
    <n v="0"/>
    <n v="0"/>
    <n v="0"/>
    <n v="0"/>
    <n v="0"/>
    <n v="0"/>
    <n v="0"/>
    <n v="0"/>
  </r>
  <r>
    <x v="5"/>
    <s v="General Aviation"/>
    <s v="Turbine"/>
    <s v="A"/>
    <s v="R"/>
    <n v="39.643046300000002"/>
    <m/>
    <m/>
    <n v="1.3401109099999999"/>
    <n v="0.97979595500000005"/>
    <n v="0.95628089599999999"/>
    <n v="0.30456457199999998"/>
    <n v="2.8540646110000001"/>
    <n v="0.7829451534714138"/>
    <n v="0.7829451534714138"/>
    <n v="0.7829451534714138"/>
    <n v="0.79176911149696672"/>
    <n v="0.78189369148678367"/>
    <n v="0.78158473542255391"/>
    <n v="0.78905683590579956"/>
    <n v="0.775778319478995"/>
    <n v="31.038330969427864"/>
    <n v="0"/>
    <n v="0"/>
    <n v="1.0610584245180914"/>
    <n v="0.76609627615876863"/>
    <n v="0.74741455108980281"/>
    <n v="0.24031875751132406"/>
    <n v="2.2141214476060518"/>
    <n v="31.038330969427864"/>
    <n v="0"/>
    <n v="0"/>
    <n v="1.0610584245180914"/>
    <n v="0.76609627615876863"/>
    <n v="0.74741455108980281"/>
    <n v="0.24031875751132406"/>
    <n v="2.2141214476060518"/>
    <n v="8.503652320391196E-2"/>
    <n v="0"/>
    <n v="0"/>
    <n v="2.9070093822413461E-3"/>
    <n v="2.0988939072842977E-3"/>
    <n v="2.0477110988761722E-3"/>
    <n v="6.5840755482554538E-4"/>
    <n v="6.0660861578247993E-3"/>
    <n v="0"/>
    <n v="0"/>
    <n v="0"/>
    <n v="0"/>
    <n v="0"/>
    <n v="0"/>
    <n v="0"/>
    <n v="0"/>
  </r>
  <r>
    <x v="5"/>
    <s v="General Aviation"/>
    <s v="Turbine"/>
    <s v="A"/>
    <s v="R"/>
    <n v="63.486092315"/>
    <m/>
    <n v="436.12696940000001"/>
    <n v="2.4763003688"/>
    <n v="1.44287635633"/>
    <n v="1.4088751263299999"/>
    <n v="0.60226822570000005"/>
    <n v="4.9174081059999999"/>
    <n v="0.7829451534714138"/>
    <n v="0.7829451534714138"/>
    <n v="0.7829451534714138"/>
    <n v="0.79176911149696672"/>
    <n v="0.78189369148678367"/>
    <n v="0.78158473542255391"/>
    <n v="0.78905683590579956"/>
    <n v="0.775778319478995"/>
    <n v="49.706128290868023"/>
    <n v="0"/>
    <n v="341.46349698990559"/>
    <n v="1.960658142804387"/>
    <n v="1.1281759206098636"/>
    <n v="1.1011552928560502"/>
    <n v="0.47522386053744198"/>
    <n v="3.8148185966650678"/>
    <n v="49.706128290868023"/>
    <n v="0"/>
    <n v="341.46349698990559"/>
    <n v="1.960658142804387"/>
    <n v="1.1281759206098636"/>
    <n v="1.1011552928560502"/>
    <n v="0.47522386053744198"/>
    <n v="3.8148185966650678"/>
    <n v="0.13618117339963842"/>
    <n v="0"/>
    <n v="0.93551643010933039"/>
    <n v="5.371666144669553E-3"/>
    <n v="3.0908929331777083E-3"/>
    <n v="3.0168638160439731E-3"/>
    <n v="1.3019831795546355E-3"/>
    <n v="1.0451557799082377E-2"/>
    <n v="0"/>
    <n v="0"/>
    <n v="0"/>
    <n v="0"/>
    <n v="0"/>
    <n v="0"/>
    <n v="0"/>
    <n v="0"/>
  </r>
  <r>
    <x v="5"/>
    <s v="General Aviation"/>
    <s v="Turbine"/>
    <s v="A"/>
    <s v="R"/>
    <n v="24.180208199999999"/>
    <m/>
    <m/>
    <n v="0.817398438"/>
    <n v="0.59762496499999995"/>
    <n v="0.58328195199999999"/>
    <n v="0.185768669"/>
    <n v="1.7408317310000001"/>
    <n v="0.7829451534714138"/>
    <n v="0.7829451534714138"/>
    <n v="0.7829451534714138"/>
    <n v="0.79176911149696672"/>
    <n v="0.78189369148678367"/>
    <n v="0.78158473542255391"/>
    <n v="0.78905683590579956"/>
    <n v="0.775778319478995"/>
    <n v="18.931776820119737"/>
    <n v="0"/>
    <n v="0"/>
    <n v="0.64719083499426844"/>
    <n v="0.46727919000850987"/>
    <n v="0.45588427013067079"/>
    <n v="0.14658203817157178"/>
    <n v="1.35049951477089"/>
    <n v="18.931776820119737"/>
    <n v="0"/>
    <n v="0"/>
    <n v="0.64719083499426844"/>
    <n v="0.46727919000850987"/>
    <n v="0.45588427013067079"/>
    <n v="0.14658203817157178"/>
    <n v="1.35049951477089"/>
    <n v="5.1867881698958181E-2"/>
    <n v="0"/>
    <n v="0"/>
    <n v="1.7731255753267628E-3"/>
    <n v="1.2802169589274243E-3"/>
    <n v="1.2489980003580021E-3"/>
    <n v="4.0159462512759391E-4"/>
    <n v="3.6999986706051781E-3"/>
    <n v="0"/>
    <n v="0"/>
    <n v="0"/>
    <n v="0"/>
    <n v="0"/>
    <n v="0"/>
    <n v="0"/>
    <n v="0"/>
  </r>
  <r>
    <x v="5"/>
    <s v="General Aviation"/>
    <s v="Turbine"/>
    <s v="A"/>
    <s v="R"/>
    <n v="1.7382255"/>
    <m/>
    <m/>
    <n v="5.8759756000000003E-2"/>
    <n v="4.2961050000000001E-2"/>
    <n v="4.1929987000000002E-2"/>
    <n v="1.335422E-2"/>
    <n v="0.12514194000000001"/>
    <n v="0.7829451534714138"/>
    <n v="0.7829451534714138"/>
    <n v="0.7829451534714138"/>
    <n v="0.79176911149696672"/>
    <n v="0.78189369148678367"/>
    <n v="0.78158473542255391"/>
    <n v="0.78905683590579956"/>
    <n v="0.775778319478995"/>
    <n v="1.360935230865425"/>
    <n v="0"/>
    <n v="0"/>
    <n v="4.652415979989856E-2"/>
    <n v="3.3590973974648289E-2"/>
    <n v="3.2771837795666128E-2"/>
    <n v="1.0537238579189947E-2"/>
    <n v="9.7082403909541232E-2"/>
    <n v="1.360935230865425"/>
    <n v="0"/>
    <n v="0"/>
    <n v="4.652415979989856E-2"/>
    <n v="3.3590973974648289E-2"/>
    <n v="3.2771837795666128E-2"/>
    <n v="1.0537238579189947E-2"/>
    <n v="9.7082403909541232E-2"/>
    <n v="3.728589673603904E-3"/>
    <n v="0"/>
    <n v="0"/>
    <n v="1.2746345150657138E-4"/>
    <n v="9.203006568396792E-5"/>
    <n v="8.9785856974427749E-5"/>
    <n v="2.8869146792301226E-5"/>
    <n v="2.6597918879326364E-4"/>
    <n v="0"/>
    <n v="0"/>
    <n v="0"/>
    <n v="0"/>
    <n v="0"/>
    <n v="0"/>
    <n v="0"/>
    <n v="0"/>
  </r>
  <r>
    <x v="5"/>
    <s v="General Aviation"/>
    <s v="Turbine"/>
    <s v="A"/>
    <s v="R"/>
    <n v="42.327803000000003"/>
    <m/>
    <m/>
    <n v="1.4308681759999999"/>
    <n v="1.0461513"/>
    <n v="1.0210437020000001"/>
    <n v="0.32519068000000001"/>
    <n v="3.04735114"/>
    <n v="0.7829451534714138"/>
    <n v="0.7829451534714138"/>
    <n v="0.7829451534714138"/>
    <n v="0.79176911149696672"/>
    <n v="0.78189369148678367"/>
    <n v="0.78158473542255391"/>
    <n v="0.78905683590579956"/>
    <n v="0.775778319478995"/>
    <n v="33.140348215942772"/>
    <n v="0"/>
    <n v="0"/>
    <n v="1.1329172243808054"/>
    <n v="0.81797910181069766"/>
    <n v="0.79803217168253504"/>
    <n v="0.25659392902685541"/>
    <n v="2.3640689462515998"/>
    <n v="33.140348215942772"/>
    <n v="0"/>
    <n v="0"/>
    <n v="1.1329172243808054"/>
    <n v="0.81797910181069766"/>
    <n v="0.79803217168253504"/>
    <n v="0.25659392902685541"/>
    <n v="2.3640689462515998"/>
    <n v="9.0795474564226777E-2"/>
    <n v="0"/>
    <n v="0"/>
    <n v="3.1038828065227545E-3"/>
    <n v="2.2410386350978019E-3"/>
    <n v="2.1863895114590001E-3"/>
    <n v="7.029970658270011E-4"/>
    <n v="6.476901222607123E-3"/>
    <n v="0"/>
    <n v="0"/>
    <n v="0"/>
    <n v="0"/>
    <n v="0"/>
    <n v="0"/>
    <n v="0"/>
    <n v="0"/>
  </r>
  <r>
    <x v="5"/>
    <s v="General Aviation"/>
    <s v="Turbine"/>
    <s v="A"/>
    <s v="R"/>
    <n v="61.23941842"/>
    <m/>
    <n v="150.39921050000001"/>
    <n v="2.3296142524999999"/>
    <n v="1.49146396859"/>
    <n v="1.4558093385899999"/>
    <n v="0.51763200239999996"/>
    <n v="4.5563174545000003"/>
    <n v="0.7829451534714138"/>
    <n v="0.7829451534714138"/>
    <n v="0.7829451534714138"/>
    <n v="0.79176911149696672"/>
    <n v="0.78189369148678367"/>
    <n v="0.78158473542255391"/>
    <n v="0.78905683590579956"/>
    <n v="0.775778319478995"/>
    <n v="47.947105853347026"/>
    <n v="0"/>
    <n v="117.75433294690198"/>
    <n v="1.8445166068325951"/>
    <n v="1.1661662681203635"/>
    <n v="1.1378383567275483"/>
    <n v="0.40844106997732721"/>
    <n v="3.5346922978648223"/>
    <n v="47.947105853347026"/>
    <n v="0"/>
    <n v="117.75433294690198"/>
    <n v="1.8445166068325951"/>
    <n v="1.1661662681203635"/>
    <n v="1.1378383567275483"/>
    <n v="0.40844106997732721"/>
    <n v="3.5346922978648223"/>
    <n v="0.13136193384478637"/>
    <n v="0"/>
    <n v="0.32261461081343007"/>
    <n v="5.05347015570574E-3"/>
    <n v="3.1949760770420919E-3"/>
    <n v="3.1173653608973927E-3"/>
    <n v="1.119016630074869E-3"/>
    <n v="9.6840884873008824E-3"/>
    <n v="0"/>
    <n v="0"/>
    <n v="0"/>
    <n v="0"/>
    <n v="0"/>
    <n v="0"/>
    <n v="0"/>
    <n v="0"/>
  </r>
  <r>
    <x v="5"/>
    <s v="General Aviation"/>
    <s v="Turbine"/>
    <s v="A"/>
    <s v="R"/>
    <n v="12.729464"/>
    <m/>
    <m/>
    <n v="0.43031241999999997"/>
    <n v="0.31461450000000002"/>
    <n v="0.30706383999999998"/>
    <n v="9.7796309999999997E-2"/>
    <n v="0.91644599999999998"/>
    <n v="0.7829451534714138"/>
    <n v="0.7829451534714138"/>
    <n v="0.7829451534714138"/>
    <n v="0.79176911149696672"/>
    <n v="0.78189369148678367"/>
    <n v="0.78158473542255391"/>
    <n v="0.78905683590579956"/>
    <n v="0.775778319478995"/>
    <n v="9.9664721450888365"/>
    <n v="0"/>
    <n v="0"/>
    <n v="0.34070808244950956"/>
    <n v="0.24599509280026871"/>
    <n v="0.2399964101442334"/>
    <n v="7.7166846931862709E-2"/>
    <n v="0.71095893777324703"/>
    <n v="9.9664721450888365"/>
    <n v="0"/>
    <n v="0"/>
    <n v="0.34070808244950956"/>
    <n v="0.24599509280026871"/>
    <n v="0.2399964101442334"/>
    <n v="7.7166846931862709E-2"/>
    <n v="0.71095893777324703"/>
    <n v="2.7305403137229688E-2"/>
    <n v="0"/>
    <n v="0"/>
    <n v="9.3344680123153305E-4"/>
    <n v="6.7395915835690053E-4"/>
    <n v="6.5752441135406414E-4"/>
    <n v="2.1141601899140469E-4"/>
    <n v="1.9478327062280741E-3"/>
    <n v="0"/>
    <n v="0"/>
    <n v="0"/>
    <n v="0"/>
    <n v="0"/>
    <n v="0"/>
    <n v="0"/>
    <n v="0"/>
  </r>
  <r>
    <x v="5"/>
    <s v="General Aviation"/>
    <s v="Turbine"/>
    <s v="A"/>
    <s v="R"/>
    <n v="34.79499654"/>
    <m/>
    <n v="8.1672855000000002"/>
    <n v="1.1892159835"/>
    <n v="0.85821306538999997"/>
    <n v="0.83762317138999998"/>
    <n v="0.26971015320000002"/>
    <n v="2.5084662084999998"/>
    <n v="0.7829451534714138"/>
    <n v="0.7829451534714138"/>
    <n v="0.7829451534714138"/>
    <n v="0.79176911149696672"/>
    <n v="0.78189369148678367"/>
    <n v="0.78158473542255391"/>
    <n v="0.78905683590579956"/>
    <n v="0.775778319478995"/>
    <n v="27.24257390604761"/>
    <n v="0"/>
    <n v="6.3945365992423531"/>
    <n v="0.94158448263378647"/>
    <n v="0.67103138177997557"/>
    <n v="0.6546734847946537"/>
    <n v="0.21281664009566048"/>
    <n v="1.9460136996999762"/>
    <n v="27.24257390604761"/>
    <n v="0"/>
    <n v="6.3945365992423531"/>
    <n v="0.94158448263378647"/>
    <n v="0.67103138177997557"/>
    <n v="0.6546734847946537"/>
    <n v="0.21281664009566048"/>
    <n v="1.9460136996999762"/>
    <n v="7.4637188783692077E-2"/>
    <n v="0"/>
    <n v="1.751927835408864E-2"/>
    <n v="2.5796835140651686E-3"/>
    <n v="1.8384421418629468E-3"/>
    <n v="1.7936259857387774E-3"/>
    <n v="5.8305928793331643E-4"/>
    <n v="5.3315443827396608E-3"/>
    <n v="0"/>
    <n v="0"/>
    <n v="0"/>
    <n v="0"/>
    <n v="0"/>
    <n v="0"/>
    <n v="0"/>
    <n v="0"/>
  </r>
  <r>
    <x v="5"/>
    <s v="General Aviation"/>
    <s v="Turbine"/>
    <s v="A"/>
    <s v="R"/>
    <n v="58.864848109999997"/>
    <m/>
    <n v="64.908096"/>
    <n v="2.0726681810000001"/>
    <n v="1.43960522737"/>
    <n v="1.4051187643700001"/>
    <n v="0.47075897290000002"/>
    <n v="4.330618115"/>
    <n v="0.7829451534714138"/>
    <n v="0.7829451534714138"/>
    <n v="0.7829451534714138"/>
    <n v="0.79176911149696672"/>
    <n v="0.78189369148678367"/>
    <n v="0.78158473542255391"/>
    <n v="0.78905683590579956"/>
    <n v="0.775778319478995"/>
    <n v="46.087947537555408"/>
    <n v="0"/>
    <n v="50.819479184257261"/>
    <n v="1.6410746440984043"/>
    <n v="1.1256182455119998"/>
    <n v="1.0982193776873923"/>
    <n v="0.37145558563073805"/>
    <n v="3.3595996435599931"/>
    <n v="46.087947537555408"/>
    <n v="0"/>
    <n v="50.819479184257261"/>
    <n v="1.6410746440984043"/>
    <n v="1.1256182455119998"/>
    <n v="1.0982193776873923"/>
    <n v="0.37145558563073805"/>
    <n v="3.3595996435599931"/>
    <n v="0.12626834941796003"/>
    <n v="0"/>
    <n v="0.13923144981988292"/>
    <n v="4.4960949153380943E-3"/>
    <n v="3.0838856041424654E-3"/>
    <n v="3.0088202128421707E-3"/>
    <n v="1.0176865359746248E-3"/>
    <n v="9.2043825850958716E-3"/>
    <n v="0"/>
    <n v="0"/>
    <n v="0"/>
    <n v="0"/>
    <n v="0"/>
    <n v="0"/>
    <n v="0"/>
    <n v="0"/>
  </r>
  <r>
    <x v="5"/>
    <s v="General Aviation"/>
    <s v="Turbine"/>
    <s v="A"/>
    <s v="R"/>
    <n v="37.218172822046199"/>
    <m/>
    <n v="82.333670100000006"/>
    <n v="1.2852265227999999"/>
    <n v="0.88542927220000001"/>
    <n v="0.86435908620000002"/>
    <n v="0.30346213220000001"/>
    <n v="3.0479445645462002"/>
    <n v="0.7829451534714138"/>
    <n v="0.7829451534714138"/>
    <n v="0.7829451534714138"/>
    <n v="0.79176911149696672"/>
    <n v="0.78189369148678367"/>
    <n v="0.78158473542255391"/>
    <n v="0.78905683590579956"/>
    <n v="0.775778319478995"/>
    <n v="29.139788032082564"/>
    <n v="0"/>
    <n v="64.462747972309259"/>
    <n v="1.0176026620296921"/>
    <n v="0.69231156219091416"/>
    <n v="0.67556986769770744"/>
    <n v="0.23944886985095945"/>
    <n v="2.3645293121487883"/>
    <n v="29.139788032082564"/>
    <n v="0"/>
    <n v="64.462747972309259"/>
    <n v="1.0176026620296921"/>
    <n v="0.69231156219091416"/>
    <n v="0.67556986769770744"/>
    <n v="0.23944886985095945"/>
    <n v="2.3645293121487883"/>
    <n v="7.9835035704335797E-2"/>
    <n v="0"/>
    <n v="0.17661026841728564"/>
    <n v="2.7879524987114851E-3"/>
    <n v="1.8967440060025046E-3"/>
    <n v="1.8508763498567328E-3"/>
    <n v="6.5602430096153277E-4"/>
    <n v="6.4781624990377764E-3"/>
    <n v="0"/>
    <n v="0"/>
    <n v="0"/>
    <n v="0"/>
    <n v="0"/>
    <n v="0"/>
    <n v="0"/>
    <n v="0"/>
  </r>
  <r>
    <x v="5"/>
    <s v="General Aviation"/>
    <s v="Turbine"/>
    <s v="A"/>
    <s v="R"/>
    <n v="13.038183"/>
    <m/>
    <m/>
    <n v="0.440748376"/>
    <n v="0.32224459999999999"/>
    <n v="0.31451070199999998"/>
    <n v="0.10016806"/>
    <n v="0.93867173999999998"/>
    <n v="0.7829451534714138"/>
    <n v="0.7829451534714138"/>
    <n v="0.7829451534714138"/>
    <n v="0.79176911149696672"/>
    <n v="0.78189369148678367"/>
    <n v="0.78158473542255391"/>
    <n v="0.78905683590579956"/>
    <n v="0.775778319478995"/>
    <n v="10.208182189923379"/>
    <n v="0"/>
    <n v="0"/>
    <n v="0.34897095005925099"/>
    <n v="0.25196101985568198"/>
    <n v="0.24581676381023168"/>
    <n v="7.9038292482422293E-2"/>
    <n v="0.72820118499962416"/>
    <n v="10.208182189923379"/>
    <n v="0"/>
    <n v="0"/>
    <n v="0.34897095005925099"/>
    <n v="0.25196101985568198"/>
    <n v="0.24581676381023168"/>
    <n v="7.9038292482422293E-2"/>
    <n v="0.72820118499962416"/>
    <n v="2.7967622438146243E-2"/>
    <n v="0"/>
    <n v="0"/>
    <n v="9.5608479468287945E-4"/>
    <n v="6.9030416398816981E-4"/>
    <n v="6.7347058578145667E-4"/>
    <n v="2.1654326707512957E-4"/>
    <n v="1.9950717397249976E-3"/>
    <n v="0"/>
    <n v="0"/>
    <n v="0"/>
    <n v="0"/>
    <n v="0"/>
    <n v="0"/>
    <n v="0"/>
    <n v="0"/>
  </r>
  <r>
    <x v="5"/>
    <s v="General Aviation"/>
    <s v="Turbine"/>
    <s v="A"/>
    <s v="R"/>
    <n v="8.2893260000000009"/>
    <m/>
    <m/>
    <n v="0.28021608399999998"/>
    <n v="0.20487449999999999"/>
    <n v="0.199957468"/>
    <n v="6.3684180000000007E-2"/>
    <n v="0.59678246000000001"/>
    <n v="0.7829451534714138"/>
    <n v="0.7829451534714138"/>
    <n v="0.7829451534714138"/>
    <n v="0.79176911149696672"/>
    <n v="0.78189369148678367"/>
    <n v="0.78158473542255391"/>
    <n v="0.78905683590579956"/>
    <n v="0.775778319478995"/>
    <n v="6.4900876172445816"/>
    <n v="0"/>
    <n v="0"/>
    <n v="0.22186643985583937"/>
    <n v="0.16019007909650906"/>
    <n v="0.1562837047225438"/>
    <n v="5.025043756805541E-2"/>
    <n v="0.46297089391334056"/>
    <n v="6.4900876172445816"/>
    <n v="0"/>
    <n v="0"/>
    <n v="0.22186643985583937"/>
    <n v="0.16019007909650906"/>
    <n v="0.1562837047225438"/>
    <n v="5.025043756805541E-2"/>
    <n v="0.46297089391334056"/>
    <n v="1.7781061965053649E-2"/>
    <n v="0"/>
    <n v="0"/>
    <n v="6.0785325987901197E-4"/>
    <n v="4.3887692903153171E-4"/>
    <n v="4.2817453348642135E-4"/>
    <n v="1.376724316933025E-4"/>
    <n v="1.2684134079817551E-3"/>
    <n v="0"/>
    <n v="0"/>
    <n v="0"/>
    <n v="0"/>
    <n v="0"/>
    <n v="0"/>
    <n v="0"/>
    <n v="0"/>
  </r>
  <r>
    <x v="5"/>
    <s v="General Aviation"/>
    <s v="Turbine"/>
    <s v="A"/>
    <s v="R"/>
    <n v="62.662282249999997"/>
    <m/>
    <m/>
    <n v="2.1182635328999999"/>
    <n v="1.5487268750000001"/>
    <n v="1.5115573873999999"/>
    <n v="0.48141386274999998"/>
    <n v="4.5113143754999996"/>
    <n v="0.7829451534714138"/>
    <n v="0.7829451534714138"/>
    <n v="0.7829451534714138"/>
    <n v="0.79176911149696672"/>
    <n v="0.78189369148678367"/>
    <n v="0.78158473542255391"/>
    <n v="0.78905683590579956"/>
    <n v="0.775778319478995"/>
    <n v="49.061130193095295"/>
    <n v="0"/>
    <n v="0"/>
    <n v="1.6771756353606586"/>
    <n v="1.2109397733985405"/>
    <n v="1.1814101807070359"/>
    <n v="0.37986289930270384"/>
    <n v="3.4997798848668213"/>
    <n v="49.061130193095295"/>
    <n v="0"/>
    <n v="0"/>
    <n v="1.6771756353606586"/>
    <n v="1.2109397733985405"/>
    <n v="1.1814101807070359"/>
    <n v="0.37986289930270384"/>
    <n v="3.4997798848668213"/>
    <n v="0.13441405532354875"/>
    <n v="0"/>
    <n v="0"/>
    <n v="4.5950017407141329E-3"/>
    <n v="3.3176432147905221E-3"/>
    <n v="3.2367402211151666E-3"/>
    <n v="1.0407202720622024E-3"/>
    <n v="9.588438040731017E-3"/>
    <n v="0"/>
    <n v="0"/>
    <n v="0"/>
    <n v="0"/>
    <n v="0"/>
    <n v="0"/>
    <n v="0"/>
    <n v="0"/>
  </r>
  <r>
    <x v="5"/>
    <s v="General Aviation"/>
    <s v="Turbine"/>
    <s v="A"/>
    <s v="R"/>
    <n v="38.481256500000001"/>
    <m/>
    <m/>
    <n v="1.300837464"/>
    <n v="0.95108194999999995"/>
    <n v="0.92825595299999997"/>
    <n v="0.29563892000000003"/>
    <n v="2.7704229599999999"/>
    <n v="0.7829451534714138"/>
    <n v="0.7829451534714138"/>
    <n v="0.7829451534714138"/>
    <n v="0.79176911149696672"/>
    <n v="0.78189369148678367"/>
    <n v="0.78158473542255391"/>
    <n v="0.78905683590579956"/>
    <n v="0.775778319478995"/>
    <n v="30.128713276165339"/>
    <n v="0"/>
    <n v="0"/>
    <n v="1.0299629230732474"/>
    <n v="0.74364497679194863"/>
    <n v="0.72551068342991565"/>
    <n v="0.23327591078580784"/>
    <n v="2.149234068154823"/>
    <n v="30.128713276165339"/>
    <n v="0"/>
    <n v="0"/>
    <n v="1.0299629230732474"/>
    <n v="0.74364497679194863"/>
    <n v="0.72551068342991565"/>
    <n v="0.23327591078580784"/>
    <n v="2.149234068154823"/>
    <n v="8.2544419934699562E-2"/>
    <n v="0"/>
    <n v="0"/>
    <n v="2.8218162275979383E-3"/>
    <n v="2.0373834980601333E-3"/>
    <n v="1.9877005025477142E-3"/>
    <n v="6.3911208434467898E-4"/>
    <n v="5.8883125154926656E-3"/>
    <n v="0"/>
    <n v="0"/>
    <n v="0"/>
    <n v="0"/>
    <n v="0"/>
    <n v="0"/>
    <n v="0"/>
    <n v="0"/>
  </r>
  <r>
    <x v="5"/>
    <s v="General Aviation"/>
    <s v="Turbine"/>
    <s v="A"/>
    <s v="R"/>
    <n v="29.130512499999998"/>
    <m/>
    <m/>
    <n v="0.98474068000000003"/>
    <n v="0.71997394999999997"/>
    <n v="0.70269458500000004"/>
    <n v="0.2238002"/>
    <n v="2.0972246999999999"/>
    <n v="0.7829451534714138"/>
    <n v="0.7829451534714138"/>
    <n v="0.7829451534714138"/>
    <n v="0.79176911149696672"/>
    <n v="0.78189369148678367"/>
    <n v="0.78158473542255391"/>
    <n v="0.78905683590579956"/>
    <n v="0.775778319478995"/>
    <n v="22.807593580013435"/>
    <n v="0"/>
    <n v="0"/>
    <n v="0.77968725325851884"/>
    <n v="0.56294308953982097"/>
    <n v="0.5492153613000863"/>
    <n v="0.17659107768708512"/>
    <n v="1.6269814533358393"/>
    <n v="22.807593580013435"/>
    <n v="0"/>
    <n v="0"/>
    <n v="0.77968725325851884"/>
    <n v="0.56294308953982097"/>
    <n v="0.5492153613000863"/>
    <n v="0.17659107768708512"/>
    <n v="1.6269814533358393"/>
    <n v="6.2486557753461465E-2"/>
    <n v="0"/>
    <n v="0"/>
    <n v="2.1361294609822433E-3"/>
    <n v="1.5423098343556739E-3"/>
    <n v="1.5046996200002364E-3"/>
    <n v="4.8381117174543868E-4"/>
    <n v="4.4574834337968204E-3"/>
    <n v="0"/>
    <n v="0"/>
    <n v="0"/>
    <n v="0"/>
    <n v="0"/>
    <n v="0"/>
    <n v="0"/>
    <n v="0"/>
  </r>
  <r>
    <x v="5"/>
    <s v="General Aviation"/>
    <s v="Turbine"/>
    <s v="A"/>
    <s v="R"/>
    <n v="27.175704"/>
    <m/>
    <m/>
    <n v="0.91865946799999998"/>
    <n v="0.67165989999999998"/>
    <n v="0.65554013600000005"/>
    <n v="0.20878205"/>
    <n v="1.95648972"/>
    <n v="0.7829451534714138"/>
    <n v="0.7829451534714138"/>
    <n v="0.7829451534714138"/>
    <n v="0.79176911149696672"/>
    <n v="0.78189369148678367"/>
    <n v="0.78158473542255391"/>
    <n v="0.78905683590579956"/>
    <n v="0.775778319478995"/>
    <n v="21.277085738973714"/>
    <n v="0"/>
    <n v="0"/>
    <n v="0.72736619074663611"/>
    <n v="0.52516663863464397"/>
    <n v="0.51236016375442506"/>
    <n v="0.16474090376692643"/>
    <n v="1.5178023070595295"/>
    <n v="21.277085738973714"/>
    <n v="0"/>
    <n v="0"/>
    <n v="0.72736619074663611"/>
    <n v="0.52516663863464397"/>
    <n v="0.51236016375442506"/>
    <n v="0.16474090376692643"/>
    <n v="1.5178023070595295"/>
    <n v="5.8293385586229353E-2"/>
    <n v="0"/>
    <n v="0"/>
    <n v="1.9927840842373593E-3"/>
    <n v="1.4388127085880656E-3"/>
    <n v="1.4037264760395206E-3"/>
    <n v="4.5134494182719572E-4"/>
    <n v="4.1583624850946013E-3"/>
    <n v="0"/>
    <n v="0"/>
    <n v="0"/>
    <n v="0"/>
    <n v="0"/>
    <n v="0"/>
    <n v="0"/>
    <n v="0"/>
  </r>
  <r>
    <x v="6"/>
    <s v="Air Taxi"/>
    <s v="Piston"/>
    <s v="A"/>
    <s v="R"/>
    <n v="9.6752990000000008"/>
    <m/>
    <m/>
    <n v="5.434402E-2"/>
    <n v="0.20751510000000001"/>
    <n v="0.14318539999999999"/>
    <n v="5.1592419999999996E-3"/>
    <n v="5.8360839999999997E-2"/>
    <n v="0.63875015449875261"/>
    <n v="0.63875015449875261"/>
    <n v="0.63875015449875261"/>
    <n v="0.64100461673717735"/>
    <n v="0.63902011381656931"/>
    <n v="0.63785491263920513"/>
    <n v="0.6241266411509323"/>
    <n v="0.63701299105504583"/>
    <n v="6.1800987310716273"/>
    <n v="0"/>
    <n v="0"/>
    <n v="3.4834767712057499E-2"/>
    <n v="0.13260632282065676"/>
    <n v="9.1331510808209643E-2"/>
    <n v="3.2200203803448182E-3"/>
    <n v="3.7176613248884958E-2"/>
    <n v="6.1800987310716273"/>
    <n v="0"/>
    <n v="0"/>
    <n v="3.4834767712057499E-2"/>
    <n v="0.13260632282065676"/>
    <n v="9.1331510808209643E-2"/>
    <n v="3.2200203803448182E-3"/>
    <n v="3.7176613248884958E-2"/>
    <n v="1.693177734540172E-2"/>
    <n v="0"/>
    <n v="0"/>
    <n v="9.5437719759061638E-5"/>
    <n v="3.6330499402919663E-4"/>
    <n v="2.5022331728276613E-4"/>
    <n v="8.8219736447803233E-6"/>
    <n v="1.0185373492845195E-4"/>
    <n v="0"/>
    <n v="0"/>
    <n v="0"/>
    <n v="0"/>
    <n v="0"/>
    <n v="0"/>
    <n v="0"/>
    <n v="0"/>
  </r>
  <r>
    <x v="6"/>
    <s v="Air Taxi"/>
    <s v="Piston"/>
    <s v="A"/>
    <s v="R"/>
    <n v="103.1989425"/>
    <m/>
    <m/>
    <n v="0.57964590000000005"/>
    <n v="2.21340374"/>
    <n v="1.5272481099999999"/>
    <n v="5.5029670000000003E-2"/>
    <n v="0.62249013900000005"/>
    <n v="0.63875015449875261"/>
    <n v="0.63875015449875261"/>
    <n v="0.63875015449875261"/>
    <n v="0.64100461673717735"/>
    <n v="0.63902011381656931"/>
    <n v="0.63785491263920513"/>
    <n v="0.6241266411509323"/>
    <n v="0.63701299105504583"/>
    <n v="65.918340465982894"/>
    <n v="0"/>
    <n v="0"/>
    <n v="0.37155569797277627"/>
    <n v="1.4144095098568201"/>
    <n v="0.97416270978244113"/>
    <n v="3.4345483100744228E-2"/>
    <n v="0.39653430534666129"/>
    <n v="65.918340465982894"/>
    <n v="0"/>
    <n v="0"/>
    <n v="0.37155569797277627"/>
    <n v="1.4144095098568201"/>
    <n v="0.97416270978244113"/>
    <n v="3.4345483100744228E-2"/>
    <n v="0.39653430534666129"/>
    <n v="0.18059819305748739"/>
    <n v="0"/>
    <n v="0"/>
    <n v="1.0179608163637707E-3"/>
    <n v="3.8750945475529317E-3"/>
    <n v="2.6689389309107977E-3"/>
    <n v="9.409721397464172E-5"/>
    <n v="1.0863953571141405E-3"/>
    <n v="0"/>
    <n v="0"/>
    <n v="0"/>
    <n v="0"/>
    <n v="0"/>
    <n v="0"/>
    <n v="0"/>
    <n v="0"/>
  </r>
  <r>
    <x v="6"/>
    <s v="Air Taxi"/>
    <s v="Piston"/>
    <s v="A"/>
    <s v="R"/>
    <n v="172.16446500000001"/>
    <m/>
    <m/>
    <n v="0.96700992799999996"/>
    <n v="3.69257065"/>
    <n v="2.54787344"/>
    <n v="9.1804739999999996E-2"/>
    <n v="1.0384856090000001"/>
    <n v="0.63875015449875261"/>
    <n v="0.63875015449875261"/>
    <n v="0.63875015449875261"/>
    <n v="0.64100461673717735"/>
    <n v="0.63902011381656931"/>
    <n v="0.63785491263920513"/>
    <n v="0.6241266411509323"/>
    <n v="0.63701299105504583"/>
    <n v="109.97007861794509"/>
    <n v="0"/>
    <n v="0"/>
    <n v="0.61985782827868541"/>
    <n v="2.3596269170387232"/>
    <n v="1.6251735904869511"/>
    <n v="5.7297784017934637E-2"/>
    <n v="0.66152882395671087"/>
    <n v="109.97007861794509"/>
    <n v="0"/>
    <n v="0"/>
    <n v="0.61985782827868541"/>
    <n v="2.3596269170387232"/>
    <n v="1.6251735904869511"/>
    <n v="5.7297784017934637E-2"/>
    <n v="0.66152882395671087"/>
    <n v="0.30128788662450712"/>
    <n v="0"/>
    <n v="0"/>
    <n v="1.6982406254210558E-3"/>
    <n v="6.4647312795581453E-3"/>
    <n v="4.4525303848957564E-3"/>
    <n v="1.5698023018612228E-4"/>
    <n v="1.812407736867701E-3"/>
    <n v="0"/>
    <n v="0"/>
    <n v="0"/>
    <n v="0"/>
    <n v="0"/>
    <n v="0"/>
    <n v="0"/>
    <n v="0"/>
  </r>
  <r>
    <x v="6"/>
    <s v="Air Taxi"/>
    <s v="Piston"/>
    <s v="A"/>
    <s v="R"/>
    <n v="0.15330849999999999"/>
    <m/>
    <m/>
    <n v="8.6109999999999995E-4"/>
    <n v="3.2881479999999999E-3"/>
    <n v="2.2688220000000002E-3"/>
    <n v="8.1749999999999995E-5"/>
    <n v="9.2474780000000002E-4"/>
    <n v="0.63875015449875261"/>
    <n v="0.63875015449875261"/>
    <n v="0.63875015449875261"/>
    <n v="0.64100461673717735"/>
    <n v="0.63902011381656931"/>
    <n v="0.63785491263920513"/>
    <n v="0.6241266411509323"/>
    <n v="0.63701299105504583"/>
    <n v="9.7925828060972012E-2"/>
    <n v="0"/>
    <n v="0"/>
    <n v="5.5196907547238336E-4"/>
    <n v="2.1011927092057245E-3"/>
    <n v="1.4471792586039068E-3"/>
    <n v="5.1022352914088714E-5"/>
    <n v="5.8907636204957327E-4"/>
    <n v="9.7925828060972012E-2"/>
    <n v="0"/>
    <n v="0"/>
    <n v="5.5196907547238336E-4"/>
    <n v="2.1011927092057245E-3"/>
    <n v="1.4471792586039068E-3"/>
    <n v="5.1022352914088714E-5"/>
    <n v="5.8907636204957327E-4"/>
    <n v="2.6828993989307402E-4"/>
    <n v="0"/>
    <n v="0"/>
    <n v="1.5122440423900915E-6"/>
    <n v="5.7566923539882867E-6"/>
    <n v="3.9648746811065939E-6"/>
    <n v="1.397872682577773E-7"/>
    <n v="1.6139078412317076E-6"/>
    <n v="0"/>
    <n v="0"/>
    <n v="0"/>
    <n v="0"/>
    <n v="0"/>
    <n v="0"/>
    <n v="0"/>
    <n v="0"/>
  </r>
  <r>
    <x v="6"/>
    <s v="Air Taxi"/>
    <s v="Piston"/>
    <s v="A"/>
    <s v="R"/>
    <n v="5.667548"/>
    <m/>
    <m/>
    <n v="3.183337E-2"/>
    <n v="0.1215571"/>
    <n v="8.3874409999999996E-2"/>
    <n v="3.0221549999999999E-3"/>
    <n v="3.4186319999999999E-2"/>
    <n v="0.63875015449875261"/>
    <n v="0.63875015449875261"/>
    <n v="0.63875015449875261"/>
    <n v="0.64100461673717735"/>
    <n v="0.63902011381656931"/>
    <n v="0.63785491263920513"/>
    <n v="0.6241266411509323"/>
    <n v="0.63701299105504583"/>
    <n v="3.6201471606290965"/>
    <n v="0"/>
    <n v="0"/>
    <n v="2.040533713630276E-2"/>
    <n v="7.76774318772121E-2"/>
    <n v="5.3499704463214871E-2"/>
    <n v="1.8862074491874958E-3"/>
    <n v="2.1777129956364934E-2"/>
    <n v="3.6201471606290965"/>
    <n v="0"/>
    <n v="0"/>
    <n v="2.040533713630276E-2"/>
    <n v="7.76774318772121E-2"/>
    <n v="5.3499704463214871E-2"/>
    <n v="1.8862074491874958E-3"/>
    <n v="2.1777129956364934E-2"/>
    <n v="9.9182113989838266E-3"/>
    <n v="0"/>
    <n v="0"/>
    <n v="5.5905033250144548E-5"/>
    <n v="2.1281488185537561E-4"/>
    <n v="1.4657453277593116E-4"/>
    <n v="5.1676916416095776E-6"/>
    <n v="5.9663369743465575E-5"/>
    <n v="0"/>
    <n v="0"/>
    <n v="0"/>
    <n v="0"/>
    <n v="0"/>
    <n v="0"/>
    <n v="0"/>
    <n v="0"/>
  </r>
  <r>
    <x v="6"/>
    <s v="Air Taxi"/>
    <s v="Piston"/>
    <s v="A"/>
    <s v="R"/>
    <n v="14.58878"/>
    <m/>
    <m/>
    <n v="8.1941959999999994E-2"/>
    <n v="0.31289899999999998"/>
    <n v="0.21590029999999999"/>
    <n v="7.7793000000000003E-3"/>
    <n v="8.7998660000000006E-2"/>
    <n v="0.63875015449875261"/>
    <n v="0.63875015449875261"/>
    <n v="0.63875015449875261"/>
    <n v="0.64100461673717735"/>
    <n v="0.63902011381656931"/>
    <n v="0.63785491263920513"/>
    <n v="0.6241266411509323"/>
    <n v="0.63701299105504583"/>
    <n v="9.3185854789483127"/>
    <n v="0"/>
    <n v="0"/>
    <n v="5.2525174664493114E-2"/>
    <n v="0.19994875459309072"/>
    <n v="0.13771306699527816"/>
    <n v="4.8552683795054482E-3"/>
    <n v="5.6056289615436024E-2"/>
    <n v="9.3185854789483127"/>
    <n v="0"/>
    <n v="0"/>
    <n v="5.2525174664493114E-2"/>
    <n v="0.19994875459309072"/>
    <n v="0.13771306699527816"/>
    <n v="4.8552683795054482E-3"/>
    <n v="5.6056289615436024E-2"/>
    <n v="2.5530371175200857E-2"/>
    <n v="0"/>
    <n v="0"/>
    <n v="1.4390458812189896E-4"/>
    <n v="5.4780480710435811E-4"/>
    <n v="3.7729607395966619E-4"/>
    <n v="1.3302105149329996E-5"/>
    <n v="1.5357887565872882E-4"/>
    <n v="0"/>
    <n v="0"/>
    <n v="0"/>
    <n v="0"/>
    <n v="0"/>
    <n v="0"/>
    <n v="0"/>
    <n v="0"/>
  </r>
  <r>
    <x v="6"/>
    <s v="Air Taxi"/>
    <s v="Piston"/>
    <s v="A"/>
    <s v="R"/>
    <n v="17.406700000000001"/>
    <m/>
    <m/>
    <n v="9.7769610000000007E-2"/>
    <n v="0.37333759999999999"/>
    <n v="0.25760290000000002"/>
    <n v="9.2819249999999999E-3"/>
    <n v="0.1049962"/>
    <n v="0.63875015449875261"/>
    <n v="0.63875015449875261"/>
    <n v="0.63875015449875261"/>
    <n v="0.64100461673717735"/>
    <n v="0.63902011381656931"/>
    <n v="0.63785491263920513"/>
    <n v="0.6241266411509323"/>
    <n v="0.63701299105504583"/>
    <n v="11.118532314313438"/>
    <n v="0"/>
    <n v="0"/>
    <n v="6.2670771386593299E-2"/>
    <n v="0.23857023564400481"/>
    <n v="0.16431327527510592"/>
    <n v="5.7930966736648671E-3"/>
    <n v="6.6883943411413807E-2"/>
    <n v="11.118532314313438"/>
    <n v="0"/>
    <n v="0"/>
    <n v="6.2670771386593299E-2"/>
    <n v="0.23857023564400481"/>
    <n v="0.16431327527510592"/>
    <n v="5.7930966736648671E-3"/>
    <n v="6.6883943411413807E-2"/>
    <n v="3.0461732367982022E-2"/>
    <n v="0"/>
    <n v="0"/>
    <n v="1.7170074352491316E-4"/>
    <n v="6.5361708395617762E-4"/>
    <n v="4.5017335691809843E-4"/>
    <n v="1.5871497736068128E-5"/>
    <n v="1.832436805792159E-4"/>
    <n v="0"/>
    <n v="0"/>
    <n v="0"/>
    <n v="0"/>
    <n v="0"/>
    <n v="0"/>
    <n v="0"/>
    <n v="0"/>
  </r>
  <r>
    <x v="6"/>
    <s v="Air Taxi"/>
    <s v="Piston"/>
    <s v="A"/>
    <s v="R"/>
    <n v="7.6654249999999999"/>
    <m/>
    <m/>
    <n v="4.3055000000000003E-2"/>
    <n v="0.16440740000000001"/>
    <n v="0.1134411"/>
    <n v="4.0875E-3"/>
    <n v="4.6237390000000003E-2"/>
    <n v="0.63875015449875261"/>
    <n v="0.63875015449875261"/>
    <n v="0.63875015449875261"/>
    <n v="0.64100461673717735"/>
    <n v="0.63902011381656931"/>
    <n v="0.63785491263920513"/>
    <n v="0.6241266411509323"/>
    <n v="0.63701299105504583"/>
    <n v="4.8962914030486004"/>
    <n v="0"/>
    <n v="0"/>
    <n v="2.7598453773619174E-2"/>
    <n v="0.10505963546028624"/>
    <n v="7.2358962930195336E-2"/>
    <n v="2.551117645704436E-3"/>
    <n v="2.9453818102478668E-2"/>
    <n v="4.8962914030486004"/>
    <n v="0"/>
    <n v="0"/>
    <n v="2.7598453773619174E-2"/>
    <n v="0.10505963546028624"/>
    <n v="7.2358962930195336E-2"/>
    <n v="2.551117645704436E-3"/>
    <n v="2.9453818102478668E-2"/>
    <n v="1.3414496994653699E-2"/>
    <n v="0"/>
    <n v="0"/>
    <n v="7.5612202119504585E-5"/>
    <n v="2.8783461769941435E-4"/>
    <n v="1.982437340553297E-4"/>
    <n v="6.9893634128888656E-6"/>
    <n v="8.0695392061585385E-5"/>
    <n v="0"/>
    <n v="0"/>
    <n v="0"/>
    <n v="0"/>
    <n v="0"/>
    <n v="0"/>
    <n v="0"/>
    <n v="0"/>
  </r>
  <r>
    <x v="7"/>
    <s v="Air Taxi"/>
    <s v="Turbine"/>
    <s v="A"/>
    <s v="R"/>
    <n v="3.7602310000000001"/>
    <m/>
    <m/>
    <n v="0.80738270000000001"/>
    <n v="0.62824749999999996"/>
    <n v="0.61316959999999998"/>
    <n v="0.16919719999999999"/>
    <n v="1.0474270000000001"/>
    <n v="0.35307232784452613"/>
    <n v="0.35307232784452613"/>
    <n v="0.35307232784452613"/>
    <n v="0.3498441430392944"/>
    <n v="0.77264148361071727"/>
    <n v="0.77161702370154983"/>
    <n v="0.36180586934646108"/>
    <n v="0.44118774613456385"/>
    <n v="1.3276335124031504"/>
    <n v="0"/>
    <n v="0"/>
    <n v="0.28245810878625172"/>
    <n v="0.48541008047472406"/>
    <n v="0.4731321017762698"/>
    <n v="6.1216540036987045E-2"/>
    <n v="0.46211195737048788"/>
    <n v="1.3276335124031504"/>
    <n v="0"/>
    <n v="0"/>
    <n v="0.28245810878625172"/>
    <n v="0.48541008047472406"/>
    <n v="0.4731321017762698"/>
    <n v="6.1216540036987045E-2"/>
    <n v="0.46211195737048788"/>
    <n v="3.6373520887757545E-3"/>
    <n v="0"/>
    <n v="0"/>
    <n v="7.738578322911006E-4"/>
    <n v="1.3298906314376001E-3"/>
    <n v="1.2962523336336159E-3"/>
    <n v="1.6771654804653986E-4"/>
    <n v="1.2660601571794188E-3"/>
    <n v="0"/>
    <n v="0"/>
    <n v="0"/>
    <n v="0"/>
    <n v="0"/>
    <n v="0"/>
    <n v="0"/>
    <n v="0"/>
  </r>
  <r>
    <x v="7"/>
    <s v="Air Taxi"/>
    <s v="Turbine"/>
    <s v="A"/>
    <s v="R"/>
    <n v="46.706108753000002"/>
    <m/>
    <n v="10.4050175"/>
    <n v="10.030377614000001"/>
    <n v="7.7887094938499999"/>
    <n v="7.6017864638499999"/>
    <n v="2.1014162432200001"/>
    <n v="12.999042042999999"/>
    <n v="0.35307232784452613"/>
    <n v="0.35307232784452613"/>
    <n v="0.35307232784452613"/>
    <n v="0.3498441430392944"/>
    <n v="0.77264148361071727"/>
    <n v="0.77161702370154983"/>
    <n v="0.36180586934646108"/>
    <n v="0.44118774613456385"/>
    <n v="16.490634541981308"/>
    <n v="0"/>
    <n v="3.6737237499880315"/>
    <n v="3.5090688607303528"/>
    <n v="6.0178800587411425"/>
    <n v="5.8656678460506662"/>
    <n v="0.76030473073698646"/>
    <n v="5.7350180608596055"/>
    <n v="16.490634541981308"/>
    <n v="0"/>
    <n v="3.6737237499880315"/>
    <n v="3.5090688607303528"/>
    <n v="6.0178800587411425"/>
    <n v="5.8656678460506662"/>
    <n v="0.76030473073698646"/>
    <n v="5.7350180608596055"/>
    <n v="4.5179820662962486E-2"/>
    <n v="0"/>
    <n v="1.0064996575309675E-2"/>
    <n v="9.6138872896721992E-3"/>
    <n v="1.6487342626688061E-2"/>
    <n v="1.6070322865892234E-2"/>
    <n v="2.0830266595533876E-3"/>
    <n v="1.5712378248930427E-2"/>
    <n v="0"/>
    <n v="0"/>
    <n v="0"/>
    <n v="0"/>
    <n v="0"/>
    <n v="0"/>
    <n v="0"/>
    <n v="0"/>
  </r>
  <r>
    <x v="7"/>
    <s v="Air Taxi"/>
    <s v="Turbine"/>
    <s v="A"/>
    <s v="R"/>
    <n v="2.7083200000000002E-3"/>
    <m/>
    <m/>
    <n v="5.8151999999999998E-4"/>
    <n v="4.5249750000000001E-4"/>
    <n v="4.4163759999999997E-4"/>
    <n v="1.218648E-4"/>
    <n v="7.54413E-4"/>
    <n v="0.35307232784452613"/>
    <n v="0.35307232784452613"/>
    <n v="0.35307232784452613"/>
    <n v="0.3498441430392944"/>
    <n v="0.77264148361071727"/>
    <n v="0.77161702370154983"/>
    <n v="0.36180586934646108"/>
    <n v="0.44118774613456385"/>
    <n v="9.5623284694788704E-4"/>
    <n v="0"/>
    <n v="0"/>
    <n v="2.0344136606021047E-4"/>
    <n v="3.4961833973014056E-4"/>
    <n v="3.4077509046669558E-4"/>
    <n v="4.4091399906732609E-5"/>
    <n v="3.3283777112461474E-4"/>
    <n v="9.5623284694788704E-4"/>
    <n v="0"/>
    <n v="0"/>
    <n v="2.0344136606021047E-4"/>
    <n v="3.4961833973014056E-4"/>
    <n v="3.4077509046669558E-4"/>
    <n v="4.4091399906732609E-5"/>
    <n v="3.3283777112461474E-4"/>
    <n v="2.619816019035307E-6"/>
    <n v="0"/>
    <n v="0"/>
    <n v="5.5737360564441221E-7"/>
    <n v="9.5785846501408379E-7"/>
    <n v="9.3363038484026181E-7"/>
    <n v="1.2079835590885646E-7"/>
    <n v="9.1188430445099923E-7"/>
    <n v="0"/>
    <n v="0"/>
    <n v="0"/>
    <n v="0"/>
    <n v="0"/>
    <n v="0"/>
    <n v="0"/>
    <n v="0"/>
  </r>
  <r>
    <x v="7"/>
    <s v="Air Taxi"/>
    <s v="Turbine"/>
    <s v="A"/>
    <s v="R"/>
    <n v="487.95268459300001"/>
    <m/>
    <n v="49884.444149000003"/>
    <n v="109.01146696000001"/>
    <n v="6.6328325990000003"/>
    <n v="6.5028512789999997"/>
    <n v="19.97669807962"/>
    <n v="64.695329030546503"/>
    <n v="0.35307232784452613"/>
    <n v="0.35307232784452613"/>
    <n v="0.35307232784452613"/>
    <n v="0.3498441430392944"/>
    <n v="0.77264148361071727"/>
    <n v="0.77161702370154983"/>
    <n v="0.36180586934646108"/>
    <n v="0.44118774613456385"/>
    <n v="172.28259022723637"/>
    <n v="0"/>
    <n v="17612.816818917683"/>
    <n v="38.137023240077561"/>
    <n v="5.1248016198328896"/>
    <n v="5.0177107494757962"/>
    <n v="7.2276866153686941"/>
    <n v="28.54278640042083"/>
    <n v="172.28259022723637"/>
    <n v="0"/>
    <n v="17612.816818917683"/>
    <n v="38.137023240077561"/>
    <n v="5.1248016198328896"/>
    <n v="5.0177107494757962"/>
    <n v="7.2276866153686941"/>
    <n v="28.54278640042083"/>
    <n v="0.47200709651297634"/>
    <n v="0"/>
    <n v="48.254292654568992"/>
    <n v="0.10448499517829468"/>
    <n v="1.4040552383103807E-2"/>
    <n v="1.3747152738289853E-2"/>
    <n v="1.9801881137996424E-2"/>
    <n v="7.8199414795673508E-2"/>
    <n v="0"/>
    <n v="0"/>
    <n v="0"/>
    <n v="0"/>
    <n v="0"/>
    <n v="0"/>
    <n v="0"/>
    <n v="0"/>
  </r>
  <r>
    <x v="7"/>
    <s v="Air Taxi"/>
    <s v="Turbine"/>
    <s v="A"/>
    <s v="R"/>
    <n v="7.0596870000000006E-2"/>
    <m/>
    <m/>
    <n v="1.515829E-2"/>
    <n v="1.1795099999999999E-2"/>
    <n v="1.151202E-2"/>
    <n v="3.1766099999999999E-3"/>
    <n v="1.9665040000000002E-2"/>
    <n v="0.35307232784452613"/>
    <n v="0.35307232784452613"/>
    <n v="0.35307232784452613"/>
    <n v="0.3498441430392944"/>
    <n v="0.77264148361071727"/>
    <n v="0.77161702370154983"/>
    <n v="0.36180586934646108"/>
    <n v="0.44118774613456385"/>
    <n v="2.4925801229437394E-2"/>
    <n v="0"/>
    <n v="0"/>
    <n v="5.3030389749911056E-3"/>
    <n v="9.1133835633367705E-3"/>
    <n v="8.8828706091927147E-3"/>
    <n v="1.1493161426246617E-3"/>
    <n v="8.6759746752460443E-3"/>
    <n v="2.4925801229437394E-2"/>
    <n v="0"/>
    <n v="0"/>
    <n v="5.3030389749911056E-3"/>
    <n v="9.1133835633367705E-3"/>
    <n v="8.8828706091927147E-3"/>
    <n v="1.1493161426246617E-3"/>
    <n v="8.6759746752460443E-3"/>
    <n v="6.8289866382020253E-5"/>
    <n v="0"/>
    <n v="0"/>
    <n v="1.4528873904085221E-5"/>
    <n v="2.496817414612814E-5"/>
    <n v="2.4336631806007437E-5"/>
    <n v="3.1488113496566075E-6"/>
    <n v="2.3769793630811079E-5"/>
    <n v="0"/>
    <n v="0"/>
    <n v="0"/>
    <n v="0"/>
    <n v="0"/>
    <n v="0"/>
    <n v="0"/>
    <n v="0"/>
  </r>
  <r>
    <x v="7"/>
    <s v="Air Taxi"/>
    <s v="Turbine"/>
    <s v="A"/>
    <s v="R"/>
    <n v="2.61181296"/>
    <m/>
    <m/>
    <n v="0.56079866"/>
    <n v="0.43637349199999997"/>
    <n v="0.42590051200000001"/>
    <n v="0.1175223946"/>
    <n v="0.72753093999999996"/>
    <n v="0.35307232784452613"/>
    <n v="0.35307232784452613"/>
    <n v="0.35307232784452613"/>
    <n v="0.3498441430392944"/>
    <n v="0.77264148361071727"/>
    <n v="0.77161702370154983"/>
    <n v="0.36180586934646108"/>
    <n v="0.44118774613456385"/>
    <n v="0.92215888168170224"/>
    <n v="0"/>
    <n v="0"/>
    <n v="0.19619212662528462"/>
    <n v="0.33716026226726942"/>
    <n v="0.32863208546240624"/>
    <n v="4.2520292145930845E-2"/>
    <n v="0.32097773566176058"/>
    <n v="0.92215888168170224"/>
    <n v="0"/>
    <n v="0"/>
    <n v="0.19619212662528462"/>
    <n v="0.33716026226726942"/>
    <n v="0.32863208546240624"/>
    <n v="4.2520292145930845E-2"/>
    <n v="0.32097773566176058"/>
    <n v="2.5264626895389101E-3"/>
    <n v="0"/>
    <n v="0"/>
    <n v="5.3751267568571135E-4"/>
    <n v="9.2372674593772439E-4"/>
    <n v="9.0036187797919523E-4"/>
    <n v="1.1649395108474205E-4"/>
    <n v="8.7939105660756324E-4"/>
    <n v="0"/>
    <n v="0"/>
    <n v="0"/>
    <n v="0"/>
    <n v="0"/>
    <n v="0"/>
    <n v="0"/>
    <n v="0"/>
  </r>
  <r>
    <x v="7"/>
    <s v="Air Taxi"/>
    <s v="Turbine"/>
    <s v="A"/>
    <s v="R"/>
    <n v="6.7053659999999997"/>
    <m/>
    <m/>
    <n v="1.439751"/>
    <n v="1.1203110000000001"/>
    <n v="1.093424"/>
    <n v="0.30171789999999998"/>
    <n v="1.8678060000000001"/>
    <n v="0.35307232784452613"/>
    <n v="0.35307232784452613"/>
    <n v="0.35307232784452613"/>
    <n v="0.3498441430392944"/>
    <n v="0.77264148361071727"/>
    <n v="0.77161702370154983"/>
    <n v="0.36180586934646108"/>
    <n v="0.44118774613456385"/>
    <n v="2.3674791826695389"/>
    <n v="0"/>
    <n v="0"/>
    <n v="0.50368845478496715"/>
    <n v="0.86559875314540635"/>
    <n v="0.84370457252384334"/>
    <n v="0.10916330710688861"/>
    <n v="0.82405311935661518"/>
    <n v="2.3674791826695389"/>
    <n v="0"/>
    <n v="0"/>
    <n v="0.50368845478496715"/>
    <n v="0.86559875314540635"/>
    <n v="0.84370457252384334"/>
    <n v="0.10916330710688861"/>
    <n v="0.82405311935661518"/>
    <n v="6.4862443360809282E-3"/>
    <n v="0"/>
    <n v="0"/>
    <n v="1.3799683692738826E-3"/>
    <n v="2.371503433275086E-3"/>
    <n v="2.3115193767776531E-3"/>
    <n v="2.9907755371750302E-4"/>
    <n v="2.2576797790592198E-3"/>
    <n v="0"/>
    <n v="0"/>
    <n v="0"/>
    <n v="0"/>
    <n v="0"/>
    <n v="0"/>
    <n v="0"/>
    <n v="0"/>
  </r>
  <r>
    <x v="7"/>
    <s v="Air Taxi"/>
    <s v="Turbine"/>
    <s v="A"/>
    <s v="R"/>
    <n v="11.191718153"/>
    <m/>
    <n v="348.36860799999999"/>
    <n v="2.4741843600000002"/>
    <n v="1.3402893706600001"/>
    <n v="1.3083177506599999"/>
    <n v="0.48808519521999999"/>
    <n v="2.7317165829999999"/>
    <n v="0.35307232784452613"/>
    <n v="0.35307232784452613"/>
    <n v="0.35307232784452613"/>
    <n v="0.3498441430392944"/>
    <n v="0.77264148361071727"/>
    <n v="0.77161702370154983"/>
    <n v="0.36180586934646108"/>
    <n v="0.44118774613456385"/>
    <n v="3.9514859808595504"/>
    <n v="0"/>
    <n v="122.99931537451721"/>
    <n v="0.86557890714542518"/>
    <n v="1.035563167814417"/>
    <n v="1.0095202488201755"/>
    <n v="0.17659208837170925"/>
    <n v="1.2051998823321821"/>
    <n v="3.9514859808595504"/>
    <n v="0"/>
    <n v="122.99931537451721"/>
    <n v="0.86557890714542518"/>
    <n v="1.035563167814417"/>
    <n v="1.0095202488201755"/>
    <n v="0.17659208837170925"/>
    <n v="1.2051998823321821"/>
    <n v="1.0825988988656303E-2"/>
    <n v="0"/>
    <n v="0.33698442568360881"/>
    <n v="2.371449060672398E-3"/>
    <n v="2.8371593638751151E-3"/>
    <n v="2.7658089008771934E-3"/>
    <n v="4.838139407444089E-4"/>
    <n v="3.301917485841595E-3"/>
    <n v="0"/>
    <n v="0"/>
    <n v="0"/>
    <n v="0"/>
    <n v="0"/>
    <n v="0"/>
    <n v="0"/>
    <n v="0"/>
  </r>
  <r>
    <x v="7"/>
    <s v="Air Taxi"/>
    <s v="Turbine"/>
    <s v="A"/>
    <s v="R"/>
    <n v="0.26965654999999999"/>
    <m/>
    <n v="21.770189999999999"/>
    <n v="4.3436985999999997E-2"/>
    <n v="1.0639762000000001E-2"/>
    <n v="1.0417132000000001E-2"/>
    <n v="1.05797545E-2"/>
    <n v="1.54661915245E-2"/>
    <n v="0.35307232784452613"/>
    <n v="0.35307232784452613"/>
    <n v="0.35307232784452613"/>
    <n v="0.3498441430392944"/>
    <n v="0.77264148361071727"/>
    <n v="0.77161702370154983"/>
    <n v="0.36180586934646108"/>
    <n v="0.44118774613456385"/>
    <n v="9.5208265827023852E-2"/>
    <n v="0"/>
    <n v="7.6864516609176246"/>
    <n v="1.5196175143379826E-2"/>
    <n v="8.2207214969449334E-3"/>
    <n v="8.0380363893461735E-3"/>
    <n v="3.8278172743446337E-3"/>
    <n v="6.8234941799796486E-3"/>
    <n v="9.5208265827023852E-2"/>
    <n v="0"/>
    <n v="7.6864516609176246"/>
    <n v="1.5196175143379826E-2"/>
    <n v="8.2207214969449334E-3"/>
    <n v="8.0380363893461735E-3"/>
    <n v="3.8278172743446337E-3"/>
    <n v="6.8234941799796486E-3"/>
    <n v="2.6084456390965442E-4"/>
    <n v="0"/>
    <n v="2.1058771673746916E-2"/>
    <n v="4.1633356557205005E-5"/>
    <n v="2.25225246491642E-5"/>
    <n v="2.2022017505058011E-5"/>
    <n v="1.0487170614642832E-5"/>
    <n v="1.8694504602683969E-5"/>
    <n v="0"/>
    <n v="0"/>
    <n v="0"/>
    <n v="0"/>
    <n v="0"/>
    <n v="0"/>
    <n v="0"/>
    <n v="0"/>
  </r>
  <r>
    <x v="7"/>
    <s v="Air Taxi"/>
    <s v="Turbine"/>
    <s v="A"/>
    <s v="R"/>
    <n v="3.531648546"/>
    <m/>
    <m/>
    <n v="0.75830238019999996"/>
    <n v="0.59005676500000004"/>
    <n v="0.57589542500000002"/>
    <n v="0.15891174324999999"/>
    <n v="0.98375474200000002"/>
    <n v="0.35307232784452613"/>
    <n v="0.35307232784452613"/>
    <n v="0.35307232784452613"/>
    <n v="0.3498441430392944"/>
    <n v="0.77264148361071727"/>
    <n v="0.77161702370154983"/>
    <n v="0.36180586934646108"/>
    <n v="0.44118774613456385"/>
    <n v="1.246927373264956"/>
    <n v="0"/>
    <n v="0"/>
    <n v="0.26528764636572622"/>
    <n v="0.4559023343241404"/>
    <n v="0.44437071380183912"/>
    <n v="5.7495201415927864E-2"/>
    <n v="0.43402053737216939"/>
    <n v="1.246927373264956"/>
    <n v="0"/>
    <n v="0"/>
    <n v="0.26528764636572622"/>
    <n v="0.4559023343241404"/>
    <n v="0.44437071380183912"/>
    <n v="5.7495201415927864E-2"/>
    <n v="0.43402053737216939"/>
    <n v="3.4162393788080983E-3"/>
    <n v="0"/>
    <n v="0"/>
    <n v="7.2681546949514037E-4"/>
    <n v="1.2490474912990148E-3"/>
    <n v="1.2174540104159977E-3"/>
    <n v="1.5752109976966539E-4"/>
    <n v="1.1890973626634779E-3"/>
    <n v="0"/>
    <n v="0"/>
    <n v="0"/>
    <n v="0"/>
    <n v="0"/>
    <n v="0"/>
    <n v="0"/>
    <n v="0"/>
  </r>
  <r>
    <x v="8"/>
    <s v="Aircraft Auxiliary Power Units"/>
    <m/>
    <s v="A"/>
    <s v="R"/>
    <n v="0.60319100000000003"/>
    <m/>
    <m/>
    <n v="1.7327319999999999"/>
    <n v="0.1232837"/>
    <n v="0.1232837"/>
    <n v="0.17958859999999999"/>
    <n v="4.5946260000000003E-2"/>
    <n v="1.124038935989329"/>
    <n v="1.124038935989329"/>
    <n v="1.124038935989329"/>
    <n v="1.0911293039141856"/>
    <n v="1.1137076656921914"/>
    <n v="1.1137076656921914"/>
    <n v="1.0950140122997043"/>
    <n v="1.0702926115877121"/>
    <n v="0.67801016983833939"/>
    <n v="0"/>
    <n v="0"/>
    <n v="1.8906346610298346"/>
    <n v="0.1373020017448964"/>
    <n v="0.1373020017448964"/>
    <n v="0.19665203344928667"/>
    <n v="4.9175942608088032E-2"/>
    <n v="0.67801016983833939"/>
    <n v="0"/>
    <n v="0"/>
    <n v="1.8906346610298346"/>
    <n v="0.1373020017448964"/>
    <n v="0.1373020017448964"/>
    <n v="0.19665203344928667"/>
    <n v="4.9175942608088032E-2"/>
    <n v="1.8575621091461354E-3"/>
    <n v="0"/>
    <n v="0"/>
    <n v="5.1798209891228348E-3"/>
    <n v="3.7616986779423673E-4"/>
    <n v="3.7616986779423673E-4"/>
    <n v="5.3877269438160731E-4"/>
    <n v="1.3472860988517269E-4"/>
    <n v="0"/>
    <n v="0"/>
    <n v="0"/>
    <n v="0"/>
    <n v="0"/>
    <n v="0"/>
    <n v="0"/>
    <n v="0"/>
  </r>
  <r>
    <x v="8"/>
    <s v="Aircraft Auxiliary Power Units"/>
    <m/>
    <s v="A"/>
    <s v="R"/>
    <n v="0.50706150000000005"/>
    <m/>
    <m/>
    <n v="0.26709240000000001"/>
    <n v="5.3694600000000002E-2"/>
    <n v="5.3694600000000002E-2"/>
    <n v="5.7396450000000002E-2"/>
    <n v="4.0910870000000002E-2"/>
    <n v="1.124038935989329"/>
    <n v="1.124038935989329"/>
    <n v="1.124038935989329"/>
    <n v="1.0911293039141856"/>
    <n v="1.1137076656921914"/>
    <n v="1.1137076656921914"/>
    <n v="1.0950140122997043"/>
    <n v="1.0702926115877121"/>
    <n v="0.56995686894115327"/>
    <n v="0"/>
    <n v="0"/>
    <n v="0.29143234449276922"/>
    <n v="5.9800087626275943E-2"/>
    <n v="5.9800087626275943E-2"/>
    <n v="6.2849917006259359E-2"/>
    <n v="4.3786601894625382E-2"/>
    <n v="0.56995686894115327"/>
    <n v="0"/>
    <n v="0"/>
    <n v="0.29143234449276922"/>
    <n v="5.9800087626275943E-2"/>
    <n v="5.9800087626275943E-2"/>
    <n v="6.2849917006259359E-2"/>
    <n v="4.3786601894625382E-2"/>
    <n v="1.5615256683319267E-3"/>
    <n v="0"/>
    <n v="0"/>
    <n v="7.9844477943224448E-4"/>
    <n v="1.6383585651034505E-4"/>
    <n v="1.6383585651034505E-4"/>
    <n v="1.7219155344180647E-4"/>
    <n v="1.1996329286198735E-4"/>
    <n v="0"/>
    <n v="0"/>
    <n v="0"/>
    <n v="0"/>
    <n v="0"/>
    <n v="0"/>
    <n v="0"/>
    <n v="0"/>
  </r>
  <r>
    <x v="8"/>
    <s v="Aircraft Auxiliary Power Units"/>
    <m/>
    <s v="A"/>
    <s v="R"/>
    <n v="8.1229800000000001"/>
    <m/>
    <m/>
    <n v="12.688409999999999"/>
    <n v="1.143467"/>
    <n v="1.143467"/>
    <n v="1.7566839999999999"/>
    <n v="0.89690449999999999"/>
    <n v="1.124038935989329"/>
    <n v="1.124038935989329"/>
    <n v="1.124038935989329"/>
    <n v="1.0911293039141856"/>
    <n v="1.1137076656921914"/>
    <n v="1.1137076656921914"/>
    <n v="1.0950140122997043"/>
    <n v="1.0702926115877121"/>
    <n v="9.1305457962626004"/>
    <n v="0"/>
    <n v="0"/>
    <n v="13.84469597107779"/>
    <n v="1.273487963366053"/>
    <n v="1.273487963366053"/>
    <n v="1.9235935951826937"/>
    <n v="0.9599502596497711"/>
    <n v="9.1305457962626004"/>
    <n v="0"/>
    <n v="0"/>
    <n v="13.84469597107779"/>
    <n v="1.273487963366053"/>
    <n v="1.273487963366053"/>
    <n v="1.9235935951826937"/>
    <n v="0.9599502596497711"/>
    <n v="2.5015193962363288E-2"/>
    <n v="0"/>
    <n v="0"/>
    <n v="3.7930673893363812E-2"/>
    <n v="3.4890081188111042E-3"/>
    <n v="3.4890081188111042E-3"/>
    <n v="5.2701194388566951E-3"/>
    <n v="2.630000711369236E-3"/>
    <n v="0"/>
    <n v="0"/>
    <n v="0"/>
    <n v="0"/>
    <n v="0"/>
    <n v="0"/>
    <n v="0"/>
    <n v="0"/>
  </r>
  <r>
    <x v="8"/>
    <s v="Aircraft Auxiliary Power Units"/>
    <m/>
    <s v="A"/>
    <s v="R"/>
    <n v="1.041132E-3"/>
    <m/>
    <m/>
    <n v="7.4031149999999996E-4"/>
    <n v="1.4804020000000001E-4"/>
    <n v="1.4804020000000001E-4"/>
    <n v="1.6137820000000001E-4"/>
    <n v="1.132072E-4"/>
    <n v="1.124038935989329"/>
    <n v="1.124038935989329"/>
    <n v="1.124038935989329"/>
    <n v="1.0911293039141856"/>
    <n v="1.1137076656921914"/>
    <n v="1.1137076656921914"/>
    <n v="1.0950140122997043"/>
    <n v="1.0702926115877121"/>
    <n v="1.170272905504442E-3"/>
    <n v="0"/>
    <n v="0"/>
    <n v="8.0777557167466653E-4"/>
    <n v="1.6487350557060516E-4"/>
    <n v="1.6487350557060516E-4"/>
    <n v="1.7671139027970417E-4"/>
    <n v="1.2116482973853243E-4"/>
    <n v="1.170272905504442E-3"/>
    <n v="0"/>
    <n v="0"/>
    <n v="8.0777557167466653E-4"/>
    <n v="1.6487350557060516E-4"/>
    <n v="1.6487350557060516E-4"/>
    <n v="1.7671139027970417E-4"/>
    <n v="1.2116482973853243E-4"/>
    <n v="3.2062271383683343E-6"/>
    <n v="0"/>
    <n v="0"/>
    <n v="2.2130837580127849E-6"/>
    <n v="4.5170823444001415E-7"/>
    <n v="4.5170823444001415E-7"/>
    <n v="4.8414079528686075E-7"/>
    <n v="3.3195843763981487E-7"/>
    <n v="0"/>
    <n v="0"/>
    <n v="0"/>
    <n v="0"/>
    <n v="0"/>
    <n v="0"/>
    <n v="0"/>
    <n v="0"/>
  </r>
  <r>
    <x v="8"/>
    <s v="Aircraft Auxiliary Power Units"/>
    <m/>
    <s v="A"/>
    <s v="R"/>
    <n v="2.082264E-4"/>
    <m/>
    <m/>
    <n v="1.4806229999999999E-4"/>
    <n v="2.9608040000000001E-5"/>
    <n v="2.9608040000000001E-5"/>
    <n v="3.2275640000000003E-5"/>
    <n v="2.2641439999999999E-5"/>
    <n v="1.124038935989329"/>
    <n v="1.124038935989329"/>
    <n v="1.124038935989329"/>
    <n v="1.0911293039141856"/>
    <n v="1.1137076656921914"/>
    <n v="1.1137076656921914"/>
    <n v="1.0950140122997043"/>
    <n v="1.0702926115877121"/>
    <n v="2.3405458110088842E-4"/>
    <n v="0"/>
    <n v="0"/>
    <n v="1.6155511433493331E-4"/>
    <n v="3.2974701114121031E-5"/>
    <n v="3.2974701114121031E-5"/>
    <n v="3.5342278055940829E-5"/>
    <n v="2.4232965947706487E-5"/>
    <n v="2.3405458110088842E-4"/>
    <n v="0"/>
    <n v="0"/>
    <n v="1.6155511433493331E-4"/>
    <n v="3.2974701114121031E-5"/>
    <n v="3.2974701114121031E-5"/>
    <n v="3.5342278055940829E-5"/>
    <n v="2.4232965947706487E-5"/>
    <n v="6.4124542767366694E-7"/>
    <n v="0"/>
    <n v="0"/>
    <n v="4.42616751602557E-7"/>
    <n v="9.0341646888002821E-8"/>
    <n v="9.0341646888002821E-8"/>
    <n v="9.6828159057372129E-8"/>
    <n v="6.6391687527962974E-8"/>
    <n v="0"/>
    <n v="0"/>
    <n v="0"/>
    <n v="0"/>
    <n v="0"/>
    <n v="0"/>
    <n v="0"/>
    <n v="0"/>
  </r>
  <r>
    <x v="8"/>
    <s v="Aircraft Auxiliary Power Units"/>
    <m/>
    <s v="A"/>
    <s v="R"/>
    <n v="73.199650000000005"/>
    <m/>
    <m/>
    <n v="83.283950000000004"/>
    <n v="9.4433749999999996"/>
    <n v="9.4433749999999996"/>
    <n v="12.19886"/>
    <n v="5.5017500000000004"/>
    <n v="1.124038935989329"/>
    <n v="1.124038935989329"/>
    <n v="1.124038935989329"/>
    <n v="1.0911293039141856"/>
    <n v="1.1137076656921914"/>
    <n v="1.1137076656921914"/>
    <n v="1.0950140122997043"/>
    <n v="1.0702926115877121"/>
    <n v="82.279256700791294"/>
    <n v="0"/>
    <n v="0"/>
    <n v="90.873558390723844"/>
    <n v="10.517159127505998"/>
    <n v="10.517159127505998"/>
    <n v="13.357922634082371"/>
    <n v="5.8884823758026954"/>
    <n v="82.279256700791294"/>
    <n v="0"/>
    <n v="0"/>
    <n v="90.873558390723844"/>
    <n v="10.517159127505998"/>
    <n v="10.517159127505998"/>
    <n v="13.357922634082371"/>
    <n v="5.8884823758026954"/>
    <n v="0.22542262109805833"/>
    <n v="0"/>
    <n v="0"/>
    <n v="0.24896865312527081"/>
    <n v="2.8814134595906843E-2"/>
    <n v="2.8814134595906843E-2"/>
    <n v="3.6597048312554441E-2"/>
    <n v="1.6132828426856701E-2"/>
    <n v="0"/>
    <n v="0"/>
    <n v="0"/>
    <n v="0"/>
    <n v="0"/>
    <n v="0"/>
    <n v="0"/>
    <n v="0"/>
  </r>
  <r>
    <x v="8"/>
    <s v="Aircraft Auxiliary Power Units"/>
    <m/>
    <s v="A"/>
    <s v="R"/>
    <n v="0.2675478"/>
    <m/>
    <m/>
    <n v="1.1933480000000001"/>
    <n v="7.5663400000000006E-2"/>
    <n v="7.5663400000000006E-2"/>
    <n v="0.12036040000000001"/>
    <n v="2.2937039999999999E-2"/>
    <n v="1.124038935989329"/>
    <n v="1.124038935989329"/>
    <n v="1.124038935989329"/>
    <n v="1.0911293039141856"/>
    <n v="1.1137076656921914"/>
    <n v="1.1137076656921914"/>
    <n v="1.0950140122997043"/>
    <n v="1.0702926115877121"/>
    <n v="0.30073414443828583"/>
    <n v="0"/>
    <n v="0"/>
    <n v="1.3020969725673857"/>
    <n v="8.4266908592334558E-2"/>
    <n v="8.4266908592334558E-2"/>
    <n v="0.13179632452599735"/>
    <n v="2.4549344443691813E-2"/>
    <n v="0.30073414443828583"/>
    <n v="0"/>
    <n v="0"/>
    <n v="1.3020969725673857"/>
    <n v="8.4266908592334558E-2"/>
    <n v="8.4266908592334558E-2"/>
    <n v="0.13179632452599735"/>
    <n v="2.4549344443691813E-2"/>
    <n v="8.2392916284461869E-4"/>
    <n v="0"/>
    <n v="0"/>
    <n v="3.567388965938043E-3"/>
    <n v="2.3086824271872482E-4"/>
    <n v="2.3086824271872482E-4"/>
    <n v="3.6108582061917084E-4"/>
    <n v="6.7258477927922781E-5"/>
    <n v="0"/>
    <n v="0"/>
    <n v="0"/>
    <n v="0"/>
    <n v="0"/>
    <n v="0"/>
    <n v="0"/>
    <n v="0"/>
  </r>
  <r>
    <x v="8"/>
    <s v="Aircraft Auxiliary Power Units"/>
    <m/>
    <s v="A"/>
    <s v="R"/>
    <n v="1.6658109999999999E-3"/>
    <m/>
    <m/>
    <n v="1.184498E-3"/>
    <n v="2.3686439999999999E-4"/>
    <n v="2.3686439999999999E-4"/>
    <n v="2.5820509999999999E-4"/>
    <n v="1.811316E-4"/>
    <n v="1.124038935989329"/>
    <n v="1.124038935989329"/>
    <n v="1.124038935989329"/>
    <n v="1.0911293039141856"/>
    <n v="1.1137076656921914"/>
    <n v="1.1137076656921914"/>
    <n v="1.0950140122997043"/>
    <n v="1.0702926115877121"/>
    <n v="1.8724364239993201E-3"/>
    <n v="0"/>
    <n v="0"/>
    <n v="1.2924404782277449E-3"/>
    <n v="2.6379769800958147E-4"/>
    <n v="2.6379769800958147E-4"/>
    <n v="2.8273820254724638E-4"/>
    <n v="1.9386381320506084E-4"/>
    <n v="1.8724364239993201E-3"/>
    <n v="0"/>
    <n v="0"/>
    <n v="1.2924404782277449E-3"/>
    <n v="2.6379769800958147E-4"/>
    <n v="2.6379769800958147E-4"/>
    <n v="2.8273820254724638E-4"/>
    <n v="1.9386381320506084E-4"/>
    <n v="5.129962805477589E-6"/>
    <n v="0"/>
    <n v="0"/>
    <n v="3.5409328170623147E-6"/>
    <n v="7.227334192043328E-7"/>
    <n v="7.227334192043328E-7"/>
    <n v="7.7462521245820929E-7"/>
    <n v="5.3113373480838586E-7"/>
    <n v="0"/>
    <n v="0"/>
    <n v="0"/>
    <n v="0"/>
    <n v="0"/>
    <n v="0"/>
    <n v="0"/>
    <n v="0"/>
  </r>
  <r>
    <x v="8"/>
    <s v="Aircraft Auxiliary Power Units"/>
    <m/>
    <s v="A"/>
    <s v="R"/>
    <n v="8.1328800000000007E-2"/>
    <m/>
    <m/>
    <n v="5.5827149999999999E-2"/>
    <n v="1.1177049999999999E-2"/>
    <n v="1.1177049999999999E-2"/>
    <n v="1.2152420000000001E-2"/>
    <n v="8.5452600000000007E-3"/>
    <n v="1.124038935989329"/>
    <n v="1.124038935989329"/>
    <n v="1.124038935989329"/>
    <n v="1.0911293039141856"/>
    <n v="1.1137076656921914"/>
    <n v="1.1137076656921914"/>
    <n v="1.0950140122997043"/>
    <n v="1.0702926115877121"/>
    <n v="9.1416737817288957E-2"/>
    <n v="0"/>
    <n v="0"/>
    <n v="6.0914639319012823E-2"/>
    <n v="1.2447966264824906E-2"/>
    <n v="1.2447966264824906E-2"/>
    <n v="1.3307070183351173E-2"/>
    <n v="9.1459286420960129E-3"/>
    <n v="9.1416737817288957E-2"/>
    <n v="0"/>
    <n v="0"/>
    <n v="6.0914639319012823E-2"/>
    <n v="1.2447966264824906E-2"/>
    <n v="1.2447966264824906E-2"/>
    <n v="1.3307070183351173E-2"/>
    <n v="9.1459286420960129E-3"/>
    <n v="2.5045681593777798E-4"/>
    <n v="0"/>
    <n v="0"/>
    <n v="1.6688942279181594E-4"/>
    <n v="3.4104017163903854E-5"/>
    <n v="3.4104017163903854E-5"/>
    <n v="3.6457726529729241E-5"/>
    <n v="2.5057338745468529E-5"/>
    <n v="0"/>
    <n v="0"/>
    <n v="0"/>
    <n v="0"/>
    <n v="0"/>
    <n v="0"/>
    <n v="0"/>
    <n v="0"/>
  </r>
  <r>
    <x v="8"/>
    <s v="Aircraft Auxiliary Power Units"/>
    <m/>
    <s v="A"/>
    <s v="R"/>
    <n v="0.72666772639999999"/>
    <m/>
    <m/>
    <n v="0.51726706229999997"/>
    <n v="0.10332540804"/>
    <n v="0.10332540804"/>
    <n v="0.11267767564"/>
    <n v="7.9016041440000004E-2"/>
    <n v="1.124038935989329"/>
    <n v="1.124038935989329"/>
    <n v="1.124038935989329"/>
    <n v="1.0911293039141856"/>
    <n v="1.1137076656921914"/>
    <n v="1.1137076656921914"/>
    <n v="1.0950140122997043"/>
    <n v="1.0702926115877121"/>
    <n v="0.81680281800044086"/>
    <n v="0"/>
    <n v="0"/>
    <n v="0.56440524962513461"/>
    <n v="0.11507429899492158"/>
    <n v="0.11507429899492158"/>
    <n v="0.12338363369916105"/>
    <n v="8.4570285350140481E-2"/>
    <n v="0.81680281800044086"/>
    <n v="0"/>
    <n v="0"/>
    <n v="0.56440524962513461"/>
    <n v="0.11507429899492158"/>
    <n v="0.11507429899492158"/>
    <n v="0.12338363369916105"/>
    <n v="8.4570285350140481E-2"/>
    <n v="2.237815939727235E-3"/>
    <n v="0"/>
    <n v="0"/>
    <n v="1.5463157523976292E-3"/>
    <n v="3.1527205204088106E-4"/>
    <n v="3.1527205204088106E-4"/>
    <n v="3.3803735260044127E-4"/>
    <n v="2.3169941191819311E-4"/>
    <n v="0"/>
    <n v="0"/>
    <n v="0"/>
    <n v="0"/>
    <n v="0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0AC0E69-6951-4D6A-8AD0-6BD1310F5049}" name="PivotTable11" cacheId="1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A7:AG17" firstHeaderRow="0" firstDataRow="1" firstDataCol="1"/>
  <pivotFields count="53">
    <pivotField axis="axisRow"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1">
    <field x="0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-2"/>
  </colFields>
  <colItems count="32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  <i i="22">
      <x v="22"/>
    </i>
    <i i="23">
      <x v="23"/>
    </i>
    <i i="24">
      <x v="24"/>
    </i>
    <i i="25">
      <x v="25"/>
    </i>
    <i i="26">
      <x v="26"/>
    </i>
    <i i="27">
      <x v="27"/>
    </i>
    <i i="28">
      <x v="28"/>
    </i>
    <i i="29">
      <x v="29"/>
    </i>
    <i i="30">
      <x v="30"/>
    </i>
    <i i="31">
      <x v="31"/>
    </i>
  </colItems>
  <dataFields count="32">
    <dataField name="Sum of CO_2023GO_TPY" fld="21" baseField="0" baseItem="0"/>
    <dataField name="Sum of CH4_2023GO_TPY" fld="22" baseField="0" baseItem="0"/>
    <dataField name="Sum of CO2_2023GO_TPY" fld="23" baseField="0" baseItem="0"/>
    <dataField name="Sum of NOX_2023GO_TPY" fld="24" baseField="0" baseItem="0"/>
    <dataField name="Sum of PM10-PRI_2023GO_TPY" fld="25" baseField="0" baseItem="0"/>
    <dataField name="Sum of PM25-PRI_2023GO_TPY" fld="26" baseField="0" baseItem="0"/>
    <dataField name="Sum of SO2_2023GO_TPY" fld="27" baseField="0" baseItem="0"/>
    <dataField name="Sum of VOC_2023GO_TPY" fld="28" baseField="0" baseItem="0"/>
    <dataField name="Sum of CO_2023GC_TPY" fld="29" baseField="0" baseItem="0"/>
    <dataField name="Sum of CH4_2023GC_TPY" fld="30" baseField="0" baseItem="0"/>
    <dataField name="Sum of CO2_2023GC_TPY" fld="31" baseField="0" baseItem="0"/>
    <dataField name="Sum of NOX_2023GC_TPY" fld="32" baseField="0" baseItem="0"/>
    <dataField name="Sum of PM10-PRI_2023GC_TPY" fld="33" baseField="0" baseItem="0"/>
    <dataField name="Sum of PM25-PRI_2023GC_TPY" fld="34" baseField="0" baseItem="0"/>
    <dataField name="Sum of SO2_2023GC_TPY" fld="35" baseField="0" baseItem="0"/>
    <dataField name="Sum of VOGC_2023GC_TPY" fld="36" baseField="0" baseItem="0"/>
    <dataField name="Sum of CO_2023GC_TPD" fld="37" baseField="0" baseItem="0"/>
    <dataField name="Sum of CH4_2023GC_TPD" fld="38" baseField="0" baseItem="0"/>
    <dataField name="Sum of CO2_2023GC_TPD" fld="39" baseField="0" baseItem="0"/>
    <dataField name="Sum of NOX_2023GC_TPD" fld="40" baseField="0" baseItem="0"/>
    <dataField name="Sum of PM10-PRI_2023GC_TPD" fld="41" baseField="0" baseItem="0"/>
    <dataField name="Sum of PM25-PRI_2023GC_TPD" fld="42" baseField="0" baseItem="0"/>
    <dataField name="Sum of SO2_2023GC_TPD" fld="43" baseField="0" baseItem="0"/>
    <dataField name="Sum of VOC_2023GC_TPD" fld="44" baseField="0" baseItem="0"/>
    <dataField name="Sum of CO_2023BEN_TPD" fld="45" baseField="0" baseItem="0"/>
    <dataField name="Sum of CH4_2023BEN_TPD" fld="46" baseField="0" baseItem="0"/>
    <dataField name="Sum of CO2_2023BEN_TPD" fld="47" baseField="0" baseItem="0"/>
    <dataField name="Sum of NOX_2023BEN_TPD" fld="48" baseField="0" baseItem="0"/>
    <dataField name="Sum of PM10-PRI_2023BEN_TPD" fld="49" baseField="0" baseItem="0"/>
    <dataField name="Sum of PM25-PRI_2023BEN_TPD" fld="50" baseField="0" baseItem="0"/>
    <dataField name="Sum of SO2_2023BEN_TPD" fld="51" baseField="0" baseItem="0"/>
    <dataField name="Sum of VOC_2023BEN_TPD" fld="52" baseField="0" baseItem="0"/>
  </dataFields>
  <formats count="10">
    <format dxfId="18">
      <pivotArea type="all" dataOnly="0" outline="0" fieldPosition="0"/>
    </format>
    <format dxfId="17">
      <pivotArea outline="0" collapsedLevelsAreSubtotals="1" fieldPosition="0"/>
    </format>
    <format dxfId="16">
      <pivotArea field="0" type="button" dataOnly="0" labelOnly="1" outline="0" axis="axisRow" fieldPosition="0"/>
    </format>
    <format dxfId="15">
      <pivotArea dataOnly="0" labelOnly="1" fieldPosition="0">
        <references count="1">
          <reference field="0" count="0"/>
        </references>
      </pivotArea>
    </format>
    <format dxfId="14">
      <pivotArea dataOnly="0" labelOnly="1" grandRow="1" outline="0" fieldPosition="0"/>
    </format>
    <format dxfId="13">
      <pivotArea dataOnly="0" labelOnly="1" outline="0" fieldPosition="0">
        <references count="1">
          <reference field="4294967294" count="3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</reference>
        </references>
      </pivotArea>
    </format>
    <format dxfId="12">
      <pivotArea outline="0" collapsedLevelsAreSubtotals="1" fieldPosition="0">
        <references count="1">
          <reference field="4294967294" count="8" selected="0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11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10">
      <pivotArea outline="0" collapsedLevelsAreSubtotals="1" fieldPosition="0">
        <references count="1">
          <reference field="4294967294" count="8" selected="0">
            <x v="16"/>
            <x v="17"/>
            <x v="18"/>
            <x v="19"/>
            <x v="20"/>
            <x v="21"/>
            <x v="22"/>
            <x v="23"/>
          </reference>
        </references>
      </pivotArea>
    </format>
    <format dxfId="9">
      <pivotArea dataOnly="0" labelOnly="1" outline="0" fieldPosition="0">
        <references count="1">
          <reference field="4294967294" count="8">
            <x v="16"/>
            <x v="17"/>
            <x v="18"/>
            <x v="19"/>
            <x v="20"/>
            <x v="21"/>
            <x v="22"/>
            <x v="2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F677BBC-C963-43BB-A84D-1B4BF2676353}" name="PivotTable10" cacheId="0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A7:Z29" firstHeaderRow="0" firstDataRow="1" firstDataCol="1"/>
  <pivotFields count="56">
    <pivotField axis="axisRow" showAll="0">
      <items count="22">
        <item x="0"/>
        <item x="1"/>
        <item x="2"/>
        <item x="3"/>
        <item x="4"/>
        <item x="10"/>
        <item x="5"/>
        <item x="12"/>
        <item x="13"/>
        <item x="14"/>
        <item x="6"/>
        <item x="15"/>
        <item x="7"/>
        <item x="8"/>
        <item x="9"/>
        <item x="16"/>
        <item x="17"/>
        <item x="18"/>
        <item x="19"/>
        <item x="11"/>
        <item x="2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0"/>
  </rowFields>
  <rowItems count="2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 t="grand">
      <x/>
    </i>
  </rowItems>
  <colFields count="1">
    <field x="-2"/>
  </colFields>
  <colItems count="25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  <i i="22">
      <x v="22"/>
    </i>
    <i i="23">
      <x v="23"/>
    </i>
    <i i="24">
      <x v="24"/>
    </i>
  </colItems>
  <dataFields count="25">
    <dataField name="Sum of CO_2023GO_TPY" fld="24" baseField="0" baseItem="0"/>
    <dataField name="Sum of CH4_2023GO_TPY" fld="25" baseField="0" baseItem="0"/>
    <dataField name="Sum of CO2_2023GO_TPY" fld="26" baseField="0" baseItem="0"/>
    <dataField name="Sum of NOX_2023GO_TPY" fld="27" baseField="0" baseItem="0"/>
    <dataField name="Sum of PM10-PRI_2023GO_TPY" fld="28" baseField="0" baseItem="0"/>
    <dataField name="Sum of PM25-PRI_2023GO_TPY" fld="29" baseField="0" baseItem="0"/>
    <dataField name="Sum of SO2_2023GO_TPY" fld="30" baseField="0" baseItem="0"/>
    <dataField name="Sum of VOC_2023GO_TPY" fld="31" baseField="0" baseItem="0"/>
    <dataField name="Sum of CO_2023GC_TPY" fld="32" baseField="0" baseItem="0"/>
    <dataField name="Sum of CH4_2023GC_TPY" fld="33" baseField="0" baseItem="0"/>
    <dataField name="Sum of CO2_2023GC_TPY" fld="34" baseField="0" baseItem="0"/>
    <dataField name="Sum of NOX_2023GC_TPY" fld="35" baseField="0" baseItem="0"/>
    <dataField name="Sum of PM10-PRI_2023GC_TPY" fld="36" baseField="0" baseItem="0"/>
    <dataField name="Sum of PM25-PRI_2023GC_TPY" fld="37" baseField="0" baseItem="0"/>
    <dataField name="Sum of SO2_2023GC_TPY" fld="38" baseField="0" baseItem="0"/>
    <dataField name="Sum of VOGC_2023GC_TPY" fld="39" baseField="0" baseItem="0"/>
    <dataField name="Sum of CO_2023GC_TPD" fld="40" baseField="0" baseItem="0"/>
    <dataField name="Sum of CH4_2023GC_TPD" fld="41" baseField="0" baseItem="0"/>
    <dataField name="Sum of CO2_2023GC_TPD" fld="42" baseField="0" baseItem="0"/>
    <dataField name="Sum of NOX_2023GC_TPD" fld="43" baseField="0" baseItem="0"/>
    <dataField name="Sum of PM10-PRI_2023GC_TPD" fld="44" baseField="0" baseItem="0"/>
    <dataField name="Sum of PM25-PRI_2023GC_TPD" fld="45" baseField="0" baseItem="0"/>
    <dataField name="Sum of SO2_2023GC_TPD" fld="46" baseField="0" baseItem="0"/>
    <dataField name="Sum of VOC_2023GC_TPD" fld="47" baseField="0" baseItem="0"/>
    <dataField name="Sum of CO_2023BEN_TPD" fld="48" baseField="0" baseItem="0"/>
  </dataFields>
  <formats count="9">
    <format dxfId="8">
      <pivotArea outline="0" collapsedLevelsAreSubtotals="1" fieldPosition="0">
        <references count="1">
          <reference field="4294967294" count="8" selected="0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7">
      <pivotArea field="0" type="button" dataOnly="0" labelOnly="1" outline="0" axis="axisRow" fieldPosition="0"/>
    </format>
    <format dxfId="6">
      <pivotArea dataOnly="0" labelOnly="1" fieldPosition="0">
        <references count="1">
          <reference field="0" count="0"/>
        </references>
      </pivotArea>
    </format>
    <format dxfId="5">
      <pivotArea dataOnly="0" labelOnly="1" grandRow="1" outline="0" fieldPosition="0"/>
    </format>
    <format dxfId="4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3">
      <pivotArea outline="0" collapsedLevelsAreSubtotals="1" fieldPosition="0">
        <references count="1">
          <reference field="4294967294" count="8" selected="0">
            <x v="8"/>
            <x v="9"/>
            <x v="10"/>
            <x v="11"/>
            <x v="12"/>
            <x v="13"/>
            <x v="14"/>
            <x v="15"/>
          </reference>
        </references>
      </pivotArea>
    </format>
    <format dxfId="2">
      <pivotArea dataOnly="0" labelOnly="1" outline="0" fieldPosition="0">
        <references count="1">
          <reference field="4294967294" count="8">
            <x v="8"/>
            <x v="9"/>
            <x v="10"/>
            <x v="11"/>
            <x v="12"/>
            <x v="13"/>
            <x v="14"/>
            <x v="15"/>
          </reference>
        </references>
      </pivotArea>
    </format>
    <format dxfId="1">
      <pivotArea outline="0" collapsedLevelsAreSubtotals="1" fieldPosition="0">
        <references count="1">
          <reference field="4294967294" count="8" selected="0">
            <x v="16"/>
            <x v="17"/>
            <x v="18"/>
            <x v="19"/>
            <x v="20"/>
            <x v="21"/>
            <x v="22"/>
            <x v="23"/>
          </reference>
        </references>
      </pivotArea>
    </format>
    <format dxfId="0">
      <pivotArea dataOnly="0" labelOnly="1" outline="0" fieldPosition="0">
        <references count="1">
          <reference field="4294967294" count="8">
            <x v="16"/>
            <x v="17"/>
            <x v="18"/>
            <x v="19"/>
            <x v="20"/>
            <x v="21"/>
            <x v="22"/>
            <x v="2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gaftp.epa.gov/Air/emismod/2016/v2/reports/CoST_projections/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gaftp.epa.gov/Air/emismod/2016/v2/reports/CoST_projection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2FF07-CE98-43AE-B0B2-179399A020B2}">
  <dimension ref="A1:B14"/>
  <sheetViews>
    <sheetView tabSelected="1" workbookViewId="0">
      <selection activeCell="H8" sqref="H8"/>
    </sheetView>
  </sheetViews>
  <sheetFormatPr defaultRowHeight="14.5" x14ac:dyDescent="0.35"/>
  <cols>
    <col min="1" max="1" width="34" customWidth="1"/>
  </cols>
  <sheetData>
    <row r="1" spans="1:2" x14ac:dyDescent="0.35">
      <c r="A1" s="5" t="s">
        <v>95</v>
      </c>
      <c r="B1" s="5"/>
    </row>
    <row r="2" spans="1:2" ht="26.5" x14ac:dyDescent="0.35">
      <c r="A2" s="11" t="s">
        <v>220</v>
      </c>
      <c r="B2" s="11"/>
    </row>
    <row r="3" spans="1:2" ht="26.5" x14ac:dyDescent="0.35">
      <c r="A3" s="11" t="s">
        <v>219</v>
      </c>
      <c r="B3" s="11"/>
    </row>
    <row r="4" spans="1:2" x14ac:dyDescent="0.35">
      <c r="A4" s="11" t="s">
        <v>222</v>
      </c>
      <c r="B4" s="11"/>
    </row>
    <row r="5" spans="1:2" ht="26.5" x14ac:dyDescent="0.35">
      <c r="A5" s="11" t="s">
        <v>218</v>
      </c>
      <c r="B5" s="11"/>
    </row>
    <row r="6" spans="1:2" x14ac:dyDescent="0.35">
      <c r="A6" s="6" t="s">
        <v>221</v>
      </c>
      <c r="B6" s="11"/>
    </row>
    <row r="7" spans="1:2" x14ac:dyDescent="0.35">
      <c r="A7" s="11" t="s">
        <v>223</v>
      </c>
      <c r="B7" s="11"/>
    </row>
    <row r="8" spans="1:2" ht="58" x14ac:dyDescent="0.4">
      <c r="A8" s="11" t="s">
        <v>97</v>
      </c>
      <c r="B8" s="11"/>
    </row>
    <row r="9" spans="1:2" ht="29" x14ac:dyDescent="0.35">
      <c r="A9" s="100" t="s">
        <v>96</v>
      </c>
      <c r="B9" s="11"/>
    </row>
    <row r="10" spans="1:2" x14ac:dyDescent="0.35">
      <c r="A10" s="5" t="s">
        <v>98</v>
      </c>
      <c r="B10" s="11"/>
    </row>
    <row r="11" spans="1:2" x14ac:dyDescent="0.35">
      <c r="A11" s="7"/>
      <c r="B11" s="5"/>
    </row>
    <row r="12" spans="1:2" x14ac:dyDescent="0.35">
      <c r="A12" s="7"/>
      <c r="B12" s="7"/>
    </row>
    <row r="13" spans="1:2" x14ac:dyDescent="0.35">
      <c r="A13" s="7"/>
      <c r="B13" s="11"/>
    </row>
    <row r="14" spans="1:2" x14ac:dyDescent="0.35">
      <c r="A14" s="8"/>
      <c r="B14" s="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70489-2812-43ED-A559-F40CB0789D91}">
  <dimension ref="A1:AI36"/>
  <sheetViews>
    <sheetView workbookViewId="0"/>
  </sheetViews>
  <sheetFormatPr defaultRowHeight="14.5" x14ac:dyDescent="0.35"/>
  <cols>
    <col min="3" max="3" width="7.26953125" customWidth="1"/>
    <col min="4" max="4" width="11.81640625" bestFit="1" customWidth="1"/>
    <col min="5" max="5" width="9.453125" bestFit="1" customWidth="1"/>
    <col min="6" max="6" width="11.54296875" bestFit="1" customWidth="1"/>
    <col min="7" max="7" width="9.54296875" bestFit="1" customWidth="1"/>
    <col min="8" max="11" width="9.453125" bestFit="1" customWidth="1"/>
    <col min="12" max="12" width="9.54296875" bestFit="1" customWidth="1"/>
    <col min="13" max="13" width="9.453125" bestFit="1" customWidth="1"/>
    <col min="14" max="14" width="11.54296875" bestFit="1" customWidth="1"/>
    <col min="15" max="15" width="9.54296875" bestFit="1" customWidth="1"/>
    <col min="16" max="21" width="9.453125" bestFit="1" customWidth="1"/>
    <col min="22" max="22" width="9.54296875" bestFit="1" customWidth="1"/>
    <col min="23" max="27" width="9.453125" bestFit="1" customWidth="1"/>
  </cols>
  <sheetData>
    <row r="1" spans="1:35" x14ac:dyDescent="0.35">
      <c r="A1" s="14" t="s">
        <v>52</v>
      </c>
    </row>
    <row r="2" spans="1:35" x14ac:dyDescent="0.35">
      <c r="A2" s="14" t="s">
        <v>91</v>
      </c>
    </row>
    <row r="3" spans="1:35" x14ac:dyDescent="0.35">
      <c r="A3" s="14" t="s">
        <v>210</v>
      </c>
    </row>
    <row r="4" spans="1:35" ht="15" customHeight="1" x14ac:dyDescent="0.35">
      <c r="A4" s="118" t="s">
        <v>92</v>
      </c>
      <c r="B4" s="119"/>
      <c r="C4" s="119"/>
      <c r="D4" s="119"/>
      <c r="E4" s="119"/>
      <c r="F4" s="119"/>
      <c r="G4" s="119"/>
      <c r="H4" s="119"/>
      <c r="I4" s="119"/>
      <c r="J4" s="119"/>
      <c r="K4" s="119"/>
    </row>
    <row r="5" spans="1:35" ht="15" thickBot="1" x14ac:dyDescent="0.4">
      <c r="A5" s="14" t="s">
        <v>161</v>
      </c>
    </row>
    <row r="6" spans="1:35" x14ac:dyDescent="0.35">
      <c r="A6" s="27" t="s">
        <v>53</v>
      </c>
      <c r="B6" s="2" t="s">
        <v>54</v>
      </c>
      <c r="C6" s="75" t="s">
        <v>35</v>
      </c>
      <c r="D6" s="112" t="s">
        <v>226</v>
      </c>
      <c r="E6" s="113"/>
      <c r="F6" s="113"/>
      <c r="G6" s="113"/>
      <c r="H6" s="113"/>
      <c r="I6" s="113"/>
      <c r="J6" s="113"/>
      <c r="K6" s="114"/>
      <c r="L6" s="112" t="s">
        <v>225</v>
      </c>
      <c r="M6" s="115"/>
      <c r="N6" s="115"/>
      <c r="O6" s="115"/>
      <c r="P6" s="115"/>
      <c r="Q6" s="115"/>
      <c r="R6" s="115"/>
      <c r="S6" s="116"/>
      <c r="T6" s="112" t="s">
        <v>224</v>
      </c>
      <c r="U6" s="113"/>
      <c r="V6" s="113"/>
      <c r="W6" s="113"/>
      <c r="X6" s="113"/>
      <c r="Y6" s="113"/>
      <c r="Z6" s="113"/>
      <c r="AA6" s="116"/>
      <c r="AB6" s="117" t="s">
        <v>143</v>
      </c>
      <c r="AC6" s="113"/>
      <c r="AD6" s="113"/>
      <c r="AE6" s="113"/>
      <c r="AF6" s="113"/>
      <c r="AG6" s="113"/>
      <c r="AH6" s="113"/>
      <c r="AI6" s="116"/>
    </row>
    <row r="7" spans="1:35" ht="44" thickBot="1" x14ac:dyDescent="0.4">
      <c r="A7" s="4"/>
      <c r="B7" s="3"/>
      <c r="C7" s="76" t="s">
        <v>35</v>
      </c>
      <c r="D7" s="46" t="s">
        <v>162</v>
      </c>
      <c r="E7" s="12" t="s">
        <v>163</v>
      </c>
      <c r="F7" s="12" t="s">
        <v>164</v>
      </c>
      <c r="G7" s="12" t="s">
        <v>165</v>
      </c>
      <c r="H7" s="12" t="s">
        <v>166</v>
      </c>
      <c r="I7" s="12" t="s">
        <v>167</v>
      </c>
      <c r="J7" s="12" t="s">
        <v>168</v>
      </c>
      <c r="K7" s="38" t="s">
        <v>169</v>
      </c>
      <c r="L7" s="55" t="s">
        <v>175</v>
      </c>
      <c r="M7" s="56" t="s">
        <v>176</v>
      </c>
      <c r="N7" s="56" t="s">
        <v>177</v>
      </c>
      <c r="O7" s="56" t="s">
        <v>170</v>
      </c>
      <c r="P7" s="56" t="s">
        <v>171</v>
      </c>
      <c r="Q7" s="56" t="s">
        <v>172</v>
      </c>
      <c r="R7" s="56" t="s">
        <v>173</v>
      </c>
      <c r="S7" s="57" t="s">
        <v>174</v>
      </c>
      <c r="T7" s="55" t="s">
        <v>182</v>
      </c>
      <c r="U7" s="56" t="s">
        <v>183</v>
      </c>
      <c r="V7" s="56" t="s">
        <v>184</v>
      </c>
      <c r="W7" s="56" t="s">
        <v>178</v>
      </c>
      <c r="X7" s="56" t="s">
        <v>179</v>
      </c>
      <c r="Y7" s="56" t="s">
        <v>180</v>
      </c>
      <c r="Z7" s="56" t="s">
        <v>181</v>
      </c>
      <c r="AA7" s="72" t="s">
        <v>185</v>
      </c>
      <c r="AB7" s="55" t="s">
        <v>144</v>
      </c>
      <c r="AC7" s="56" t="s">
        <v>145</v>
      </c>
      <c r="AD7" s="56" t="s">
        <v>146</v>
      </c>
      <c r="AE7" s="56" t="s">
        <v>147</v>
      </c>
      <c r="AF7" s="56" t="s">
        <v>148</v>
      </c>
      <c r="AG7" s="56" t="s">
        <v>149</v>
      </c>
      <c r="AH7" s="56" t="s">
        <v>150</v>
      </c>
      <c r="AI7" s="57" t="s">
        <v>151</v>
      </c>
    </row>
    <row r="8" spans="1:35" x14ac:dyDescent="0.35">
      <c r="A8" s="4"/>
      <c r="B8" s="3"/>
      <c r="C8" s="76" t="s">
        <v>35</v>
      </c>
      <c r="D8" s="90">
        <f>DSUM('2023 NEI AIRCRAFT CTY SCC'!$A$7:$BD$112,'2023 NEI AIRCRAFT CTY SCC'!Y7,'2023 NEI AIRCRAFT NAA CTY'!$C$35:$C$36)</f>
        <v>336.48086348043262</v>
      </c>
      <c r="E8" s="91">
        <f>DSUM('2023 NEI AIRCRAFT CTY SCC'!$A$7:$BD$112,'2023 NEI AIRCRAFT CTY SCC'!Z7,'2023 NEI AIRCRAFT NAA CTY'!$C$35:$C$36)</f>
        <v>2.3544689111842034E-3</v>
      </c>
      <c r="F8" s="91">
        <f>DSUM('2023 NEI AIRCRAFT CTY SCC'!$A$7:$BD$112,'2023 NEI AIRCRAFT CTY SCC'!AA7,'2023 NEI AIRCRAFT NAA CTY'!$C$35:$C$36)</f>
        <v>1597.5750474628228</v>
      </c>
      <c r="G8" s="91">
        <f>DSUM('2023 NEI AIRCRAFT CTY SCC'!$A$7:$BD$112,'2023 NEI AIRCRAFT CTY SCC'!AB7,'2023 NEI AIRCRAFT NAA CTY'!$C$35:$C$36)</f>
        <v>13.101719375728095</v>
      </c>
      <c r="H8" s="91">
        <f>DSUM('2023 NEI AIRCRAFT CTY SCC'!$A$7:$BD$112,'2023 NEI AIRCRAFT CTY SCC'!AC7,'2023 NEI AIRCRAFT NAA CTY'!$C$35:$C$36)</f>
        <v>12.565408527565785</v>
      </c>
      <c r="I8" s="91">
        <f>DSUM('2023 NEI AIRCRAFT CTY SCC'!$A$7:$BD$112,'2023 NEI AIRCRAFT CTY SCC'!AD7,'2023 NEI AIRCRAFT NAA CTY'!$C$35:$C$36)</f>
        <v>10.857315599537685</v>
      </c>
      <c r="J8" s="91">
        <f>DSUM('2023 NEI AIRCRAFT CTY SCC'!$A$7:$BD$112,'2023 NEI AIRCRAFT CTY SCC'!AE7,'2023 NEI AIRCRAFT NAA CTY'!$C$35:$C$36)</f>
        <v>2.3303085367783813</v>
      </c>
      <c r="K8" s="92">
        <f>DSUM('2023 NEI AIRCRAFT CTY SCC'!$A$7:$BD$112,'2023 NEI AIRCRAFT CTY SCC'!AF7,'2023 NEI AIRCRAFT NAA CTY'!$C$35:$C$36)</f>
        <v>16.80382965372641</v>
      </c>
      <c r="L8" s="58">
        <f>DSUM('2023 NEI AIRCRAFT CTY SCC'!$A$7:$BD$112,'2023 NEI AIRCRAFT CTY SCC'!AG7,'2023 NEI AIRCRAFT NAA CTY'!$C$35:$C$36)</f>
        <v>336.48086348043262</v>
      </c>
      <c r="M8" s="59">
        <f>DSUM('2023 NEI AIRCRAFT CTY SCC'!$A$7:$BD$112,'2023 NEI AIRCRAFT CTY SCC'!AH7,'2023 NEI AIRCRAFT NAA CTY'!$C$35:$C$36)</f>
        <v>2.3544689111842034E-3</v>
      </c>
      <c r="N8" s="59">
        <f>DSUM('2023 NEI AIRCRAFT CTY SCC'!$A$7:$BD$112,'2023 NEI AIRCRAFT CTY SCC'!AI7,'2023 NEI AIRCRAFT NAA CTY'!$C$35:$C$36)</f>
        <v>1597.5750474628228</v>
      </c>
      <c r="O8" s="59">
        <f>DSUM('2023 NEI AIRCRAFT CTY SCC'!$A$7:$BD$112,'2023 NEI AIRCRAFT CTY SCC'!AJ7,'2023 NEI AIRCRAFT NAA CTY'!$C$35:$C$36)</f>
        <v>13.101719375728095</v>
      </c>
      <c r="P8" s="59">
        <f>DSUM('2023 NEI AIRCRAFT CTY SCC'!$A$7:$BD$112,'2023 NEI AIRCRAFT CTY SCC'!AK7,'2023 NEI AIRCRAFT NAA CTY'!$C$35:$C$36)</f>
        <v>12.565408527565785</v>
      </c>
      <c r="Q8" s="59">
        <f>DSUM('2023 NEI AIRCRAFT CTY SCC'!$A$7:$BD$112,'2023 NEI AIRCRAFT CTY SCC'!AL7,'2023 NEI AIRCRAFT NAA CTY'!$C$35:$C$36)</f>
        <v>10.857315599537685</v>
      </c>
      <c r="R8" s="59">
        <f>DSUM('2023 NEI AIRCRAFT CTY SCC'!$A$7:$BD$112,'2023 NEI AIRCRAFT CTY SCC'!AM7,'2023 NEI AIRCRAFT NAA CTY'!$C$35:$C$36)</f>
        <v>2.3303085367783813</v>
      </c>
      <c r="S8" s="60">
        <f>DSUM('2023 NEI AIRCRAFT CTY SCC'!$A$7:$BD$112,'2023 NEI AIRCRAFT CTY SCC'!AN7,'2023 NEI AIRCRAFT NAA CTY'!$C$35:$C$36)</f>
        <v>16.80382965372641</v>
      </c>
      <c r="T8" s="77">
        <f>DSUM('2023 NEI AIRCRAFT CTY SCC'!$A$7:$BD$112,'2023 NEI AIRCRAFT CTY SCC'!AO7,'2023 NEI AIRCRAFT NAA CTY'!$C$35:$C$36)</f>
        <v>0.92186537939844526</v>
      </c>
      <c r="U8" s="78">
        <f>DSUM('2023 NEI AIRCRAFT CTY SCC'!$A$7:$BD$112,'2023 NEI AIRCRAFT CTY SCC'!AP7,'2023 NEI AIRCRAFT NAA CTY'!$C$35:$C$36)</f>
        <v>6.4505997566690502E-6</v>
      </c>
      <c r="V8" s="78">
        <f>DSUM('2023 NEI AIRCRAFT CTY SCC'!$A$7:$BD$112,'2023 NEI AIRCRAFT CTY SCC'!AQ7,'2023 NEI AIRCRAFT NAA CTY'!$C$35:$C$36)</f>
        <v>4.3769179382543086</v>
      </c>
      <c r="W8" s="78">
        <f>DSUM('2023 NEI AIRCRAFT CTY SCC'!$A$7:$BD$112,'2023 NEI AIRCRAFT CTY SCC'!AR7,'2023 NEI AIRCRAFT NAA CTY'!$C$35:$C$36)</f>
        <v>3.5895121577337243E-2</v>
      </c>
      <c r="X8" s="78">
        <f>DSUM('2023 NEI AIRCRAFT CTY SCC'!$A$7:$BD$112,'2023 NEI AIRCRAFT CTY SCC'!AS7,'2023 NEI AIRCRAFT NAA CTY'!$C$35:$C$36)</f>
        <v>3.4425776787851463E-2</v>
      </c>
      <c r="Y8" s="78">
        <f>DSUM('2023 NEI AIRCRAFT CTY SCC'!$A$7:$BD$112,'2023 NEI AIRCRAFT CTY SCC'!AT7,'2023 NEI AIRCRAFT NAA CTY'!$C$35:$C$36)</f>
        <v>2.9746070135719681E-2</v>
      </c>
      <c r="Z8" s="78">
        <f>DSUM('2023 NEI AIRCRAFT CTY SCC'!$A$7:$BD$112,'2023 NEI AIRCRAFT CTY SCC'!AU7,'2023 NEI AIRCRAFT NAA CTY'!$C$35:$C$36)</f>
        <v>6.3844069500777574E-3</v>
      </c>
      <c r="AA8" s="79">
        <f>DSUM('2023 NEI AIRCRAFT CTY SCC'!$A$7:$BD$112,'2023 NEI AIRCRAFT CTY SCC'!AV7,'2023 NEI AIRCRAFT NAA CTY'!$C$35:$C$36)</f>
        <v>4.6037889462264142E-2</v>
      </c>
      <c r="AB8" s="74">
        <f>DSUM('2023 NEI AIRCRAFT CTY SCC'!$A$7:$BD$112,'2023 NEI AIRCRAFT CTY SCC'!AW7,'2023 NEI AIRCRAFT NAA CTY'!$C$35:$C$36)</f>
        <v>0</v>
      </c>
      <c r="AC8" s="42">
        <f>DSUM('2023 NEI AIRCRAFT CTY SCC'!$A$7:$BD$112,'2023 NEI AIRCRAFT CTY SCC'!AX7,'2023 NEI AIRCRAFT NAA CTY'!$C$35:$C$36)</f>
        <v>0</v>
      </c>
      <c r="AD8" s="42">
        <f>DSUM('2023 NEI AIRCRAFT CTY SCC'!$A$7:$BD$112,'2023 NEI AIRCRAFT CTY SCC'!AY7,'2023 NEI AIRCRAFT NAA CTY'!$C$35:$C$36)</f>
        <v>0</v>
      </c>
      <c r="AE8" s="42">
        <f>DSUM('2023 NEI AIRCRAFT CTY SCC'!$A$7:$BD$112,'2023 NEI AIRCRAFT CTY SCC'!AZ7,'2023 NEI AIRCRAFT NAA CTY'!$C$35:$C$36)</f>
        <v>0</v>
      </c>
      <c r="AF8" s="42">
        <f>DSUM('2023 NEI AIRCRAFT CTY SCC'!$A$7:$BD$112,'2023 NEI AIRCRAFT CTY SCC'!BA7,'2023 NEI AIRCRAFT NAA CTY'!$C$35:$C$36)</f>
        <v>0</v>
      </c>
      <c r="AG8" s="42">
        <f>DSUM('2023 NEI AIRCRAFT CTY SCC'!$A$7:$BD$112,'2023 NEI AIRCRAFT CTY SCC'!BB7,'2023 NEI AIRCRAFT NAA CTY'!$C$35:$C$36)</f>
        <v>0</v>
      </c>
      <c r="AH8" s="42">
        <f>DSUM('2023 NEI AIRCRAFT CTY SCC'!$A$7:$BD$112,'2023 NEI AIRCRAFT CTY SCC'!BC7,'2023 NEI AIRCRAFT NAA CTY'!$C$35:$C$36)</f>
        <v>0</v>
      </c>
      <c r="AI8" s="43">
        <f>DSUM('2023 NEI AIRCRAFT CTY SCC'!$A$7:$BD$112,'2023 NEI AIRCRAFT CTY SCC'!BD7,'2023 NEI AIRCRAFT NAA CTY'!$C$35:$C$36)</f>
        <v>0</v>
      </c>
    </row>
    <row r="9" spans="1:35" x14ac:dyDescent="0.35">
      <c r="A9" s="4" t="s">
        <v>55</v>
      </c>
      <c r="B9" s="3" t="s">
        <v>23</v>
      </c>
      <c r="C9" s="76" t="s">
        <v>56</v>
      </c>
      <c r="D9" s="93">
        <f t="dataTable" ref="D9:AI20" dt2D="0" dtr="0" r1="C36" ca="1"/>
        <v>336.48086348043262</v>
      </c>
      <c r="E9" s="94">
        <v>2.3544689111842034E-3</v>
      </c>
      <c r="F9" s="94">
        <v>1597.5750474628228</v>
      </c>
      <c r="G9" s="94">
        <v>13.101719375728095</v>
      </c>
      <c r="H9" s="94">
        <v>12.565408527565785</v>
      </c>
      <c r="I9" s="94">
        <v>10.857315599537685</v>
      </c>
      <c r="J9" s="94">
        <v>2.3303085367783813</v>
      </c>
      <c r="K9" s="95">
        <v>16.80382965372641</v>
      </c>
      <c r="L9" s="61">
        <v>336.48086348043262</v>
      </c>
      <c r="M9" s="62">
        <v>2.3544689111842034E-3</v>
      </c>
      <c r="N9" s="62">
        <v>1597.5750474628228</v>
      </c>
      <c r="O9" s="62">
        <v>13.101719375728095</v>
      </c>
      <c r="P9" s="62">
        <v>12.565408527565785</v>
      </c>
      <c r="Q9" s="62">
        <v>10.857315599537685</v>
      </c>
      <c r="R9" s="62">
        <v>2.3303085367783813</v>
      </c>
      <c r="S9" s="63">
        <v>16.80382965372641</v>
      </c>
      <c r="T9" s="80">
        <v>0.92186537939844526</v>
      </c>
      <c r="U9" s="81">
        <v>6.4505997566690502E-6</v>
      </c>
      <c r="V9" s="81">
        <v>4.3769179382543086</v>
      </c>
      <c r="W9" s="81">
        <v>3.5895121577337243E-2</v>
      </c>
      <c r="X9" s="81">
        <v>3.4425776787851463E-2</v>
      </c>
      <c r="Y9" s="81">
        <v>2.9746070135719681E-2</v>
      </c>
      <c r="Z9" s="81">
        <v>6.3844069500777574E-3</v>
      </c>
      <c r="AA9" s="82">
        <v>4.6037889462264142E-2</v>
      </c>
      <c r="AB9" s="4">
        <v>0</v>
      </c>
      <c r="AC9" s="3">
        <v>0</v>
      </c>
      <c r="AD9" s="3">
        <v>0</v>
      </c>
      <c r="AE9" s="3">
        <v>0</v>
      </c>
      <c r="AF9" s="3">
        <v>0</v>
      </c>
      <c r="AG9" s="3">
        <v>0</v>
      </c>
      <c r="AH9" s="3">
        <v>0</v>
      </c>
      <c r="AI9" s="39">
        <v>0</v>
      </c>
    </row>
    <row r="10" spans="1:35" x14ac:dyDescent="0.35">
      <c r="A10" s="4" t="s">
        <v>55</v>
      </c>
      <c r="B10" s="3" t="s">
        <v>30</v>
      </c>
      <c r="C10" s="76" t="s">
        <v>57</v>
      </c>
      <c r="D10" s="93">
        <v>5225.5298390988755</v>
      </c>
      <c r="E10" s="94">
        <v>0.52216234411464568</v>
      </c>
      <c r="F10" s="94">
        <v>800973.68564330158</v>
      </c>
      <c r="G10" s="94">
        <v>2409.7581879812647</v>
      </c>
      <c r="H10" s="94">
        <v>43.229733971231035</v>
      </c>
      <c r="I10" s="94">
        <v>41.251470349553131</v>
      </c>
      <c r="J10" s="94">
        <v>327.30884964902646</v>
      </c>
      <c r="K10" s="95">
        <v>533.65010719224267</v>
      </c>
      <c r="L10" s="61">
        <v>5225.5298390988755</v>
      </c>
      <c r="M10" s="62">
        <v>0.52216234411464568</v>
      </c>
      <c r="N10" s="62">
        <v>800973.68564330158</v>
      </c>
      <c r="O10" s="62">
        <v>2409.7581879812647</v>
      </c>
      <c r="P10" s="62">
        <v>43.229733971231035</v>
      </c>
      <c r="Q10" s="62">
        <v>41.251470349553131</v>
      </c>
      <c r="R10" s="62">
        <v>327.30884964902646</v>
      </c>
      <c r="S10" s="63">
        <v>533.65010719224267</v>
      </c>
      <c r="T10" s="80">
        <v>14.316520107120207</v>
      </c>
      <c r="U10" s="81">
        <v>1.4305817646976594E-3</v>
      </c>
      <c r="V10" s="81">
        <v>2194.4484538172642</v>
      </c>
      <c r="W10" s="81">
        <v>6.6020772273459309</v>
      </c>
      <c r="X10" s="81">
        <v>0.11843762731844121</v>
      </c>
      <c r="Y10" s="81">
        <v>0.11301772698507707</v>
      </c>
      <c r="Z10" s="81">
        <v>0.89673657438089471</v>
      </c>
      <c r="AA10" s="82">
        <v>1.4620550881979253</v>
      </c>
      <c r="AB10" s="4">
        <v>0</v>
      </c>
      <c r="AC10" s="3">
        <v>0</v>
      </c>
      <c r="AD10" s="3">
        <v>0</v>
      </c>
      <c r="AE10" s="3">
        <v>0</v>
      </c>
      <c r="AF10" s="3">
        <v>0</v>
      </c>
      <c r="AG10" s="3">
        <v>0</v>
      </c>
      <c r="AH10" s="3">
        <v>0</v>
      </c>
      <c r="AI10" s="39">
        <v>0</v>
      </c>
    </row>
    <row r="11" spans="1:35" x14ac:dyDescent="0.35">
      <c r="A11" s="4" t="s">
        <v>55</v>
      </c>
      <c r="B11" s="3" t="s">
        <v>32</v>
      </c>
      <c r="C11" s="76" t="s">
        <v>58</v>
      </c>
      <c r="D11" s="93">
        <v>2.3128016808416239</v>
      </c>
      <c r="E11" s="94">
        <v>0</v>
      </c>
      <c r="F11" s="94">
        <v>0</v>
      </c>
      <c r="G11" s="94">
        <v>5.166781742384826E-2</v>
      </c>
      <c r="H11" s="94">
        <v>5.2340197571630491E-2</v>
      </c>
      <c r="I11" s="94">
        <v>4.5707267642683222E-2</v>
      </c>
      <c r="J11" s="94">
        <v>1.1331274001333101E-2</v>
      </c>
      <c r="K11" s="95">
        <v>0.10927285110392991</v>
      </c>
      <c r="L11" s="61">
        <v>2.3128016808416239</v>
      </c>
      <c r="M11" s="62">
        <v>0</v>
      </c>
      <c r="N11" s="62">
        <v>0</v>
      </c>
      <c r="O11" s="62">
        <v>5.166781742384826E-2</v>
      </c>
      <c r="P11" s="62">
        <v>5.2340197571630491E-2</v>
      </c>
      <c r="Q11" s="62">
        <v>4.5707267642683222E-2</v>
      </c>
      <c r="R11" s="62">
        <v>1.1331274001333101E-2</v>
      </c>
      <c r="S11" s="63">
        <v>0.10927285110392991</v>
      </c>
      <c r="T11" s="80">
        <v>6.3364429612099288E-3</v>
      </c>
      <c r="U11" s="81">
        <v>0</v>
      </c>
      <c r="V11" s="81">
        <v>0</v>
      </c>
      <c r="W11" s="81">
        <v>1.4155566417492672E-4</v>
      </c>
      <c r="X11" s="81">
        <v>1.4339780156611093E-4</v>
      </c>
      <c r="Y11" s="81">
        <v>1.2522539080187184E-4</v>
      </c>
      <c r="Z11" s="81">
        <v>3.1044586305022195E-5</v>
      </c>
      <c r="AA11" s="82">
        <v>2.9937767425734221E-4</v>
      </c>
      <c r="AB11" s="4">
        <v>0</v>
      </c>
      <c r="AC11" s="3">
        <v>0</v>
      </c>
      <c r="AD11" s="3">
        <v>0</v>
      </c>
      <c r="AE11" s="3">
        <v>0</v>
      </c>
      <c r="AF11" s="3">
        <v>0</v>
      </c>
      <c r="AG11" s="3">
        <v>0</v>
      </c>
      <c r="AH11" s="3">
        <v>0</v>
      </c>
      <c r="AI11" s="39">
        <v>0</v>
      </c>
    </row>
    <row r="12" spans="1:35" x14ac:dyDescent="0.35">
      <c r="A12" s="4" t="s">
        <v>55</v>
      </c>
      <c r="B12" s="3" t="s">
        <v>25</v>
      </c>
      <c r="C12" s="76" t="s">
        <v>59</v>
      </c>
      <c r="D12" s="93">
        <v>144.60052394565705</v>
      </c>
      <c r="E12" s="94">
        <v>0</v>
      </c>
      <c r="F12" s="94">
        <v>0</v>
      </c>
      <c r="G12" s="94">
        <v>1.740412367299438</v>
      </c>
      <c r="H12" s="94">
        <v>3.0222412554554561</v>
      </c>
      <c r="I12" s="94">
        <v>2.3213855279528999</v>
      </c>
      <c r="J12" s="94">
        <v>0.3506705103172616</v>
      </c>
      <c r="K12" s="95">
        <v>3.7992185641308134</v>
      </c>
      <c r="L12" s="61">
        <v>144.60052394565705</v>
      </c>
      <c r="M12" s="62">
        <v>0</v>
      </c>
      <c r="N12" s="62">
        <v>0</v>
      </c>
      <c r="O12" s="62">
        <v>1.740412367299438</v>
      </c>
      <c r="P12" s="62">
        <v>3.0222412554554561</v>
      </c>
      <c r="Q12" s="62">
        <v>2.3213855279528999</v>
      </c>
      <c r="R12" s="62">
        <v>0.3506705103172616</v>
      </c>
      <c r="S12" s="63">
        <v>3.7992185641308134</v>
      </c>
      <c r="T12" s="80">
        <v>0.3961658190291974</v>
      </c>
      <c r="U12" s="81">
        <v>0</v>
      </c>
      <c r="V12" s="81">
        <v>0</v>
      </c>
      <c r="W12" s="81">
        <v>4.7682530610943501E-3</v>
      </c>
      <c r="X12" s="81">
        <v>8.280113028645085E-3</v>
      </c>
      <c r="Y12" s="81">
        <v>6.3599603505558912E-3</v>
      </c>
      <c r="Z12" s="81">
        <v>9.6074112415688105E-4</v>
      </c>
      <c r="AA12" s="82">
        <v>1.0408817983920035E-2</v>
      </c>
      <c r="AB12" s="4">
        <v>0</v>
      </c>
      <c r="AC12" s="3">
        <v>0</v>
      </c>
      <c r="AD12" s="3">
        <v>0</v>
      </c>
      <c r="AE12" s="3">
        <v>0</v>
      </c>
      <c r="AF12" s="3">
        <v>0</v>
      </c>
      <c r="AG12" s="3">
        <v>0</v>
      </c>
      <c r="AH12" s="3">
        <v>0</v>
      </c>
      <c r="AI12" s="39">
        <v>0</v>
      </c>
    </row>
    <row r="13" spans="1:35" x14ac:dyDescent="0.35">
      <c r="A13" s="4" t="s">
        <v>55</v>
      </c>
      <c r="B13" s="3" t="s">
        <v>60</v>
      </c>
      <c r="C13" s="76" t="s">
        <v>61</v>
      </c>
      <c r="D13" s="93">
        <v>36.523354507436885</v>
      </c>
      <c r="E13" s="94">
        <v>0</v>
      </c>
      <c r="F13" s="94">
        <v>0</v>
      </c>
      <c r="G13" s="94">
        <v>0.48421509103495386</v>
      </c>
      <c r="H13" s="94">
        <v>0.76909461463016426</v>
      </c>
      <c r="I13" s="94">
        <v>0.60089232818659877</v>
      </c>
      <c r="J13" s="94">
        <v>9.9320274798460298E-2</v>
      </c>
      <c r="K13" s="95">
        <v>1.0510699469356339</v>
      </c>
      <c r="L13" s="61">
        <v>36.523354507436885</v>
      </c>
      <c r="M13" s="62">
        <v>0</v>
      </c>
      <c r="N13" s="62">
        <v>0</v>
      </c>
      <c r="O13" s="62">
        <v>0.48421509103495386</v>
      </c>
      <c r="P13" s="62">
        <v>0.76909461463016426</v>
      </c>
      <c r="Q13" s="62">
        <v>0.60089232818659877</v>
      </c>
      <c r="R13" s="62">
        <v>9.9320274798460298E-2</v>
      </c>
      <c r="S13" s="63">
        <v>1.0510699469356339</v>
      </c>
      <c r="T13" s="80">
        <v>0.10006398495188187</v>
      </c>
      <c r="U13" s="81">
        <v>0</v>
      </c>
      <c r="V13" s="81">
        <v>0</v>
      </c>
      <c r="W13" s="81">
        <v>1.3266166877669971E-3</v>
      </c>
      <c r="X13" s="81">
        <v>2.1071085332333263E-3</v>
      </c>
      <c r="Y13" s="81">
        <v>1.6462803511961611E-3</v>
      </c>
      <c r="Z13" s="81">
        <v>2.7211034191358988E-4</v>
      </c>
      <c r="AA13" s="82">
        <v>2.8796436902346137E-3</v>
      </c>
      <c r="AB13" s="4">
        <v>0</v>
      </c>
      <c r="AC13" s="3">
        <v>0</v>
      </c>
      <c r="AD13" s="3">
        <v>0</v>
      </c>
      <c r="AE13" s="3">
        <v>0</v>
      </c>
      <c r="AF13" s="3">
        <v>0</v>
      </c>
      <c r="AG13" s="3">
        <v>0</v>
      </c>
      <c r="AH13" s="3">
        <v>0</v>
      </c>
      <c r="AI13" s="39">
        <v>0</v>
      </c>
    </row>
    <row r="14" spans="1:35" x14ac:dyDescent="0.35">
      <c r="A14" s="4" t="s">
        <v>55</v>
      </c>
      <c r="B14" s="3" t="s">
        <v>29</v>
      </c>
      <c r="C14" s="76" t="s">
        <v>62</v>
      </c>
      <c r="D14" s="93">
        <v>126.13860403922762</v>
      </c>
      <c r="E14" s="94">
        <v>1.2678668263981366E-5</v>
      </c>
      <c r="F14" s="94">
        <v>6.3945365992423531</v>
      </c>
      <c r="G14" s="94">
        <v>1.9714371734526943</v>
      </c>
      <c r="H14" s="94">
        <v>3.4543345094336719</v>
      </c>
      <c r="I14" s="94">
        <v>2.8212937222361134</v>
      </c>
      <c r="J14" s="94">
        <v>0.3999260517061789</v>
      </c>
      <c r="K14" s="95">
        <v>3.9434713237146881</v>
      </c>
      <c r="L14" s="61">
        <v>126.13860403922762</v>
      </c>
      <c r="M14" s="62">
        <v>1.2678668263981366E-5</v>
      </c>
      <c r="N14" s="62">
        <v>6.3945365992423531</v>
      </c>
      <c r="O14" s="62">
        <v>1.9714371734526943</v>
      </c>
      <c r="P14" s="62">
        <v>3.4543345094336719</v>
      </c>
      <c r="Q14" s="62">
        <v>2.8212937222361134</v>
      </c>
      <c r="R14" s="62">
        <v>0.3999260517061789</v>
      </c>
      <c r="S14" s="63">
        <v>3.9434713237146881</v>
      </c>
      <c r="T14" s="80">
        <v>0.34558521654582908</v>
      </c>
      <c r="U14" s="81">
        <v>3.4736077435565387E-8</v>
      </c>
      <c r="V14" s="81">
        <v>1.751927835408864E-2</v>
      </c>
      <c r="W14" s="81">
        <v>5.4011977354868346E-3</v>
      </c>
      <c r="X14" s="81">
        <v>9.4639301628319777E-3</v>
      </c>
      <c r="Y14" s="81">
        <v>7.7295718417427764E-3</v>
      </c>
      <c r="Z14" s="81">
        <v>1.0956878128936408E-3</v>
      </c>
      <c r="AA14" s="82">
        <v>1.080403102387586E-2</v>
      </c>
      <c r="AB14" s="4">
        <v>0</v>
      </c>
      <c r="AC14" s="3">
        <v>0</v>
      </c>
      <c r="AD14" s="3">
        <v>0</v>
      </c>
      <c r="AE14" s="3">
        <v>0</v>
      </c>
      <c r="AF14" s="3">
        <v>0</v>
      </c>
      <c r="AG14" s="3">
        <v>0</v>
      </c>
      <c r="AH14" s="3">
        <v>0</v>
      </c>
      <c r="AI14" s="39">
        <v>0</v>
      </c>
    </row>
    <row r="15" spans="1:35" x14ac:dyDescent="0.35">
      <c r="A15" s="4" t="s">
        <v>55</v>
      </c>
      <c r="B15" s="3" t="s">
        <v>10</v>
      </c>
      <c r="C15" s="76" t="s">
        <v>63</v>
      </c>
      <c r="D15" s="93">
        <v>210.36094601225872</v>
      </c>
      <c r="E15" s="94">
        <v>5.4944631179340456E-4</v>
      </c>
      <c r="F15" s="94">
        <v>173.81879455877447</v>
      </c>
      <c r="G15" s="94">
        <v>3.9291708335024573</v>
      </c>
      <c r="H15" s="94">
        <v>5.355564930821811</v>
      </c>
      <c r="I15" s="94">
        <v>4.3239584390318671</v>
      </c>
      <c r="J15" s="94">
        <v>0.73683501494960135</v>
      </c>
      <c r="K15" s="95">
        <v>6.7756400505655456</v>
      </c>
      <c r="L15" s="61">
        <v>210.36094601225872</v>
      </c>
      <c r="M15" s="62">
        <v>5.4944631179340456E-4</v>
      </c>
      <c r="N15" s="62">
        <v>173.81879455877447</v>
      </c>
      <c r="O15" s="62">
        <v>3.9291708335024573</v>
      </c>
      <c r="P15" s="62">
        <v>5.355564930821811</v>
      </c>
      <c r="Q15" s="62">
        <v>4.3239584390318671</v>
      </c>
      <c r="R15" s="62">
        <v>0.73683501494960135</v>
      </c>
      <c r="S15" s="63">
        <v>6.7756400505655456</v>
      </c>
      <c r="T15" s="80">
        <v>0.57633135893769516</v>
      </c>
      <c r="U15" s="81">
        <v>1.5053323610778207E-6</v>
      </c>
      <c r="V15" s="81">
        <v>0.47621587550349176</v>
      </c>
      <c r="W15" s="81">
        <v>1.0764851598636872E-2</v>
      </c>
      <c r="X15" s="81">
        <v>1.4672780632388525E-2</v>
      </c>
      <c r="Y15" s="81">
        <v>1.1846461476799641E-2</v>
      </c>
      <c r="Z15" s="81">
        <v>2.0187260683550722E-3</v>
      </c>
      <c r="AA15" s="82">
        <v>1.8563397398809717E-2</v>
      </c>
      <c r="AB15" s="4">
        <v>0</v>
      </c>
      <c r="AC15" s="3">
        <v>0</v>
      </c>
      <c r="AD15" s="3">
        <v>0</v>
      </c>
      <c r="AE15" s="3">
        <v>0</v>
      </c>
      <c r="AF15" s="3">
        <v>0</v>
      </c>
      <c r="AG15" s="3">
        <v>0</v>
      </c>
      <c r="AH15" s="3">
        <v>0</v>
      </c>
      <c r="AI15" s="39">
        <v>0</v>
      </c>
    </row>
    <row r="16" spans="1:35" x14ac:dyDescent="0.35">
      <c r="A16" s="4" t="s">
        <v>55</v>
      </c>
      <c r="B16" s="3" t="s">
        <v>34</v>
      </c>
      <c r="C16" s="76" t="s">
        <v>64</v>
      </c>
      <c r="D16" s="93">
        <v>43.172209223706744</v>
      </c>
      <c r="E16" s="94">
        <v>0</v>
      </c>
      <c r="F16" s="94">
        <v>0</v>
      </c>
      <c r="G16" s="94">
        <v>0.52710062551429759</v>
      </c>
      <c r="H16" s="94">
        <v>0.90126427625036953</v>
      </c>
      <c r="I16" s="94">
        <v>0.69378287283805684</v>
      </c>
      <c r="J16" s="94">
        <v>0.10653648506330292</v>
      </c>
      <c r="K16" s="95">
        <v>1.1503678217771338</v>
      </c>
      <c r="L16" s="61">
        <v>43.172209223706744</v>
      </c>
      <c r="M16" s="62">
        <v>0</v>
      </c>
      <c r="N16" s="62">
        <v>0</v>
      </c>
      <c r="O16" s="62">
        <v>0.52710062551429759</v>
      </c>
      <c r="P16" s="62">
        <v>0.90126427625036953</v>
      </c>
      <c r="Q16" s="62">
        <v>0.69378287283805684</v>
      </c>
      <c r="R16" s="62">
        <v>0.10653648506330292</v>
      </c>
      <c r="S16" s="63">
        <v>1.1503678217771338</v>
      </c>
      <c r="T16" s="80">
        <v>0.11828002527042944</v>
      </c>
      <c r="U16" s="81">
        <v>0</v>
      </c>
      <c r="V16" s="81">
        <v>0</v>
      </c>
      <c r="W16" s="81">
        <v>1.4441113027788973E-3</v>
      </c>
      <c r="X16" s="81">
        <v>2.4692171952064917E-3</v>
      </c>
      <c r="Y16" s="81">
        <v>1.9007749940768682E-3</v>
      </c>
      <c r="Z16" s="81">
        <v>2.9188078099535048E-4</v>
      </c>
      <c r="AA16" s="82">
        <v>3.1516926624031061E-3</v>
      </c>
      <c r="AB16" s="4">
        <v>0</v>
      </c>
      <c r="AC16" s="3">
        <v>0</v>
      </c>
      <c r="AD16" s="3">
        <v>0</v>
      </c>
      <c r="AE16" s="3">
        <v>0</v>
      </c>
      <c r="AF16" s="3">
        <v>0</v>
      </c>
      <c r="AG16" s="3">
        <v>0</v>
      </c>
      <c r="AH16" s="3">
        <v>0</v>
      </c>
      <c r="AI16" s="39">
        <v>0</v>
      </c>
    </row>
    <row r="17" spans="1:35" x14ac:dyDescent="0.35">
      <c r="A17" s="4" t="s">
        <v>55</v>
      </c>
      <c r="B17" s="3" t="s">
        <v>33</v>
      </c>
      <c r="C17" s="76" t="s">
        <v>65</v>
      </c>
      <c r="D17" s="93">
        <v>211.61355265313486</v>
      </c>
      <c r="E17" s="94">
        <v>0</v>
      </c>
      <c r="F17" s="94">
        <v>0</v>
      </c>
      <c r="G17" s="94">
        <v>2.8152594830829587</v>
      </c>
      <c r="H17" s="94">
        <v>4.8527452358527672</v>
      </c>
      <c r="I17" s="94">
        <v>3.8236697954071195</v>
      </c>
      <c r="J17" s="94">
        <v>0.57038387574412719</v>
      </c>
      <c r="K17" s="95">
        <v>5.9663694349375183</v>
      </c>
      <c r="L17" s="61">
        <v>211.61355265313486</v>
      </c>
      <c r="M17" s="62">
        <v>0</v>
      </c>
      <c r="N17" s="62">
        <v>0</v>
      </c>
      <c r="O17" s="62">
        <v>2.8152594830829587</v>
      </c>
      <c r="P17" s="62">
        <v>4.8527452358527672</v>
      </c>
      <c r="Q17" s="62">
        <v>3.8236697954071195</v>
      </c>
      <c r="R17" s="62">
        <v>0.57038387574412719</v>
      </c>
      <c r="S17" s="63">
        <v>5.9663694349375183</v>
      </c>
      <c r="T17" s="80">
        <v>0.57976315795379418</v>
      </c>
      <c r="U17" s="81">
        <v>0</v>
      </c>
      <c r="V17" s="81">
        <v>0</v>
      </c>
      <c r="W17" s="81">
        <v>7.7130396796793376E-3</v>
      </c>
      <c r="X17" s="81">
        <v>1.3295192426993884E-2</v>
      </c>
      <c r="Y17" s="81">
        <v>1.0475807658649642E-2</v>
      </c>
      <c r="Z17" s="81">
        <v>1.5626955499839098E-3</v>
      </c>
      <c r="AA17" s="82">
        <v>1.6346217629965801E-2</v>
      </c>
      <c r="AB17" s="4">
        <v>0</v>
      </c>
      <c r="AC17" s="3">
        <v>0</v>
      </c>
      <c r="AD17" s="3">
        <v>0</v>
      </c>
      <c r="AE17" s="3">
        <v>0</v>
      </c>
      <c r="AF17" s="3">
        <v>0</v>
      </c>
      <c r="AG17" s="3">
        <v>0</v>
      </c>
      <c r="AH17" s="3">
        <v>0</v>
      </c>
      <c r="AI17" s="39">
        <v>0</v>
      </c>
    </row>
    <row r="18" spans="1:35" x14ac:dyDescent="0.35">
      <c r="A18" s="4" t="s">
        <v>55</v>
      </c>
      <c r="B18" s="3" t="s">
        <v>19</v>
      </c>
      <c r="C18" s="76" t="s">
        <v>66</v>
      </c>
      <c r="D18" s="93">
        <v>127.05478303734482</v>
      </c>
      <c r="E18" s="94">
        <v>0</v>
      </c>
      <c r="F18" s="94">
        <v>0</v>
      </c>
      <c r="G18" s="94">
        <v>1.5537281102905252</v>
      </c>
      <c r="H18" s="94">
        <v>2.6528290176657219</v>
      </c>
      <c r="I18" s="94">
        <v>2.0426915321716903</v>
      </c>
      <c r="J18" s="94">
        <v>0.31413045247709204</v>
      </c>
      <c r="K18" s="95">
        <v>3.3905552437211099</v>
      </c>
      <c r="L18" s="61">
        <v>127.05478303734482</v>
      </c>
      <c r="M18" s="62">
        <v>0</v>
      </c>
      <c r="N18" s="62">
        <v>0</v>
      </c>
      <c r="O18" s="62">
        <v>1.5537281102905252</v>
      </c>
      <c r="P18" s="62">
        <v>2.6528290176657219</v>
      </c>
      <c r="Q18" s="62">
        <v>2.0426915321716903</v>
      </c>
      <c r="R18" s="62">
        <v>0.31413045247709204</v>
      </c>
      <c r="S18" s="63">
        <v>3.3905552437211099</v>
      </c>
      <c r="T18" s="80">
        <v>0.34809529599272554</v>
      </c>
      <c r="U18" s="81">
        <v>0</v>
      </c>
      <c r="V18" s="81">
        <v>0</v>
      </c>
      <c r="W18" s="81">
        <v>4.2567893432617129E-3</v>
      </c>
      <c r="X18" s="81">
        <v>7.2680247059334849E-3</v>
      </c>
      <c r="Y18" s="81">
        <v>5.5964151566347681E-3</v>
      </c>
      <c r="Z18" s="81">
        <v>8.6063137664956716E-4</v>
      </c>
      <c r="AA18" s="82">
        <v>9.2891924485509862E-3</v>
      </c>
      <c r="AB18" s="4">
        <v>0</v>
      </c>
      <c r="AC18" s="3">
        <v>0</v>
      </c>
      <c r="AD18" s="3">
        <v>0</v>
      </c>
      <c r="AE18" s="3">
        <v>0</v>
      </c>
      <c r="AF18" s="3">
        <v>0</v>
      </c>
      <c r="AG18" s="3">
        <v>0</v>
      </c>
      <c r="AH18" s="3">
        <v>0</v>
      </c>
      <c r="AI18" s="39">
        <v>0</v>
      </c>
    </row>
    <row r="19" spans="1:35" x14ac:dyDescent="0.35">
      <c r="A19" s="4" t="s">
        <v>55</v>
      </c>
      <c r="B19" s="3" t="s">
        <v>20</v>
      </c>
      <c r="C19" s="76" t="s">
        <v>67</v>
      </c>
      <c r="D19" s="93">
        <v>100.15428561097852</v>
      </c>
      <c r="E19" s="94">
        <v>0</v>
      </c>
      <c r="F19" s="94">
        <v>0</v>
      </c>
      <c r="G19" s="94">
        <v>4.0763623088775933</v>
      </c>
      <c r="H19" s="94">
        <v>2.2062052651312207</v>
      </c>
      <c r="I19" s="94">
        <v>1.736177778311029</v>
      </c>
      <c r="J19" s="94">
        <v>0.51233543133218118</v>
      </c>
      <c r="K19" s="95">
        <v>3.9917171202185782</v>
      </c>
      <c r="L19" s="61">
        <v>100.15428561097852</v>
      </c>
      <c r="M19" s="62">
        <v>0</v>
      </c>
      <c r="N19" s="62">
        <v>0</v>
      </c>
      <c r="O19" s="62">
        <v>4.0763623088775933</v>
      </c>
      <c r="P19" s="62">
        <v>2.2062052651312207</v>
      </c>
      <c r="Q19" s="62">
        <v>1.736177778311029</v>
      </c>
      <c r="R19" s="62">
        <v>0.51233543133218118</v>
      </c>
      <c r="S19" s="63">
        <v>3.9917171202185782</v>
      </c>
      <c r="T19" s="80">
        <v>0.27439530304377674</v>
      </c>
      <c r="U19" s="81">
        <v>0</v>
      </c>
      <c r="V19" s="81">
        <v>0</v>
      </c>
      <c r="W19" s="81">
        <v>1.1168115914733132E-2</v>
      </c>
      <c r="X19" s="81">
        <v>6.0443979866608797E-3</v>
      </c>
      <c r="Y19" s="81">
        <v>4.7566514474274768E-3</v>
      </c>
      <c r="Z19" s="81">
        <v>1.4036587159785786E-3</v>
      </c>
      <c r="AA19" s="82">
        <v>1.0936211288270079E-2</v>
      </c>
      <c r="AB19" s="4">
        <v>0</v>
      </c>
      <c r="AC19" s="3">
        <v>0</v>
      </c>
      <c r="AD19" s="3">
        <v>0</v>
      </c>
      <c r="AE19" s="3">
        <v>0</v>
      </c>
      <c r="AF19" s="3">
        <v>0</v>
      </c>
      <c r="AG19" s="3">
        <v>0</v>
      </c>
      <c r="AH19" s="3">
        <v>0</v>
      </c>
      <c r="AI19" s="39">
        <v>0</v>
      </c>
    </row>
    <row r="20" spans="1:35" x14ac:dyDescent="0.35">
      <c r="A20" s="4" t="s">
        <v>55</v>
      </c>
      <c r="B20" s="3" t="s">
        <v>21</v>
      </c>
      <c r="C20" s="76" t="s">
        <v>68</v>
      </c>
      <c r="D20" s="93">
        <v>92.096452045983213</v>
      </c>
      <c r="E20" s="94">
        <v>0</v>
      </c>
      <c r="F20" s="94">
        <v>0</v>
      </c>
      <c r="G20" s="94">
        <v>1.1100570996201693</v>
      </c>
      <c r="H20" s="94">
        <v>1.9201186964035886</v>
      </c>
      <c r="I20" s="94">
        <v>1.4747628702615749</v>
      </c>
      <c r="J20" s="94">
        <v>0.22381755624348768</v>
      </c>
      <c r="K20" s="95">
        <v>2.4247779314284426</v>
      </c>
      <c r="L20" s="61">
        <v>92.096452045983213</v>
      </c>
      <c r="M20" s="62">
        <v>0</v>
      </c>
      <c r="N20" s="62">
        <v>0</v>
      </c>
      <c r="O20" s="62">
        <v>1.1100570996201693</v>
      </c>
      <c r="P20" s="62">
        <v>1.9201186964035886</v>
      </c>
      <c r="Q20" s="62">
        <v>1.4747628702615749</v>
      </c>
      <c r="R20" s="62">
        <v>0.22381755624348768</v>
      </c>
      <c r="S20" s="63">
        <v>2.4247779314284426</v>
      </c>
      <c r="T20" s="80">
        <v>0.25231904670132388</v>
      </c>
      <c r="U20" s="81">
        <v>0</v>
      </c>
      <c r="V20" s="81">
        <v>0</v>
      </c>
      <c r="W20" s="81">
        <v>3.0412523277264913E-3</v>
      </c>
      <c r="X20" s="81">
        <v>5.2605991682290101E-3</v>
      </c>
      <c r="Y20" s="81">
        <v>4.0404462198947262E-3</v>
      </c>
      <c r="Z20" s="81">
        <v>6.131987842287333E-4</v>
      </c>
      <c r="AA20" s="82">
        <v>6.6432272093929932E-3</v>
      </c>
      <c r="AB20" s="4">
        <v>0</v>
      </c>
      <c r="AC20" s="3">
        <v>0</v>
      </c>
      <c r="AD20" s="3">
        <v>0</v>
      </c>
      <c r="AE20" s="3">
        <v>0</v>
      </c>
      <c r="AF20" s="3">
        <v>0</v>
      </c>
      <c r="AG20" s="3">
        <v>0</v>
      </c>
      <c r="AH20" s="3">
        <v>0</v>
      </c>
      <c r="AI20" s="39">
        <v>0</v>
      </c>
    </row>
    <row r="21" spans="1:35" x14ac:dyDescent="0.35">
      <c r="A21" s="4" t="s">
        <v>69</v>
      </c>
      <c r="B21" s="3"/>
      <c r="C21" s="76" t="s">
        <v>69</v>
      </c>
      <c r="D21" s="93">
        <f>SUM(D9:D20)</f>
        <v>6656.0382153358778</v>
      </c>
      <c r="E21" s="94">
        <f t="shared" ref="E21:AE21" si="0">SUM(E9:E20)</f>
        <v>0.52507893800588723</v>
      </c>
      <c r="F21" s="94">
        <f t="shared" si="0"/>
        <v>802751.47402192245</v>
      </c>
      <c r="G21" s="94">
        <f t="shared" si="0"/>
        <v>2441.1193182670918</v>
      </c>
      <c r="H21" s="94">
        <f t="shared" si="0"/>
        <v>80.981880498013226</v>
      </c>
      <c r="I21" s="94">
        <f t="shared" si="0"/>
        <v>71.993108083130437</v>
      </c>
      <c r="J21" s="94">
        <f t="shared" si="0"/>
        <v>332.96444511243794</v>
      </c>
      <c r="K21" s="95">
        <f t="shared" si="0"/>
        <v>583.0563971345025</v>
      </c>
      <c r="L21" s="64">
        <f t="shared" si="0"/>
        <v>6656.0382153358778</v>
      </c>
      <c r="M21" s="65">
        <f t="shared" si="0"/>
        <v>0.52507893800588723</v>
      </c>
      <c r="N21" s="65">
        <f t="shared" si="0"/>
        <v>802751.47402192245</v>
      </c>
      <c r="O21" s="65">
        <f t="shared" si="0"/>
        <v>2441.1193182670918</v>
      </c>
      <c r="P21" s="65">
        <f t="shared" si="0"/>
        <v>80.981880498013226</v>
      </c>
      <c r="Q21" s="65">
        <f t="shared" si="0"/>
        <v>71.993108083130437</v>
      </c>
      <c r="R21" s="65">
        <f t="shared" si="0"/>
        <v>332.96444511243794</v>
      </c>
      <c r="S21" s="66">
        <f t="shared" si="0"/>
        <v>583.0563971345025</v>
      </c>
      <c r="T21" s="80">
        <f t="shared" si="0"/>
        <v>18.235721137906513</v>
      </c>
      <c r="U21" s="81">
        <f t="shared" si="0"/>
        <v>1.438572432892842E-3</v>
      </c>
      <c r="V21" s="81">
        <f t="shared" si="0"/>
        <v>2199.3191069093759</v>
      </c>
      <c r="W21" s="81">
        <f t="shared" si="0"/>
        <v>6.687998132238608</v>
      </c>
      <c r="X21" s="81">
        <f t="shared" si="0"/>
        <v>0.22186816574798146</v>
      </c>
      <c r="Y21" s="81">
        <f t="shared" si="0"/>
        <v>0.19724139200857657</v>
      </c>
      <c r="Z21" s="81">
        <f t="shared" si="0"/>
        <v>0.91223135647243281</v>
      </c>
      <c r="AA21" s="82">
        <f t="shared" si="0"/>
        <v>1.59741478666987</v>
      </c>
      <c r="AB21" s="4">
        <f t="shared" si="0"/>
        <v>0</v>
      </c>
      <c r="AC21" s="3">
        <f t="shared" si="0"/>
        <v>0</v>
      </c>
      <c r="AD21" s="3">
        <f t="shared" si="0"/>
        <v>0</v>
      </c>
      <c r="AE21" s="3">
        <f t="shared" si="0"/>
        <v>0</v>
      </c>
      <c r="AF21" s="3">
        <f t="shared" ref="AF21" si="1">SUM(AF9:AF20)</f>
        <v>0</v>
      </c>
      <c r="AG21" s="3">
        <f t="shared" ref="AG21" si="2">SUM(AG9:AG20)</f>
        <v>0</v>
      </c>
      <c r="AH21" s="3">
        <f t="shared" ref="AH21" si="3">SUM(AH9:AH20)</f>
        <v>0</v>
      </c>
      <c r="AI21" s="39">
        <f t="shared" ref="AI21" si="4">SUM(AI9:AI20)</f>
        <v>0</v>
      </c>
    </row>
    <row r="22" spans="1:35" ht="43.5" x14ac:dyDescent="0.35">
      <c r="A22" s="4" t="s">
        <v>53</v>
      </c>
      <c r="B22" s="3" t="s">
        <v>54</v>
      </c>
      <c r="C22" s="76" t="s">
        <v>35</v>
      </c>
      <c r="D22" s="90" t="s">
        <v>162</v>
      </c>
      <c r="E22" s="91" t="s">
        <v>163</v>
      </c>
      <c r="F22" s="91" t="s">
        <v>164</v>
      </c>
      <c r="G22" s="91" t="s">
        <v>165</v>
      </c>
      <c r="H22" s="91" t="s">
        <v>166</v>
      </c>
      <c r="I22" s="91" t="s">
        <v>167</v>
      </c>
      <c r="J22" s="91" t="s">
        <v>168</v>
      </c>
      <c r="K22" s="92" t="s">
        <v>169</v>
      </c>
      <c r="L22" s="46" t="s">
        <v>175</v>
      </c>
      <c r="M22" s="12" t="s">
        <v>176</v>
      </c>
      <c r="N22" s="12" t="s">
        <v>177</v>
      </c>
      <c r="O22" s="12" t="s">
        <v>170</v>
      </c>
      <c r="P22" s="12" t="s">
        <v>171</v>
      </c>
      <c r="Q22" s="12" t="s">
        <v>172</v>
      </c>
      <c r="R22" s="12" t="s">
        <v>173</v>
      </c>
      <c r="S22" s="38" t="s">
        <v>174</v>
      </c>
      <c r="T22" s="83" t="s">
        <v>182</v>
      </c>
      <c r="U22" s="84" t="s">
        <v>183</v>
      </c>
      <c r="V22" s="84" t="s">
        <v>184</v>
      </c>
      <c r="W22" s="84" t="s">
        <v>178</v>
      </c>
      <c r="X22" s="84" t="s">
        <v>179</v>
      </c>
      <c r="Y22" s="84" t="s">
        <v>180</v>
      </c>
      <c r="Z22" s="84" t="s">
        <v>181</v>
      </c>
      <c r="AA22" s="85" t="s">
        <v>185</v>
      </c>
      <c r="AB22" s="46" t="s">
        <v>144</v>
      </c>
      <c r="AC22" s="12" t="s">
        <v>145</v>
      </c>
      <c r="AD22" s="12" t="s">
        <v>146</v>
      </c>
      <c r="AE22" s="12" t="s">
        <v>147</v>
      </c>
      <c r="AF22" s="12" t="s">
        <v>148</v>
      </c>
      <c r="AG22" s="12" t="s">
        <v>149</v>
      </c>
      <c r="AH22" s="12" t="s">
        <v>150</v>
      </c>
      <c r="AI22" s="38" t="s">
        <v>151</v>
      </c>
    </row>
    <row r="23" spans="1:35" x14ac:dyDescent="0.35">
      <c r="A23" s="4"/>
      <c r="B23" s="3"/>
      <c r="C23" s="76"/>
      <c r="D23" s="90">
        <f>DSUM('2023 NEI AIRCRAFT CTY SCC'!$A$7:$BD$112,'2023 NEI AIRCRAFT CTY SCC'!Y7,'2023 NEI AIRCRAFT NAA CTY'!$C$35:$C$36)</f>
        <v>336.48086348043262</v>
      </c>
      <c r="E23" s="91">
        <f>DSUM('2023 NEI AIRCRAFT CTY SCC'!$A$7:$BD$112,'2023 NEI AIRCRAFT CTY SCC'!Z7,'2023 NEI AIRCRAFT NAA CTY'!$C$35:$C$36)</f>
        <v>2.3544689111842034E-3</v>
      </c>
      <c r="F23" s="91">
        <f>DSUM('2023 NEI AIRCRAFT CTY SCC'!$A$7:$BD$112,'2023 NEI AIRCRAFT CTY SCC'!AA7,'2023 NEI AIRCRAFT NAA CTY'!$C$35:$C$36)</f>
        <v>1597.5750474628228</v>
      </c>
      <c r="G23" s="91">
        <f>DSUM('2023 NEI AIRCRAFT CTY SCC'!$A$7:$BD$112,'2023 NEI AIRCRAFT CTY SCC'!AB7,'2023 NEI AIRCRAFT NAA CTY'!$C$35:$C$36)</f>
        <v>13.101719375728095</v>
      </c>
      <c r="H23" s="91">
        <f>DSUM('2023 NEI AIRCRAFT CTY SCC'!$A$7:$BD$112,'2023 NEI AIRCRAFT CTY SCC'!AC7,'2023 NEI AIRCRAFT NAA CTY'!$C$35:$C$36)</f>
        <v>12.565408527565785</v>
      </c>
      <c r="I23" s="91">
        <f>DSUM('2023 NEI AIRCRAFT CTY SCC'!$A$7:$BD$112,'2023 NEI AIRCRAFT CTY SCC'!AD7,'2023 NEI AIRCRAFT NAA CTY'!$C$35:$C$36)</f>
        <v>10.857315599537685</v>
      </c>
      <c r="J23" s="91">
        <f>DSUM('2023 NEI AIRCRAFT CTY SCC'!$A$7:$BD$112,'2023 NEI AIRCRAFT CTY SCC'!AE7,'2023 NEI AIRCRAFT NAA CTY'!$C$35:$C$36)</f>
        <v>2.3303085367783813</v>
      </c>
      <c r="K23" s="92">
        <f>DSUM('2023 NEI AIRCRAFT CTY SCC'!$A$7:$BD$112,'2023 NEI AIRCRAFT CTY SCC'!AF7,'2023 NEI AIRCRAFT NAA CTY'!$C$35:$C$36)</f>
        <v>16.80382965372641</v>
      </c>
      <c r="L23" s="67">
        <f>DSUM('2023 NEI AIRCRAFT CTY SCC'!$A$7:$BD$112,'2023 NEI AIRCRAFT CTY SCC'!AG7,'2023 NEI AIRCRAFT NAA CTY'!$C$35:$C$36)</f>
        <v>336.48086348043262</v>
      </c>
      <c r="M23" s="17">
        <f>DSUM('2023 NEI AIRCRAFT CTY SCC'!$A$7:$BD$112,'2023 NEI AIRCRAFT CTY SCC'!AH7,'2023 NEI AIRCRAFT NAA CTY'!$C$35:$C$36)</f>
        <v>2.3544689111842034E-3</v>
      </c>
      <c r="N23" s="17">
        <f>DSUM('2023 NEI AIRCRAFT CTY SCC'!$A$7:$BD$112,'2023 NEI AIRCRAFT CTY SCC'!AI7,'2023 NEI AIRCRAFT NAA CTY'!$C$35:$C$36)</f>
        <v>1597.5750474628228</v>
      </c>
      <c r="O23" s="17">
        <f>DSUM('2023 NEI AIRCRAFT CTY SCC'!$A$7:$BD$112,'2023 NEI AIRCRAFT CTY SCC'!AJ7,'2023 NEI AIRCRAFT NAA CTY'!$C$35:$C$36)</f>
        <v>13.101719375728095</v>
      </c>
      <c r="P23" s="17">
        <f>DSUM('2023 NEI AIRCRAFT CTY SCC'!$A$7:$BD$112,'2023 NEI AIRCRAFT CTY SCC'!AK7,'2023 NEI AIRCRAFT NAA CTY'!$C$35:$C$36)</f>
        <v>12.565408527565785</v>
      </c>
      <c r="Q23" s="17">
        <f>DSUM('2023 NEI AIRCRAFT CTY SCC'!$A$7:$BD$112,'2023 NEI AIRCRAFT CTY SCC'!AL7,'2023 NEI AIRCRAFT NAA CTY'!$C$35:$C$36)</f>
        <v>10.857315599537685</v>
      </c>
      <c r="R23" s="17">
        <f>DSUM('2023 NEI AIRCRAFT CTY SCC'!$A$7:$BD$112,'2023 NEI AIRCRAFT CTY SCC'!AM7,'2023 NEI AIRCRAFT NAA CTY'!$C$35:$C$36)</f>
        <v>2.3303085367783813</v>
      </c>
      <c r="S23" s="68">
        <f>DSUM('2023 NEI AIRCRAFT CTY SCC'!$A$7:$BD$112,'2023 NEI AIRCRAFT CTY SCC'!AN7,'2023 NEI AIRCRAFT NAA CTY'!$C$35:$C$36)</f>
        <v>16.80382965372641</v>
      </c>
      <c r="T23" s="83">
        <f>DSUM('2023 NEI AIRCRAFT CTY SCC'!$A$7:$BD$112,'2023 NEI AIRCRAFT CTY SCC'!AO7,'2023 NEI AIRCRAFT NAA CTY'!$C$35:$C$36)</f>
        <v>0.92186537939844526</v>
      </c>
      <c r="U23" s="84">
        <f>DSUM('2023 NEI AIRCRAFT CTY SCC'!$A$7:$BD$112,'2023 NEI AIRCRAFT CTY SCC'!AP7,'2023 NEI AIRCRAFT NAA CTY'!$C$35:$C$36)</f>
        <v>6.4505997566690502E-6</v>
      </c>
      <c r="V23" s="84">
        <f>DSUM('2023 NEI AIRCRAFT CTY SCC'!$A$7:$BD$112,'2023 NEI AIRCRAFT CTY SCC'!AQ7,'2023 NEI AIRCRAFT NAA CTY'!$C$35:$C$36)</f>
        <v>4.3769179382543086</v>
      </c>
      <c r="W23" s="84">
        <f>DSUM('2023 NEI AIRCRAFT CTY SCC'!$A$7:$BD$112,'2023 NEI AIRCRAFT CTY SCC'!AR7,'2023 NEI AIRCRAFT NAA CTY'!$C$35:$C$36)</f>
        <v>3.5895121577337243E-2</v>
      </c>
      <c r="X23" s="84">
        <f>DSUM('2023 NEI AIRCRAFT CTY SCC'!$A$7:$BD$112,'2023 NEI AIRCRAFT CTY SCC'!AS7,'2023 NEI AIRCRAFT NAA CTY'!$C$35:$C$36)</f>
        <v>3.4425776787851463E-2</v>
      </c>
      <c r="Y23" s="84">
        <f>DSUM('2023 NEI AIRCRAFT CTY SCC'!$A$7:$BD$112,'2023 NEI AIRCRAFT CTY SCC'!AT7,'2023 NEI AIRCRAFT NAA CTY'!$C$35:$C$36)</f>
        <v>2.9746070135719681E-2</v>
      </c>
      <c r="Z23" s="84">
        <f>DSUM('2023 NEI AIRCRAFT CTY SCC'!$A$7:$BD$112,'2023 NEI AIRCRAFT CTY SCC'!AU7,'2023 NEI AIRCRAFT NAA CTY'!$C$35:$C$36)</f>
        <v>6.3844069500777574E-3</v>
      </c>
      <c r="AA23" s="85">
        <f>DSUM('2023 NEI AIRCRAFT CTY SCC'!$A$7:$BD$112,'2023 NEI AIRCRAFT CTY SCC'!AV7,'2023 NEI AIRCRAFT NAA CTY'!$C$35:$C$36)</f>
        <v>4.6037889462264142E-2</v>
      </c>
      <c r="AB23" s="46">
        <f>DSUM('2023 NEI AIRCRAFT CTY SCC'!$A$7:$BD$112,'2023 NEI AIRCRAFT CTY SCC'!AW7,'2023 NEI AIRCRAFT NAA CTY'!$C$35:$C$36)</f>
        <v>0</v>
      </c>
      <c r="AC23" s="12">
        <f>DSUM('2023 NEI AIRCRAFT CTY SCC'!$A$7:$BD$112,'2023 NEI AIRCRAFT CTY SCC'!AX7,'2023 NEI AIRCRAFT NAA CTY'!$C$35:$C$36)</f>
        <v>0</v>
      </c>
      <c r="AD23" s="12">
        <f>DSUM('2023 NEI AIRCRAFT CTY SCC'!$A$7:$BD$112,'2023 NEI AIRCRAFT CTY SCC'!AY7,'2023 NEI AIRCRAFT NAA CTY'!$C$35:$C$36)</f>
        <v>0</v>
      </c>
      <c r="AE23" s="12">
        <f>DSUM('2023 NEI AIRCRAFT CTY SCC'!$A$7:$BD$112,'2023 NEI AIRCRAFT CTY SCC'!AZ7,'2023 NEI AIRCRAFT NAA CTY'!$C$35:$C$36)</f>
        <v>0</v>
      </c>
      <c r="AF23" s="12">
        <f>DSUM('2023 NEI AIRCRAFT CTY SCC'!$A$7:$BD$112,'2023 NEI AIRCRAFT CTY SCC'!BA7,'2023 NEI AIRCRAFT NAA CTY'!$C$35:$C$36)</f>
        <v>0</v>
      </c>
      <c r="AG23" s="12">
        <f>DSUM('2023 NEI AIRCRAFT CTY SCC'!$A$7:$BD$112,'2023 NEI AIRCRAFT CTY SCC'!BB7,'2023 NEI AIRCRAFT NAA CTY'!$C$35:$C$36)</f>
        <v>0</v>
      </c>
      <c r="AH23" s="12">
        <f>DSUM('2023 NEI AIRCRAFT CTY SCC'!$A$7:$BD$112,'2023 NEI AIRCRAFT CTY SCC'!BC7,'2023 NEI AIRCRAFT NAA CTY'!$C$35:$C$36)</f>
        <v>0</v>
      </c>
      <c r="AI23" s="38">
        <f>DSUM('2023 NEI AIRCRAFT CTY SCC'!$A$7:$BD$112,'2023 NEI AIRCRAFT CTY SCC'!BD7,'2023 NEI AIRCRAFT NAA CTY'!$C$35:$C$36)</f>
        <v>0</v>
      </c>
    </row>
    <row r="24" spans="1:35" x14ac:dyDescent="0.35">
      <c r="A24" s="4" t="s">
        <v>70</v>
      </c>
      <c r="B24" s="3" t="s">
        <v>71</v>
      </c>
      <c r="C24" s="76" t="s">
        <v>72</v>
      </c>
      <c r="D24" s="93">
        <f t="dataTable" ref="D24:AI32" dt2D="0" dtr="0" r1="C36"/>
        <v>462.10779372893734</v>
      </c>
      <c r="E24" s="94">
        <v>1.0942762766440723E-2</v>
      </c>
      <c r="F24" s="94">
        <v>13273.265762441162</v>
      </c>
      <c r="G24" s="94">
        <v>274.37212427295123</v>
      </c>
      <c r="H24" s="94">
        <v>18.271084248172922</v>
      </c>
      <c r="I24" s="94">
        <v>17.382928056883092</v>
      </c>
      <c r="J24" s="94">
        <v>27.823689039125842</v>
      </c>
      <c r="K24" s="95">
        <v>130.16506755804332</v>
      </c>
      <c r="L24" s="61">
        <v>462.10779372893734</v>
      </c>
      <c r="M24" s="62">
        <v>1.0942762766440723E-2</v>
      </c>
      <c r="N24" s="62">
        <v>13273.265762441162</v>
      </c>
      <c r="O24" s="62">
        <v>274.37212427295123</v>
      </c>
      <c r="P24" s="62">
        <v>18.271084248172922</v>
      </c>
      <c r="Q24" s="62">
        <v>17.382928056883092</v>
      </c>
      <c r="R24" s="62">
        <v>27.823689039125842</v>
      </c>
      <c r="S24" s="63">
        <v>130.16506755804332</v>
      </c>
      <c r="T24" s="80">
        <v>1.2660487499422941</v>
      </c>
      <c r="U24" s="81">
        <v>2.9980171962851298E-5</v>
      </c>
      <c r="V24" s="81">
        <v>36.365111677920986</v>
      </c>
      <c r="W24" s="81">
        <v>0.75170445006288</v>
      </c>
      <c r="X24" s="81">
        <v>5.0057765063487442E-2</v>
      </c>
      <c r="Y24" s="81">
        <v>4.7624460429816676E-2</v>
      </c>
      <c r="Z24" s="81">
        <v>7.6229285038700939E-2</v>
      </c>
      <c r="AA24" s="82">
        <v>0.35661662344669404</v>
      </c>
      <c r="AB24" s="4">
        <v>0</v>
      </c>
      <c r="AC24" s="3">
        <v>0</v>
      </c>
      <c r="AD24" s="3">
        <v>0</v>
      </c>
      <c r="AE24" s="3">
        <v>0</v>
      </c>
      <c r="AF24" s="3">
        <v>0</v>
      </c>
      <c r="AG24" s="3">
        <v>0</v>
      </c>
      <c r="AH24" s="3">
        <v>0</v>
      </c>
      <c r="AI24" s="39">
        <v>0</v>
      </c>
    </row>
    <row r="25" spans="1:35" x14ac:dyDescent="0.35">
      <c r="A25" s="4" t="s">
        <v>70</v>
      </c>
      <c r="B25" s="3" t="s">
        <v>73</v>
      </c>
      <c r="C25" s="76" t="s">
        <v>74</v>
      </c>
      <c r="D25" s="93">
        <v>1005.114866312755</v>
      </c>
      <c r="E25" s="94">
        <v>5.6346429747239135E-2</v>
      </c>
      <c r="F25" s="94">
        <v>116890.18963338832</v>
      </c>
      <c r="G25" s="94">
        <v>651.68644124652269</v>
      </c>
      <c r="H25" s="94">
        <v>14.596288270299466</v>
      </c>
      <c r="I25" s="94">
        <v>13.336708698666619</v>
      </c>
      <c r="J25" s="94">
        <v>49.727687591998432</v>
      </c>
      <c r="K25" s="95">
        <v>297.38333550492655</v>
      </c>
      <c r="L25" s="61">
        <v>1005.114866312755</v>
      </c>
      <c r="M25" s="62">
        <v>5.6346429747239135E-2</v>
      </c>
      <c r="N25" s="62">
        <v>116890.18963338832</v>
      </c>
      <c r="O25" s="62">
        <v>651.68644124652269</v>
      </c>
      <c r="P25" s="62">
        <v>14.596288270299466</v>
      </c>
      <c r="Q25" s="62">
        <v>13.336708698666619</v>
      </c>
      <c r="R25" s="62">
        <v>49.727687591998432</v>
      </c>
      <c r="S25" s="63">
        <v>297.38333550492655</v>
      </c>
      <c r="T25" s="80">
        <v>2.7537393597609734</v>
      </c>
      <c r="U25" s="81">
        <v>1.5437378012942229E-4</v>
      </c>
      <c r="V25" s="81">
        <v>320.24709488599541</v>
      </c>
      <c r="W25" s="81">
        <v>1.7854423047849939</v>
      </c>
      <c r="X25" s="81">
        <v>3.9989830877532787E-2</v>
      </c>
      <c r="Y25" s="81">
        <v>3.6538927941552383E-2</v>
      </c>
      <c r="Z25" s="81">
        <v>0.13624023997807791</v>
      </c>
      <c r="AA25" s="82">
        <v>0.81474886439705896</v>
      </c>
      <c r="AB25" s="4">
        <v>0</v>
      </c>
      <c r="AC25" s="3">
        <v>0</v>
      </c>
      <c r="AD25" s="3">
        <v>0</v>
      </c>
      <c r="AE25" s="3">
        <v>0</v>
      </c>
      <c r="AF25" s="3">
        <v>0</v>
      </c>
      <c r="AG25" s="3">
        <v>0</v>
      </c>
      <c r="AH25" s="3">
        <v>0</v>
      </c>
      <c r="AI25" s="39">
        <v>0</v>
      </c>
    </row>
    <row r="26" spans="1:35" x14ac:dyDescent="0.35">
      <c r="A26" s="4" t="s">
        <v>70</v>
      </c>
      <c r="B26" s="3" t="s">
        <v>75</v>
      </c>
      <c r="C26" s="76" t="s">
        <v>76</v>
      </c>
      <c r="D26" s="93">
        <v>14.574010995952152</v>
      </c>
      <c r="E26" s="94">
        <v>9.7190502740728411E-6</v>
      </c>
      <c r="F26" s="94">
        <v>0.88118128187747202</v>
      </c>
      <c r="G26" s="94">
        <v>0.20609509723217603</v>
      </c>
      <c r="H26" s="94">
        <v>0.30817213052318432</v>
      </c>
      <c r="I26" s="94">
        <v>0.24332399015676481</v>
      </c>
      <c r="J26" s="94">
        <v>4.2688251174384566E-2</v>
      </c>
      <c r="K26" s="95">
        <v>0.44420709917552342</v>
      </c>
      <c r="L26" s="61">
        <v>14.574010995952152</v>
      </c>
      <c r="M26" s="62">
        <v>9.7190502740728411E-6</v>
      </c>
      <c r="N26" s="62">
        <v>0.88118128187747202</v>
      </c>
      <c r="O26" s="62">
        <v>0.20609509723217603</v>
      </c>
      <c r="P26" s="62">
        <v>0.30817213052318432</v>
      </c>
      <c r="Q26" s="62">
        <v>0.24332399015676481</v>
      </c>
      <c r="R26" s="62">
        <v>4.2688251174384566E-2</v>
      </c>
      <c r="S26" s="63">
        <v>0.44420709917552342</v>
      </c>
      <c r="T26" s="80">
        <v>3.9928797249183981E-2</v>
      </c>
      <c r="U26" s="81">
        <v>2.662753499745984E-8</v>
      </c>
      <c r="V26" s="81">
        <v>2.4141952928149919E-3</v>
      </c>
      <c r="W26" s="81">
        <v>5.6464410200596183E-4</v>
      </c>
      <c r="X26" s="81">
        <v>8.4430720691283363E-4</v>
      </c>
      <c r="Y26" s="81">
        <v>6.6664106892264335E-4</v>
      </c>
      <c r="Z26" s="81">
        <v>1.1695411280653305E-4</v>
      </c>
      <c r="AA26" s="82">
        <v>1.2170057511658179E-3</v>
      </c>
      <c r="AB26" s="4">
        <v>0</v>
      </c>
      <c r="AC26" s="3">
        <v>0</v>
      </c>
      <c r="AD26" s="3">
        <v>0</v>
      </c>
      <c r="AE26" s="3">
        <v>0</v>
      </c>
      <c r="AF26" s="3">
        <v>0</v>
      </c>
      <c r="AG26" s="3">
        <v>0</v>
      </c>
      <c r="AH26" s="3">
        <v>0</v>
      </c>
      <c r="AI26" s="39">
        <v>0</v>
      </c>
    </row>
    <row r="27" spans="1:35" x14ac:dyDescent="0.35">
      <c r="A27" s="4" t="s">
        <v>70</v>
      </c>
      <c r="B27" s="3" t="s">
        <v>77</v>
      </c>
      <c r="C27" s="76" t="s">
        <v>78</v>
      </c>
      <c r="D27" s="93">
        <v>144.03876140826577</v>
      </c>
      <c r="E27" s="94">
        <v>1.9438100548145681E-6</v>
      </c>
      <c r="F27" s="94">
        <v>0.17911647671156972</v>
      </c>
      <c r="G27" s="94">
        <v>2.8896065746133437</v>
      </c>
      <c r="H27" s="94">
        <v>3.0508104140504613</v>
      </c>
      <c r="I27" s="94">
        <v>2.3606344046366265</v>
      </c>
      <c r="J27" s="94">
        <v>0.45867456149554192</v>
      </c>
      <c r="K27" s="95">
        <v>4.3421892897506753</v>
      </c>
      <c r="L27" s="61">
        <v>144.03876140826577</v>
      </c>
      <c r="M27" s="62">
        <v>1.9438100548145681E-6</v>
      </c>
      <c r="N27" s="62">
        <v>0.17911647671156972</v>
      </c>
      <c r="O27" s="62">
        <v>2.8896065746133437</v>
      </c>
      <c r="P27" s="62">
        <v>3.0508104140504613</v>
      </c>
      <c r="Q27" s="62">
        <v>2.3606344046366265</v>
      </c>
      <c r="R27" s="62">
        <v>0.45867456149554192</v>
      </c>
      <c r="S27" s="63">
        <v>4.3421892897506753</v>
      </c>
      <c r="T27" s="80">
        <v>0.39462674358428967</v>
      </c>
      <c r="U27" s="81">
        <v>5.3255069994919672E-9</v>
      </c>
      <c r="V27" s="81">
        <v>4.9073007318238277E-4</v>
      </c>
      <c r="W27" s="81">
        <v>7.9167303414064225E-3</v>
      </c>
      <c r="X27" s="81">
        <v>8.35838469602866E-3</v>
      </c>
      <c r="Y27" s="81">
        <v>6.4674915195524025E-3</v>
      </c>
      <c r="Z27" s="81">
        <v>1.2566426342343615E-3</v>
      </c>
      <c r="AA27" s="82">
        <v>1.1896409013015549E-2</v>
      </c>
      <c r="AB27" s="4">
        <v>0</v>
      </c>
      <c r="AC27" s="3">
        <v>0</v>
      </c>
      <c r="AD27" s="3">
        <v>0</v>
      </c>
      <c r="AE27" s="3">
        <v>0</v>
      </c>
      <c r="AF27" s="3">
        <v>0</v>
      </c>
      <c r="AG27" s="3">
        <v>0</v>
      </c>
      <c r="AH27" s="3">
        <v>0</v>
      </c>
      <c r="AI27" s="39">
        <v>0</v>
      </c>
    </row>
    <row r="28" spans="1:35" x14ac:dyDescent="0.35">
      <c r="A28" s="4" t="s">
        <v>70</v>
      </c>
      <c r="B28" s="3" t="s">
        <v>79</v>
      </c>
      <c r="C28" s="76" t="s">
        <v>80</v>
      </c>
      <c r="D28" s="93">
        <v>154.94528135791649</v>
      </c>
      <c r="E28" s="94">
        <v>0</v>
      </c>
      <c r="F28" s="94">
        <v>0</v>
      </c>
      <c r="G28" s="94">
        <v>19.037508548873266</v>
      </c>
      <c r="H28" s="94">
        <v>3.9266068326361072</v>
      </c>
      <c r="I28" s="94">
        <v>3.2480242687602399</v>
      </c>
      <c r="J28" s="94">
        <v>1.974277768345891</v>
      </c>
      <c r="K28" s="95">
        <v>12.062497056935435</v>
      </c>
      <c r="L28" s="61">
        <v>154.94528135791649</v>
      </c>
      <c r="M28" s="62">
        <v>0</v>
      </c>
      <c r="N28" s="62">
        <v>0</v>
      </c>
      <c r="O28" s="62">
        <v>19.037508548873266</v>
      </c>
      <c r="P28" s="62">
        <v>3.9266068326361072</v>
      </c>
      <c r="Q28" s="62">
        <v>3.2480242687602399</v>
      </c>
      <c r="R28" s="62">
        <v>1.974277768345891</v>
      </c>
      <c r="S28" s="63">
        <v>12.062497056935435</v>
      </c>
      <c r="T28" s="80">
        <v>0.42450762015867538</v>
      </c>
      <c r="U28" s="81">
        <v>0</v>
      </c>
      <c r="V28" s="81">
        <v>0</v>
      </c>
      <c r="W28" s="81">
        <v>5.2157557668145935E-2</v>
      </c>
      <c r="X28" s="81">
        <v>1.075782693872906E-2</v>
      </c>
      <c r="Y28" s="81">
        <v>8.8986966267403829E-3</v>
      </c>
      <c r="Z28" s="81">
        <v>5.4089801872490165E-3</v>
      </c>
      <c r="AA28" s="82">
        <v>3.3047937142288861E-2</v>
      </c>
      <c r="AB28" s="4">
        <v>0</v>
      </c>
      <c r="AC28" s="3">
        <v>0</v>
      </c>
      <c r="AD28" s="3">
        <v>0</v>
      </c>
      <c r="AE28" s="3">
        <v>0</v>
      </c>
      <c r="AF28" s="3">
        <v>0</v>
      </c>
      <c r="AG28" s="3">
        <v>0</v>
      </c>
      <c r="AH28" s="3">
        <v>0</v>
      </c>
      <c r="AI28" s="39">
        <v>0</v>
      </c>
    </row>
    <row r="29" spans="1:35" x14ac:dyDescent="0.35">
      <c r="A29" s="4" t="s">
        <v>70</v>
      </c>
      <c r="B29" s="3" t="s">
        <v>81</v>
      </c>
      <c r="C29" s="76" t="s">
        <v>82</v>
      </c>
      <c r="D29" s="93">
        <v>82.42254511300051</v>
      </c>
      <c r="E29" s="94">
        <v>0</v>
      </c>
      <c r="F29" s="94">
        <v>0</v>
      </c>
      <c r="G29" s="94">
        <v>0.99027968230028496</v>
      </c>
      <c r="H29" s="94">
        <v>1.7178774593798025</v>
      </c>
      <c r="I29" s="94">
        <v>1.318694728138474</v>
      </c>
      <c r="J29" s="94">
        <v>0.19954526355269622</v>
      </c>
      <c r="K29" s="95">
        <v>2.1636186564933917</v>
      </c>
      <c r="L29" s="61">
        <v>82.42254511300051</v>
      </c>
      <c r="M29" s="62">
        <v>0</v>
      </c>
      <c r="N29" s="62">
        <v>0</v>
      </c>
      <c r="O29" s="62">
        <v>0.99027968230028496</v>
      </c>
      <c r="P29" s="62">
        <v>1.7178774593798025</v>
      </c>
      <c r="Q29" s="62">
        <v>1.318694728138474</v>
      </c>
      <c r="R29" s="62">
        <v>0.19954526355269622</v>
      </c>
      <c r="S29" s="63">
        <v>2.1636186564933917</v>
      </c>
      <c r="T29" s="80">
        <v>0.22581519209041234</v>
      </c>
      <c r="U29" s="81">
        <v>0</v>
      </c>
      <c r="V29" s="81">
        <v>0</v>
      </c>
      <c r="W29" s="81">
        <v>2.7130950200007805E-3</v>
      </c>
      <c r="X29" s="81">
        <v>4.7065135873419249E-3</v>
      </c>
      <c r="Y29" s="81">
        <v>3.6128622688725315E-3</v>
      </c>
      <c r="Z29" s="81">
        <v>5.4669935219916772E-4</v>
      </c>
      <c r="AA29" s="82">
        <v>5.9277223465572376E-3</v>
      </c>
      <c r="AB29" s="4">
        <v>0</v>
      </c>
      <c r="AC29" s="3">
        <v>0</v>
      </c>
      <c r="AD29" s="3">
        <v>0</v>
      </c>
      <c r="AE29" s="3">
        <v>0</v>
      </c>
      <c r="AF29" s="3">
        <v>0</v>
      </c>
      <c r="AG29" s="3">
        <v>0</v>
      </c>
      <c r="AH29" s="3">
        <v>0</v>
      </c>
      <c r="AI29" s="39">
        <v>0</v>
      </c>
    </row>
    <row r="30" spans="1:35" x14ac:dyDescent="0.35">
      <c r="A30" s="4" t="s">
        <v>70</v>
      </c>
      <c r="B30" s="3" t="s">
        <v>83</v>
      </c>
      <c r="C30" s="76" t="s">
        <v>84</v>
      </c>
      <c r="D30" s="93">
        <v>260.3052865635936</v>
      </c>
      <c r="E30" s="94">
        <v>7.3459837771940525E-3</v>
      </c>
      <c r="F30" s="94">
        <v>8207.0815188510842</v>
      </c>
      <c r="G30" s="94">
        <v>37.978895048861752</v>
      </c>
      <c r="H30" s="94">
        <v>5.5173374295613113</v>
      </c>
      <c r="I30" s="94">
        <v>4.503103798039624</v>
      </c>
      <c r="J30" s="94">
        <v>4.7583465613031679</v>
      </c>
      <c r="K30" s="95">
        <v>17.94515992724061</v>
      </c>
      <c r="L30" s="61">
        <v>260.3052865635936</v>
      </c>
      <c r="M30" s="62">
        <v>7.3459837771940525E-3</v>
      </c>
      <c r="N30" s="62">
        <v>8207.0815188510842</v>
      </c>
      <c r="O30" s="62">
        <v>37.978895048861752</v>
      </c>
      <c r="P30" s="62">
        <v>5.5173374295613113</v>
      </c>
      <c r="Q30" s="62">
        <v>4.503103798039624</v>
      </c>
      <c r="R30" s="62">
        <v>4.7583465613031679</v>
      </c>
      <c r="S30" s="63">
        <v>17.94515992724061</v>
      </c>
      <c r="T30" s="80">
        <v>0.71316516866737967</v>
      </c>
      <c r="U30" s="81">
        <v>2.0125982951216581E-5</v>
      </c>
      <c r="V30" s="81">
        <v>22.485154846167354</v>
      </c>
      <c r="W30" s="81">
        <v>0.10405176725715549</v>
      </c>
      <c r="X30" s="81">
        <v>1.5115992957702225E-2</v>
      </c>
      <c r="Y30" s="81">
        <v>1.2337270679560612E-2</v>
      </c>
      <c r="Z30" s="81">
        <v>1.3036565921378543E-2</v>
      </c>
      <c r="AA30" s="82">
        <v>4.9164821718467415E-2</v>
      </c>
      <c r="AB30" s="4">
        <v>0</v>
      </c>
      <c r="AC30" s="3">
        <v>0</v>
      </c>
      <c r="AD30" s="3">
        <v>0</v>
      </c>
      <c r="AE30" s="3">
        <v>0</v>
      </c>
      <c r="AF30" s="3">
        <v>0</v>
      </c>
      <c r="AG30" s="3">
        <v>0</v>
      </c>
      <c r="AH30" s="3">
        <v>0</v>
      </c>
      <c r="AI30" s="39">
        <v>0</v>
      </c>
    </row>
    <row r="31" spans="1:35" x14ac:dyDescent="0.35">
      <c r="A31" s="4" t="s">
        <v>70</v>
      </c>
      <c r="B31" s="3" t="s">
        <v>85</v>
      </c>
      <c r="C31" s="76" t="s">
        <v>86</v>
      </c>
      <c r="D31" s="93">
        <v>272.52290729607574</v>
      </c>
      <c r="E31" s="94">
        <v>5.5718396320545978E-4</v>
      </c>
      <c r="F31" s="94">
        <v>27110.932271299742</v>
      </c>
      <c r="G31" s="94">
        <v>113.92914597665597</v>
      </c>
      <c r="H31" s="94">
        <v>4.4805576019428788</v>
      </c>
      <c r="I31" s="94">
        <v>3.883484074540382</v>
      </c>
      <c r="J31" s="94">
        <v>12.150524857021567</v>
      </c>
      <c r="K31" s="95">
        <v>32.399493735936652</v>
      </c>
      <c r="L31" s="61">
        <v>272.52290729607574</v>
      </c>
      <c r="M31" s="62">
        <v>5.5718396320545978E-4</v>
      </c>
      <c r="N31" s="62">
        <v>27110.932271299742</v>
      </c>
      <c r="O31" s="62">
        <v>113.92914597665597</v>
      </c>
      <c r="P31" s="62">
        <v>4.4805576019428788</v>
      </c>
      <c r="Q31" s="62">
        <v>3.883484074540382</v>
      </c>
      <c r="R31" s="62">
        <v>12.150524857021567</v>
      </c>
      <c r="S31" s="63">
        <v>32.399493735936652</v>
      </c>
      <c r="T31" s="80">
        <v>0.74663810218102944</v>
      </c>
      <c r="U31" s="81">
        <v>1.5265314060423556E-6</v>
      </c>
      <c r="V31" s="81">
        <v>74.276526770684228</v>
      </c>
      <c r="W31" s="81">
        <v>0.31213464651138628</v>
      </c>
      <c r="X31" s="81">
        <v>1.2275500279295561E-2</v>
      </c>
      <c r="Y31" s="81">
        <v>1.0639682396001045E-2</v>
      </c>
      <c r="Z31" s="81">
        <v>3.3289109197319353E-2</v>
      </c>
      <c r="AA31" s="82">
        <v>8.8765736262840109E-2</v>
      </c>
      <c r="AB31" s="4">
        <v>0</v>
      </c>
      <c r="AC31" s="3">
        <v>0</v>
      </c>
      <c r="AD31" s="3">
        <v>0</v>
      </c>
      <c r="AE31" s="3">
        <v>0</v>
      </c>
      <c r="AF31" s="3">
        <v>0</v>
      </c>
      <c r="AG31" s="3">
        <v>0</v>
      </c>
      <c r="AH31" s="3">
        <v>0</v>
      </c>
      <c r="AI31" s="39">
        <v>0</v>
      </c>
    </row>
    <row r="32" spans="1:35" x14ac:dyDescent="0.35">
      <c r="A32" s="4" t="s">
        <v>70</v>
      </c>
      <c r="B32" s="3" t="s">
        <v>87</v>
      </c>
      <c r="C32" s="76" t="s">
        <v>88</v>
      </c>
      <c r="D32" s="93">
        <v>30.310331887626738</v>
      </c>
      <c r="E32" s="94">
        <v>0</v>
      </c>
      <c r="F32" s="94">
        <v>0</v>
      </c>
      <c r="G32" s="94">
        <v>0.35058528489726737</v>
      </c>
      <c r="H32" s="94">
        <v>0.6293851154206378</v>
      </c>
      <c r="I32" s="94">
        <v>0.47998989704773209</v>
      </c>
      <c r="J32" s="94">
        <v>7.0120993544591878E-2</v>
      </c>
      <c r="K32" s="95">
        <v>0.76803403699530337</v>
      </c>
      <c r="L32" s="61">
        <v>30.310331887626738</v>
      </c>
      <c r="M32" s="62">
        <v>0</v>
      </c>
      <c r="N32" s="62">
        <v>0</v>
      </c>
      <c r="O32" s="62">
        <v>0.35058528489726737</v>
      </c>
      <c r="P32" s="62">
        <v>0.6293851154206378</v>
      </c>
      <c r="Q32" s="62">
        <v>0.47998989704773209</v>
      </c>
      <c r="R32" s="62">
        <v>7.0120993544591878E-2</v>
      </c>
      <c r="S32" s="63">
        <v>0.76803403699530337</v>
      </c>
      <c r="T32" s="80">
        <v>8.3042005171580099E-2</v>
      </c>
      <c r="U32" s="81">
        <v>0</v>
      </c>
      <c r="V32" s="81">
        <v>0</v>
      </c>
      <c r="W32" s="81">
        <v>9.6050762985552709E-4</v>
      </c>
      <c r="X32" s="81">
        <v>1.7243427819743503E-3</v>
      </c>
      <c r="Y32" s="81">
        <v>1.3150408138294029E-3</v>
      </c>
      <c r="Z32" s="81">
        <v>1.9211231108107364E-4</v>
      </c>
      <c r="AA32" s="82">
        <v>2.104202841083023E-3</v>
      </c>
      <c r="AB32" s="4">
        <v>0</v>
      </c>
      <c r="AC32" s="3">
        <v>0</v>
      </c>
      <c r="AD32" s="3">
        <v>0</v>
      </c>
      <c r="AE32" s="3">
        <v>0</v>
      </c>
      <c r="AF32" s="3">
        <v>0</v>
      </c>
      <c r="AG32" s="3">
        <v>0</v>
      </c>
      <c r="AH32" s="3">
        <v>0</v>
      </c>
      <c r="AI32" s="39">
        <v>0</v>
      </c>
    </row>
    <row r="33" spans="1:35" x14ac:dyDescent="0.35">
      <c r="A33" s="4" t="s">
        <v>89</v>
      </c>
      <c r="B33" s="3"/>
      <c r="C33" s="76"/>
      <c r="D33" s="93">
        <f>SUM(D24:D32)</f>
        <v>2426.3417846641232</v>
      </c>
      <c r="E33" s="94">
        <f t="shared" ref="E33:AE33" si="5">SUM(E24:E32)</f>
        <v>7.5204023114408255E-2</v>
      </c>
      <c r="F33" s="94">
        <f t="shared" si="5"/>
        <v>165482.52948373888</v>
      </c>
      <c r="G33" s="94">
        <f t="shared" si="5"/>
        <v>1101.4406817329079</v>
      </c>
      <c r="H33" s="94">
        <f t="shared" si="5"/>
        <v>52.498119501986764</v>
      </c>
      <c r="I33" s="94">
        <f t="shared" si="5"/>
        <v>46.756891916869556</v>
      </c>
      <c r="J33" s="94">
        <f t="shared" si="5"/>
        <v>97.205554887562101</v>
      </c>
      <c r="K33" s="95">
        <f t="shared" si="5"/>
        <v>497.67360286549746</v>
      </c>
      <c r="L33" s="61">
        <f t="shared" si="5"/>
        <v>2426.3417846641232</v>
      </c>
      <c r="M33" s="62">
        <f t="shared" si="5"/>
        <v>7.5204023114408255E-2</v>
      </c>
      <c r="N33" s="62">
        <f t="shared" si="5"/>
        <v>165482.52948373888</v>
      </c>
      <c r="O33" s="62">
        <f t="shared" si="5"/>
        <v>1101.4406817329079</v>
      </c>
      <c r="P33" s="62">
        <f t="shared" si="5"/>
        <v>52.498119501986764</v>
      </c>
      <c r="Q33" s="62">
        <f t="shared" si="5"/>
        <v>46.756891916869556</v>
      </c>
      <c r="R33" s="62">
        <f t="shared" si="5"/>
        <v>97.205554887562101</v>
      </c>
      <c r="S33" s="63">
        <f t="shared" si="5"/>
        <v>497.67360286549746</v>
      </c>
      <c r="T33" s="80">
        <f t="shared" si="5"/>
        <v>6.6475117388058189</v>
      </c>
      <c r="U33" s="81">
        <f t="shared" si="5"/>
        <v>2.0603841949152951E-4</v>
      </c>
      <c r="V33" s="81">
        <f t="shared" si="5"/>
        <v>453.37679310613396</v>
      </c>
      <c r="W33" s="81">
        <f t="shared" si="5"/>
        <v>3.0176457033778301</v>
      </c>
      <c r="X33" s="81">
        <f t="shared" si="5"/>
        <v>0.14383046438900485</v>
      </c>
      <c r="Y33" s="81">
        <f t="shared" si="5"/>
        <v>0.12810107374484808</v>
      </c>
      <c r="Z33" s="81">
        <f t="shared" si="5"/>
        <v>0.26631658873304692</v>
      </c>
      <c r="AA33" s="82">
        <f t="shared" si="5"/>
        <v>1.3634893229191709</v>
      </c>
      <c r="AB33" s="4">
        <f t="shared" si="5"/>
        <v>0</v>
      </c>
      <c r="AC33" s="3">
        <f t="shared" si="5"/>
        <v>0</v>
      </c>
      <c r="AD33" s="3">
        <f t="shared" si="5"/>
        <v>0</v>
      </c>
      <c r="AE33" s="3">
        <f t="shared" si="5"/>
        <v>0</v>
      </c>
      <c r="AF33" s="3">
        <f t="shared" ref="AF33" si="6">SUM(AF24:AF32)</f>
        <v>0</v>
      </c>
      <c r="AG33" s="3">
        <f t="shared" ref="AG33" si="7">SUM(AG24:AG32)</f>
        <v>0</v>
      </c>
      <c r="AH33" s="3">
        <f t="shared" ref="AH33" si="8">SUM(AH24:AH32)</f>
        <v>0</v>
      </c>
      <c r="AI33" s="39">
        <f t="shared" ref="AI33" si="9">SUM(AI24:AI32)</f>
        <v>0</v>
      </c>
    </row>
    <row r="34" spans="1:35" x14ac:dyDescent="0.35">
      <c r="A34" s="4" t="s">
        <v>90</v>
      </c>
      <c r="B34" s="3"/>
      <c r="C34" s="76"/>
      <c r="D34" s="93">
        <f>D33+D21</f>
        <v>9082.380000000001</v>
      </c>
      <c r="E34" s="94">
        <f t="shared" ref="E34:AE34" si="10">E33+E21</f>
        <v>0.60028296112029544</v>
      </c>
      <c r="F34" s="94">
        <f t="shared" si="10"/>
        <v>968234.00350566139</v>
      </c>
      <c r="G34" s="94">
        <f t="shared" si="10"/>
        <v>3542.5599999999995</v>
      </c>
      <c r="H34" s="94">
        <f t="shared" si="10"/>
        <v>133.47999999999999</v>
      </c>
      <c r="I34" s="94">
        <f t="shared" si="10"/>
        <v>118.75</v>
      </c>
      <c r="J34" s="94">
        <f t="shared" si="10"/>
        <v>430.17000000000007</v>
      </c>
      <c r="K34" s="95">
        <f t="shared" si="10"/>
        <v>1080.73</v>
      </c>
      <c r="L34" s="61">
        <f t="shared" si="10"/>
        <v>9082.380000000001</v>
      </c>
      <c r="M34" s="62">
        <f t="shared" si="10"/>
        <v>0.60028296112029544</v>
      </c>
      <c r="N34" s="62">
        <f t="shared" si="10"/>
        <v>968234.00350566139</v>
      </c>
      <c r="O34" s="62">
        <f t="shared" si="10"/>
        <v>3542.5599999999995</v>
      </c>
      <c r="P34" s="62">
        <f t="shared" si="10"/>
        <v>133.47999999999999</v>
      </c>
      <c r="Q34" s="62">
        <f t="shared" si="10"/>
        <v>118.75</v>
      </c>
      <c r="R34" s="62">
        <f t="shared" si="10"/>
        <v>430.17000000000007</v>
      </c>
      <c r="S34" s="63">
        <f t="shared" si="10"/>
        <v>1080.73</v>
      </c>
      <c r="T34" s="80">
        <f t="shared" si="10"/>
        <v>24.883232876712331</v>
      </c>
      <c r="U34" s="81">
        <f t="shared" si="10"/>
        <v>1.6446108523843715E-3</v>
      </c>
      <c r="V34" s="81">
        <f t="shared" si="10"/>
        <v>2652.6959000155098</v>
      </c>
      <c r="W34" s="81">
        <f t="shared" si="10"/>
        <v>9.7056438356164385</v>
      </c>
      <c r="X34" s="81">
        <f t="shared" si="10"/>
        <v>0.36569863013698634</v>
      </c>
      <c r="Y34" s="81">
        <f t="shared" si="10"/>
        <v>0.32534246575342463</v>
      </c>
      <c r="Z34" s="81">
        <f t="shared" si="10"/>
        <v>1.1785479452054797</v>
      </c>
      <c r="AA34" s="82">
        <f t="shared" si="10"/>
        <v>2.9609041095890412</v>
      </c>
      <c r="AB34" s="4">
        <f t="shared" si="10"/>
        <v>0</v>
      </c>
      <c r="AC34" s="3">
        <f t="shared" si="10"/>
        <v>0</v>
      </c>
      <c r="AD34" s="3">
        <f t="shared" si="10"/>
        <v>0</v>
      </c>
      <c r="AE34" s="3">
        <f t="shared" si="10"/>
        <v>0</v>
      </c>
      <c r="AF34" s="3">
        <f t="shared" ref="AF34" si="11">AF33+AF21</f>
        <v>0</v>
      </c>
      <c r="AG34" s="3">
        <f t="shared" ref="AG34" si="12">AG33+AG21</f>
        <v>0</v>
      </c>
      <c r="AH34" s="3">
        <f t="shared" ref="AH34" si="13">AH33+AH21</f>
        <v>0</v>
      </c>
      <c r="AI34" s="39">
        <f t="shared" ref="AI34" si="14">AI33+AI21</f>
        <v>0</v>
      </c>
    </row>
    <row r="35" spans="1:35" ht="15" thickBot="1" x14ac:dyDescent="0.4">
      <c r="A35" s="16"/>
      <c r="B35" s="10"/>
      <c r="C35" s="73" t="s">
        <v>35</v>
      </c>
      <c r="D35" s="96">
        <f>'2023 NEI AIRCRAFT CTY SCC'!Y113</f>
        <v>9082.3799999999992</v>
      </c>
      <c r="E35" s="97">
        <f>'2023 NEI AIRCRAFT CTY SCC'!Z113</f>
        <v>0.60028296112029556</v>
      </c>
      <c r="F35" s="97">
        <f>'2023 NEI AIRCRAFT CTY SCC'!AA113</f>
        <v>968234.00350566127</v>
      </c>
      <c r="G35" s="97">
        <f>'2023 NEI AIRCRAFT CTY SCC'!AB113</f>
        <v>3542.56</v>
      </c>
      <c r="H35" s="97">
        <f>'2023 NEI AIRCRAFT CTY SCC'!AC113</f>
        <v>133.47999999999999</v>
      </c>
      <c r="I35" s="97">
        <f>'2023 NEI AIRCRAFT CTY SCC'!AD113</f>
        <v>118.75000000000009</v>
      </c>
      <c r="J35" s="97">
        <f>'2023 NEI AIRCRAFT CTY SCC'!AE113</f>
        <v>430.16999999999985</v>
      </c>
      <c r="K35" s="98">
        <f>'2023 NEI AIRCRAFT CTY SCC'!AF113</f>
        <v>1080.7299999999996</v>
      </c>
      <c r="L35" s="69">
        <f>'2023 NEI AIRCRAFT CTY SCC'!AG113</f>
        <v>9082.3799999999992</v>
      </c>
      <c r="M35" s="70">
        <f>'2023 NEI AIRCRAFT CTY SCC'!AH113</f>
        <v>0.60028296112029556</v>
      </c>
      <c r="N35" s="70">
        <f>'2023 NEI AIRCRAFT CTY SCC'!AI113</f>
        <v>968234.00350566127</v>
      </c>
      <c r="O35" s="70">
        <f>'2023 NEI AIRCRAFT CTY SCC'!AJ113</f>
        <v>3542.56</v>
      </c>
      <c r="P35" s="70">
        <f>'2023 NEI AIRCRAFT CTY SCC'!AK113</f>
        <v>133.47999999999999</v>
      </c>
      <c r="Q35" s="70">
        <f>'2023 NEI AIRCRAFT CTY SCC'!AL113</f>
        <v>118.75000000000009</v>
      </c>
      <c r="R35" s="70">
        <f>'2023 NEI AIRCRAFT CTY SCC'!AM113</f>
        <v>430.16999999999985</v>
      </c>
      <c r="S35" s="71">
        <f>'2023 NEI AIRCRAFT CTY SCC'!AN113</f>
        <v>1080.7299999999996</v>
      </c>
      <c r="T35" s="86">
        <f>'2023 NEI AIRCRAFT CTY SCC'!AO113</f>
        <v>24.88323287671232</v>
      </c>
      <c r="U35" s="87">
        <f>'2023 NEI AIRCRAFT CTY SCC'!AP113</f>
        <v>1.6446108523843713E-3</v>
      </c>
      <c r="V35" s="87">
        <f>'2023 NEI AIRCRAFT CTY SCC'!AQ113</f>
        <v>2652.6959000155102</v>
      </c>
      <c r="W35" s="87">
        <f>'2023 NEI AIRCRAFT CTY SCC'!AR113</f>
        <v>9.7056438356164474</v>
      </c>
      <c r="X35" s="87">
        <f>'2023 NEI AIRCRAFT CTY SCC'!AS113</f>
        <v>0.3656986301369865</v>
      </c>
      <c r="Y35" s="87">
        <f>'2023 NEI AIRCRAFT CTY SCC'!AT113</f>
        <v>0.32534246575342457</v>
      </c>
      <c r="Z35" s="87">
        <f>'2023 NEI AIRCRAFT CTY SCC'!AU113</f>
        <v>1.1785479452054797</v>
      </c>
      <c r="AA35" s="88">
        <f>'2023 NEI AIRCRAFT CTY SCC'!AV113</f>
        <v>2.9609041095890389</v>
      </c>
      <c r="AB35" s="16">
        <f>'2023 NEI AIRCRAFT CTY SCC'!AW113</f>
        <v>0</v>
      </c>
      <c r="AC35" s="10">
        <f>'2023 NEI AIRCRAFT CTY SCC'!AX113</f>
        <v>0</v>
      </c>
      <c r="AD35" s="10">
        <f>'2023 NEI AIRCRAFT CTY SCC'!AY113</f>
        <v>0</v>
      </c>
      <c r="AE35" s="10">
        <f>'2023 NEI AIRCRAFT CTY SCC'!AZ113</f>
        <v>0</v>
      </c>
      <c r="AF35" s="10">
        <f>'2023 NEI AIRCRAFT CTY SCC'!BA113</f>
        <v>0</v>
      </c>
      <c r="AG35" s="10">
        <f>'2023 NEI AIRCRAFT CTY SCC'!BB113</f>
        <v>0</v>
      </c>
      <c r="AH35" s="10">
        <f>'2023 NEI AIRCRAFT CTY SCC'!BC113</f>
        <v>0</v>
      </c>
      <c r="AI35" s="40">
        <f>'2023 NEI AIRCRAFT CTY SCC'!BD113</f>
        <v>0</v>
      </c>
    </row>
    <row r="36" spans="1:35" x14ac:dyDescent="0.35">
      <c r="C36" t="s">
        <v>56</v>
      </c>
      <c r="D36" s="99">
        <f>'2023 NEI AIRCRAFT CTY SCC'!Y113</f>
        <v>9082.3799999999992</v>
      </c>
      <c r="E36" s="99">
        <f>'2023 NEI AIRCRAFT CTY SCC'!Z113</f>
        <v>0.60028296112029556</v>
      </c>
      <c r="F36" s="99">
        <f>'2023 NEI AIRCRAFT CTY SCC'!AA113</f>
        <v>968234.00350566127</v>
      </c>
      <c r="G36" s="99">
        <f>'2023 NEI AIRCRAFT CTY SCC'!AB113</f>
        <v>3542.56</v>
      </c>
      <c r="H36" s="99">
        <f>'2023 NEI AIRCRAFT CTY SCC'!AC113</f>
        <v>133.47999999999999</v>
      </c>
      <c r="I36" s="99">
        <f>'2023 NEI AIRCRAFT CTY SCC'!AD113</f>
        <v>118.75000000000009</v>
      </c>
      <c r="J36" s="99">
        <f>'2023 NEI AIRCRAFT CTY SCC'!AE113</f>
        <v>430.16999999999985</v>
      </c>
      <c r="K36" s="99">
        <f>'2023 NEI AIRCRAFT CTY SCC'!AF113</f>
        <v>1080.7299999999996</v>
      </c>
      <c r="L36">
        <f>'2023 NEI AIRCRAFT CTY SCC'!AG113</f>
        <v>9082.3799999999992</v>
      </c>
      <c r="M36">
        <f>'2023 NEI AIRCRAFT CTY SCC'!AH113</f>
        <v>0.60028296112029556</v>
      </c>
      <c r="N36">
        <f>'2023 NEI AIRCRAFT CTY SCC'!AI113</f>
        <v>968234.00350566127</v>
      </c>
      <c r="O36">
        <f>'2023 NEI AIRCRAFT CTY SCC'!AJ113</f>
        <v>3542.56</v>
      </c>
      <c r="P36">
        <f>'2023 NEI AIRCRAFT CTY SCC'!AK113</f>
        <v>133.47999999999999</v>
      </c>
      <c r="Q36">
        <f>'2023 NEI AIRCRAFT CTY SCC'!AL113</f>
        <v>118.75000000000009</v>
      </c>
      <c r="R36">
        <f>'2023 NEI AIRCRAFT CTY SCC'!AM113</f>
        <v>430.16999999999985</v>
      </c>
      <c r="S36">
        <f>'2023 NEI AIRCRAFT CTY SCC'!AN113</f>
        <v>1080.7299999999996</v>
      </c>
      <c r="T36" s="89">
        <f>'2023 NEI AIRCRAFT CTY SCC'!AO113</f>
        <v>24.88323287671232</v>
      </c>
      <c r="U36" s="89">
        <f>'2023 NEI AIRCRAFT CTY SCC'!AP113</f>
        <v>1.6446108523843713E-3</v>
      </c>
      <c r="V36" s="89">
        <f>'2023 NEI AIRCRAFT CTY SCC'!AQ113</f>
        <v>2652.6959000155102</v>
      </c>
      <c r="W36" s="89">
        <f>'2023 NEI AIRCRAFT CTY SCC'!AR113</f>
        <v>9.7056438356164474</v>
      </c>
      <c r="X36" s="89">
        <f>'2023 NEI AIRCRAFT CTY SCC'!AS113</f>
        <v>0.3656986301369865</v>
      </c>
      <c r="Y36" s="89">
        <f>'2023 NEI AIRCRAFT CTY SCC'!AT113</f>
        <v>0.32534246575342457</v>
      </c>
      <c r="Z36" s="89">
        <f>'2023 NEI AIRCRAFT CTY SCC'!AU113</f>
        <v>1.1785479452054797</v>
      </c>
      <c r="AA36" s="89">
        <f>'2023 NEI AIRCRAFT CTY SCC'!AV113</f>
        <v>2.9609041095890389</v>
      </c>
      <c r="AB36">
        <f>'2023 NEI AIRCRAFT CTY SCC'!AW113</f>
        <v>0</v>
      </c>
      <c r="AC36">
        <f>'2023 NEI AIRCRAFT CTY SCC'!AX113</f>
        <v>0</v>
      </c>
      <c r="AD36">
        <f>'2023 NEI AIRCRAFT CTY SCC'!AY113</f>
        <v>0</v>
      </c>
      <c r="AE36">
        <f>'2023 NEI AIRCRAFT CTY SCC'!AZ113</f>
        <v>0</v>
      </c>
      <c r="AF36">
        <f>'2023 NEI AIRCRAFT CTY SCC'!BA113</f>
        <v>0</v>
      </c>
      <c r="AG36">
        <f>'2023 NEI AIRCRAFT CTY SCC'!BB113</f>
        <v>0</v>
      </c>
      <c r="AH36">
        <f>'2023 NEI AIRCRAFT CTY SCC'!BC113</f>
        <v>0</v>
      </c>
      <c r="AI36">
        <f>'2023 NEI AIRCRAFT CTY SCC'!BD113</f>
        <v>0</v>
      </c>
    </row>
  </sheetData>
  <mergeCells count="5">
    <mergeCell ref="D6:K6"/>
    <mergeCell ref="L6:S6"/>
    <mergeCell ref="T6:AA6"/>
    <mergeCell ref="AB6:AI6"/>
    <mergeCell ref="A4:K4"/>
  </mergeCells>
  <pageMargins left="0.7" right="0.7" top="0.75" bottom="0.75" header="0.3" footer="0.3"/>
  <pageSetup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6009C7-4CE5-482A-98D1-C04A1EC8D4A3}">
  <dimension ref="A1:AG17"/>
  <sheetViews>
    <sheetView workbookViewId="0"/>
  </sheetViews>
  <sheetFormatPr defaultRowHeight="14.5" x14ac:dyDescent="0.35"/>
  <cols>
    <col min="1" max="1" width="13.1796875" bestFit="1" customWidth="1"/>
    <col min="2" max="2" width="22.7265625" bestFit="1" customWidth="1"/>
    <col min="3" max="3" width="23.54296875" bestFit="1" customWidth="1"/>
    <col min="4" max="4" width="23.7265625" bestFit="1" customWidth="1"/>
    <col min="5" max="5" width="24.1796875" bestFit="1" customWidth="1"/>
    <col min="6" max="7" width="28.81640625" bestFit="1" customWidth="1"/>
    <col min="8" max="8" width="23.54296875" bestFit="1" customWidth="1"/>
    <col min="9" max="9" width="24" bestFit="1" customWidth="1"/>
    <col min="10" max="10" width="22.453125" bestFit="1" customWidth="1"/>
    <col min="11" max="11" width="23.26953125" bestFit="1" customWidth="1"/>
    <col min="12" max="12" width="23.453125" bestFit="1" customWidth="1"/>
    <col min="13" max="13" width="23.81640625" bestFit="1" customWidth="1"/>
    <col min="14" max="15" width="28.54296875" bestFit="1" customWidth="1"/>
    <col min="16" max="16" width="23.26953125" bestFit="1" customWidth="1"/>
    <col min="17" max="17" width="25.1796875" bestFit="1" customWidth="1"/>
    <col min="18" max="18" width="22.54296875" bestFit="1" customWidth="1"/>
    <col min="19" max="19" width="23.453125" bestFit="1" customWidth="1"/>
    <col min="20" max="20" width="23.54296875" bestFit="1" customWidth="1"/>
    <col min="21" max="21" width="24" bestFit="1" customWidth="1"/>
    <col min="22" max="23" width="28.7265625" bestFit="1" customWidth="1"/>
    <col min="24" max="24" width="23.453125" bestFit="1" customWidth="1"/>
    <col min="25" max="25" width="23.81640625" bestFit="1" customWidth="1"/>
    <col min="26" max="26" width="23.54296875" bestFit="1" customWidth="1"/>
    <col min="27" max="27" width="24.453125" bestFit="1" customWidth="1"/>
    <col min="28" max="28" width="24.54296875" bestFit="1" customWidth="1"/>
    <col min="29" max="29" width="25" bestFit="1" customWidth="1"/>
    <col min="30" max="31" width="29.81640625" bestFit="1" customWidth="1"/>
    <col min="32" max="32" width="24.453125" bestFit="1" customWidth="1"/>
    <col min="33" max="33" width="24.81640625" bestFit="1" customWidth="1"/>
  </cols>
  <sheetData>
    <row r="1" spans="1:33" x14ac:dyDescent="0.35">
      <c r="A1" s="14" t="s">
        <v>93</v>
      </c>
    </row>
    <row r="2" spans="1:33" x14ac:dyDescent="0.35">
      <c r="A2" s="14" t="s">
        <v>91</v>
      </c>
    </row>
    <row r="3" spans="1:33" x14ac:dyDescent="0.35">
      <c r="A3" s="14" t="s">
        <v>210</v>
      </c>
    </row>
    <row r="4" spans="1:33" x14ac:dyDescent="0.35">
      <c r="A4" s="118" t="s">
        <v>92</v>
      </c>
      <c r="B4" s="119"/>
      <c r="C4" s="119"/>
      <c r="D4" s="119"/>
      <c r="E4" s="119"/>
      <c r="F4" s="119"/>
      <c r="G4" s="119"/>
      <c r="H4" s="119"/>
      <c r="I4" s="119"/>
      <c r="J4" s="119"/>
      <c r="K4" s="119"/>
    </row>
    <row r="5" spans="1:33" ht="15" thickBot="1" x14ac:dyDescent="0.4">
      <c r="A5" s="14" t="s">
        <v>211</v>
      </c>
    </row>
    <row r="6" spans="1:33" x14ac:dyDescent="0.35">
      <c r="A6" s="105"/>
      <c r="B6" s="120" t="s">
        <v>226</v>
      </c>
      <c r="C6" s="121"/>
      <c r="D6" s="121"/>
      <c r="E6" s="121"/>
      <c r="F6" s="121"/>
      <c r="G6" s="121"/>
      <c r="H6" s="121"/>
      <c r="I6" s="122"/>
      <c r="J6" s="120" t="s">
        <v>225</v>
      </c>
      <c r="K6" s="121"/>
      <c r="L6" s="121"/>
      <c r="M6" s="121"/>
      <c r="N6" s="121"/>
      <c r="O6" s="121"/>
      <c r="P6" s="121"/>
      <c r="Q6" s="121"/>
      <c r="R6" s="120" t="s">
        <v>224</v>
      </c>
      <c r="S6" s="121"/>
      <c r="T6" s="121"/>
      <c r="U6" s="121"/>
      <c r="V6" s="121"/>
      <c r="W6" s="121"/>
      <c r="X6" s="121"/>
      <c r="Y6" s="122"/>
      <c r="Z6" s="120" t="s">
        <v>227</v>
      </c>
      <c r="AA6" s="121"/>
      <c r="AB6" s="121"/>
      <c r="AC6" s="121"/>
      <c r="AD6" s="121"/>
      <c r="AE6" s="121"/>
      <c r="AF6" s="121"/>
      <c r="AG6" s="122"/>
    </row>
    <row r="7" spans="1:33" x14ac:dyDescent="0.35">
      <c r="A7" s="106" t="s">
        <v>50</v>
      </c>
      <c r="B7" s="4" t="s">
        <v>186</v>
      </c>
      <c r="C7" s="3" t="s">
        <v>187</v>
      </c>
      <c r="D7" s="3" t="s">
        <v>188</v>
      </c>
      <c r="E7" s="3" t="s">
        <v>189</v>
      </c>
      <c r="F7" s="3" t="s">
        <v>190</v>
      </c>
      <c r="G7" s="3" t="s">
        <v>191</v>
      </c>
      <c r="H7" s="3" t="s">
        <v>192</v>
      </c>
      <c r="I7" s="39" t="s">
        <v>193</v>
      </c>
      <c r="J7" s="45" t="s">
        <v>194</v>
      </c>
      <c r="K7" s="3" t="s">
        <v>195</v>
      </c>
      <c r="L7" s="3" t="s">
        <v>196</v>
      </c>
      <c r="M7" s="3" t="s">
        <v>197</v>
      </c>
      <c r="N7" s="3" t="s">
        <v>198</v>
      </c>
      <c r="O7" s="3" t="s">
        <v>199</v>
      </c>
      <c r="P7" s="3" t="s">
        <v>200</v>
      </c>
      <c r="Q7" s="76" t="s">
        <v>201</v>
      </c>
      <c r="R7" s="4" t="s">
        <v>202</v>
      </c>
      <c r="S7" s="3" t="s">
        <v>203</v>
      </c>
      <c r="T7" s="3" t="s">
        <v>204</v>
      </c>
      <c r="U7" s="3" t="s">
        <v>205</v>
      </c>
      <c r="V7" s="3" t="s">
        <v>206</v>
      </c>
      <c r="W7" s="3" t="s">
        <v>208</v>
      </c>
      <c r="X7" s="3" t="s">
        <v>209</v>
      </c>
      <c r="Y7" s="39" t="s">
        <v>207</v>
      </c>
      <c r="Z7" s="45" t="s">
        <v>153</v>
      </c>
      <c r="AA7" s="3" t="s">
        <v>154</v>
      </c>
      <c r="AB7" s="3" t="s">
        <v>155</v>
      </c>
      <c r="AC7" s="3" t="s">
        <v>156</v>
      </c>
      <c r="AD7" s="3" t="s">
        <v>157</v>
      </c>
      <c r="AE7" s="3" t="s">
        <v>158</v>
      </c>
      <c r="AF7" s="3" t="s">
        <v>159</v>
      </c>
      <c r="AG7" s="39" t="s">
        <v>160</v>
      </c>
    </row>
    <row r="8" spans="1:33" x14ac:dyDescent="0.35">
      <c r="A8" s="107">
        <v>2265008005</v>
      </c>
      <c r="B8" s="4">
        <v>814</v>
      </c>
      <c r="C8" s="3">
        <v>0.60028296112029556</v>
      </c>
      <c r="D8" s="3">
        <v>0</v>
      </c>
      <c r="E8" s="3">
        <v>45.26</v>
      </c>
      <c r="F8" s="3">
        <v>1.9900000000000002</v>
      </c>
      <c r="G8" s="3">
        <v>1.8299999999999998</v>
      </c>
      <c r="H8" s="3">
        <v>4.2699999999999987</v>
      </c>
      <c r="I8" s="39">
        <v>21.879999999999995</v>
      </c>
      <c r="J8" s="45">
        <v>814</v>
      </c>
      <c r="K8" s="3">
        <v>0.60028296112029556</v>
      </c>
      <c r="L8" s="3">
        <v>0</v>
      </c>
      <c r="M8" s="3">
        <v>45.26</v>
      </c>
      <c r="N8" s="3">
        <v>1.9900000000000002</v>
      </c>
      <c r="O8" s="3">
        <v>1.8299999999999998</v>
      </c>
      <c r="P8" s="3">
        <v>4.2699999999999987</v>
      </c>
      <c r="Q8" s="76">
        <v>21.879999999999995</v>
      </c>
      <c r="R8" s="4">
        <v>2.2301369863013698</v>
      </c>
      <c r="S8" s="3">
        <v>1.6446108523843713E-3</v>
      </c>
      <c r="T8" s="3">
        <v>0</v>
      </c>
      <c r="U8" s="3">
        <v>0.12399999999999999</v>
      </c>
      <c r="V8" s="3">
        <v>5.452054794520547E-3</v>
      </c>
      <c r="W8" s="3">
        <v>5.0136986301369856E-3</v>
      </c>
      <c r="X8" s="3">
        <v>1.1698630136986299E-2</v>
      </c>
      <c r="Y8" s="39">
        <v>5.9945205479452049E-2</v>
      </c>
      <c r="Z8" s="45">
        <v>0</v>
      </c>
      <c r="AA8" s="3">
        <v>0</v>
      </c>
      <c r="AB8" s="3">
        <v>0</v>
      </c>
      <c r="AC8" s="3">
        <v>0</v>
      </c>
      <c r="AD8" s="3">
        <v>0</v>
      </c>
      <c r="AE8" s="3">
        <v>0</v>
      </c>
      <c r="AF8" s="3">
        <v>0</v>
      </c>
      <c r="AG8" s="39">
        <v>0</v>
      </c>
    </row>
    <row r="9" spans="1:33" x14ac:dyDescent="0.35">
      <c r="A9" s="107">
        <v>2270008005</v>
      </c>
      <c r="B9" s="4">
        <v>19.120000000000005</v>
      </c>
      <c r="C9" s="3">
        <v>0</v>
      </c>
      <c r="D9" s="3">
        <v>0</v>
      </c>
      <c r="E9" s="3">
        <v>52.420000000000009</v>
      </c>
      <c r="F9" s="3">
        <v>2.9100000000000006</v>
      </c>
      <c r="G9" s="3">
        <v>2.8199999999999994</v>
      </c>
      <c r="H9" s="3">
        <v>0.13</v>
      </c>
      <c r="I9" s="39">
        <v>8.39</v>
      </c>
      <c r="J9" s="45">
        <v>19.120000000000005</v>
      </c>
      <c r="K9" s="3">
        <v>0</v>
      </c>
      <c r="L9" s="3">
        <v>0</v>
      </c>
      <c r="M9" s="3">
        <v>52.420000000000009</v>
      </c>
      <c r="N9" s="3">
        <v>2.9100000000000006</v>
      </c>
      <c r="O9" s="3">
        <v>2.8199999999999994</v>
      </c>
      <c r="P9" s="3">
        <v>0.13</v>
      </c>
      <c r="Q9" s="76">
        <v>8.39</v>
      </c>
      <c r="R9" s="4">
        <v>5.2383561643835619E-2</v>
      </c>
      <c r="S9" s="3">
        <v>0</v>
      </c>
      <c r="T9" s="3">
        <v>0</v>
      </c>
      <c r="U9" s="3">
        <v>0.14361643835616439</v>
      </c>
      <c r="V9" s="3">
        <v>7.9726027397260275E-3</v>
      </c>
      <c r="W9" s="3">
        <v>7.7260273972602732E-3</v>
      </c>
      <c r="X9" s="3">
        <v>3.5616438356164389E-4</v>
      </c>
      <c r="Y9" s="39">
        <v>2.2986301369863019E-2</v>
      </c>
      <c r="Z9" s="45">
        <v>0</v>
      </c>
      <c r="AA9" s="3">
        <v>0</v>
      </c>
      <c r="AB9" s="3">
        <v>0</v>
      </c>
      <c r="AC9" s="3">
        <v>0</v>
      </c>
      <c r="AD9" s="3">
        <v>0</v>
      </c>
      <c r="AE9" s="3">
        <v>0</v>
      </c>
      <c r="AF9" s="3">
        <v>0</v>
      </c>
      <c r="AG9" s="39">
        <v>0</v>
      </c>
    </row>
    <row r="10" spans="1:33" x14ac:dyDescent="0.35">
      <c r="A10" s="107">
        <v>2275001000</v>
      </c>
      <c r="B10" s="4">
        <v>693.01</v>
      </c>
      <c r="C10" s="3">
        <v>0</v>
      </c>
      <c r="D10" s="3">
        <v>84005.388282558866</v>
      </c>
      <c r="E10" s="3">
        <v>679.95000000000027</v>
      </c>
      <c r="F10" s="3">
        <v>23.969999999999988</v>
      </c>
      <c r="G10" s="3">
        <v>23.459999999999997</v>
      </c>
      <c r="H10" s="3">
        <v>61.560000000000009</v>
      </c>
      <c r="I10" s="39">
        <v>289.39999999999998</v>
      </c>
      <c r="J10" s="45">
        <v>693.01</v>
      </c>
      <c r="K10" s="3">
        <v>0</v>
      </c>
      <c r="L10" s="3">
        <v>84005.388282558866</v>
      </c>
      <c r="M10" s="3">
        <v>679.95000000000027</v>
      </c>
      <c r="N10" s="3">
        <v>23.969999999999988</v>
      </c>
      <c r="O10" s="3">
        <v>23.459999999999997</v>
      </c>
      <c r="P10" s="3">
        <v>61.560000000000009</v>
      </c>
      <c r="Q10" s="76">
        <v>289.39999999999998</v>
      </c>
      <c r="R10" s="4">
        <v>1.898657534246575</v>
      </c>
      <c r="S10" s="3">
        <v>0</v>
      </c>
      <c r="T10" s="3">
        <v>230.15174871933937</v>
      </c>
      <c r="U10" s="3">
        <v>1.8628767123287677</v>
      </c>
      <c r="V10" s="3">
        <v>6.5671232876712296E-2</v>
      </c>
      <c r="W10" s="3">
        <v>6.4273972602739718E-2</v>
      </c>
      <c r="X10" s="3">
        <v>0.1686575342465754</v>
      </c>
      <c r="Y10" s="39">
        <v>0.792876712328767</v>
      </c>
      <c r="Z10" s="45">
        <v>0</v>
      </c>
      <c r="AA10" s="3">
        <v>0</v>
      </c>
      <c r="AB10" s="3">
        <v>0</v>
      </c>
      <c r="AC10" s="3">
        <v>0</v>
      </c>
      <c r="AD10" s="3">
        <v>0</v>
      </c>
      <c r="AE10" s="3">
        <v>0</v>
      </c>
      <c r="AF10" s="3">
        <v>0</v>
      </c>
      <c r="AG10" s="39">
        <v>0</v>
      </c>
    </row>
    <row r="11" spans="1:33" x14ac:dyDescent="0.35">
      <c r="A11" s="107">
        <v>2275020000</v>
      </c>
      <c r="B11" s="4">
        <v>4473.8</v>
      </c>
      <c r="C11" s="3">
        <v>0</v>
      </c>
      <c r="D11" s="3">
        <v>863965.21770137746</v>
      </c>
      <c r="E11" s="3">
        <v>2576.27</v>
      </c>
      <c r="F11" s="3">
        <v>20.410000000000004</v>
      </c>
      <c r="G11" s="3">
        <v>20.400000000000002</v>
      </c>
      <c r="H11" s="3">
        <v>332.66</v>
      </c>
      <c r="I11" s="39">
        <v>639.88999999999987</v>
      </c>
      <c r="J11" s="45">
        <v>4473.8</v>
      </c>
      <c r="K11" s="3">
        <v>0</v>
      </c>
      <c r="L11" s="3">
        <v>863965.21770137746</v>
      </c>
      <c r="M11" s="3">
        <v>2576.27</v>
      </c>
      <c r="N11" s="3">
        <v>20.410000000000004</v>
      </c>
      <c r="O11" s="3">
        <v>20.400000000000002</v>
      </c>
      <c r="P11" s="3">
        <v>332.66</v>
      </c>
      <c r="Q11" s="76">
        <v>639.88999999999987</v>
      </c>
      <c r="R11" s="4">
        <v>12.256986301369865</v>
      </c>
      <c r="S11" s="3">
        <v>0</v>
      </c>
      <c r="T11" s="3">
        <v>2367.0279937024043</v>
      </c>
      <c r="U11" s="3">
        <v>7.0582739726027386</v>
      </c>
      <c r="V11" s="3">
        <v>5.5917808219178085E-2</v>
      </c>
      <c r="W11" s="3">
        <v>5.5890410958904103E-2</v>
      </c>
      <c r="X11" s="3">
        <v>0.91139726027397272</v>
      </c>
      <c r="Y11" s="39">
        <v>1.753123287671233</v>
      </c>
      <c r="Z11" s="45">
        <v>0</v>
      </c>
      <c r="AA11" s="3">
        <v>0</v>
      </c>
      <c r="AB11" s="3">
        <v>0</v>
      </c>
      <c r="AC11" s="3">
        <v>0</v>
      </c>
      <c r="AD11" s="3">
        <v>0</v>
      </c>
      <c r="AE11" s="3">
        <v>0</v>
      </c>
      <c r="AF11" s="3">
        <v>0</v>
      </c>
      <c r="AG11" s="39">
        <v>0</v>
      </c>
    </row>
    <row r="12" spans="1:33" x14ac:dyDescent="0.35">
      <c r="A12" s="107">
        <v>2275050011</v>
      </c>
      <c r="B12" s="4">
        <v>1953.2599999999995</v>
      </c>
      <c r="C12" s="3">
        <v>0</v>
      </c>
      <c r="D12" s="3">
        <v>84.817197388476956</v>
      </c>
      <c r="E12" s="3">
        <v>10.489999999999998</v>
      </c>
      <c r="F12" s="3">
        <v>38.250000000000014</v>
      </c>
      <c r="G12" s="3">
        <v>26.4</v>
      </c>
      <c r="H12" s="3">
        <v>1.6500000000000001</v>
      </c>
      <c r="I12" s="39">
        <v>27.630000000000003</v>
      </c>
      <c r="J12" s="45">
        <v>1953.2599999999995</v>
      </c>
      <c r="K12" s="3">
        <v>0</v>
      </c>
      <c r="L12" s="3">
        <v>84.817197388476956</v>
      </c>
      <c r="M12" s="3">
        <v>10.489999999999998</v>
      </c>
      <c r="N12" s="3">
        <v>38.250000000000014</v>
      </c>
      <c r="O12" s="3">
        <v>26.4</v>
      </c>
      <c r="P12" s="3">
        <v>1.6500000000000001</v>
      </c>
      <c r="Q12" s="76">
        <v>27.630000000000003</v>
      </c>
      <c r="R12" s="4">
        <v>5.3513972602739726</v>
      </c>
      <c r="S12" s="3">
        <v>0</v>
      </c>
      <c r="T12" s="3">
        <v>0.23237588325610123</v>
      </c>
      <c r="U12" s="3">
        <v>2.8739726027397265E-2</v>
      </c>
      <c r="V12" s="3">
        <v>0.10479452054794525</v>
      </c>
      <c r="W12" s="3">
        <v>7.2328767123287674E-2</v>
      </c>
      <c r="X12" s="3">
        <v>4.5205479452054788E-3</v>
      </c>
      <c r="Y12" s="39">
        <v>7.56986301369863E-2</v>
      </c>
      <c r="Z12" s="45">
        <v>0</v>
      </c>
      <c r="AA12" s="3">
        <v>0</v>
      </c>
      <c r="AB12" s="3">
        <v>0</v>
      </c>
      <c r="AC12" s="3">
        <v>0</v>
      </c>
      <c r="AD12" s="3">
        <v>0</v>
      </c>
      <c r="AE12" s="3">
        <v>0</v>
      </c>
      <c r="AF12" s="3">
        <v>0</v>
      </c>
      <c r="AG12" s="39">
        <v>0</v>
      </c>
    </row>
    <row r="13" spans="1:33" x14ac:dyDescent="0.35">
      <c r="A13" s="107">
        <v>2275050012</v>
      </c>
      <c r="B13" s="4">
        <v>625.4899999999999</v>
      </c>
      <c r="C13" s="3">
        <v>0</v>
      </c>
      <c r="D13" s="3">
        <v>2431.4040146332973</v>
      </c>
      <c r="E13" s="3">
        <v>24.37</v>
      </c>
      <c r="F13" s="3">
        <v>14.880000000000003</v>
      </c>
      <c r="G13" s="3">
        <v>14.520000000000003</v>
      </c>
      <c r="H13" s="3">
        <v>5.5400000000000009</v>
      </c>
      <c r="I13" s="39">
        <v>47.67</v>
      </c>
      <c r="J13" s="45">
        <v>625.4899999999999</v>
      </c>
      <c r="K13" s="3">
        <v>0</v>
      </c>
      <c r="L13" s="3">
        <v>2431.4040146332973</v>
      </c>
      <c r="M13" s="3">
        <v>24.37</v>
      </c>
      <c r="N13" s="3">
        <v>14.880000000000003</v>
      </c>
      <c r="O13" s="3">
        <v>14.520000000000003</v>
      </c>
      <c r="P13" s="3">
        <v>5.5400000000000009</v>
      </c>
      <c r="Q13" s="76">
        <v>47.67</v>
      </c>
      <c r="R13" s="4">
        <v>1.7136712328767121</v>
      </c>
      <c r="S13" s="3">
        <v>0</v>
      </c>
      <c r="T13" s="3">
        <v>6.6613808620090325</v>
      </c>
      <c r="U13" s="3">
        <v>6.6767123287671232E-2</v>
      </c>
      <c r="V13" s="3">
        <v>4.0767123287671236E-2</v>
      </c>
      <c r="W13" s="3">
        <v>3.9780821917808233E-2</v>
      </c>
      <c r="X13" s="3">
        <v>1.5178082191780825E-2</v>
      </c>
      <c r="Y13" s="39">
        <v>0.13060273972602743</v>
      </c>
      <c r="Z13" s="45">
        <v>0</v>
      </c>
      <c r="AA13" s="3">
        <v>0</v>
      </c>
      <c r="AB13" s="3">
        <v>0</v>
      </c>
      <c r="AC13" s="3">
        <v>0</v>
      </c>
      <c r="AD13" s="3">
        <v>0</v>
      </c>
      <c r="AE13" s="3">
        <v>0</v>
      </c>
      <c r="AF13" s="3">
        <v>0</v>
      </c>
      <c r="AG13" s="39">
        <v>0</v>
      </c>
    </row>
    <row r="14" spans="1:33" x14ac:dyDescent="0.35">
      <c r="A14" s="107">
        <v>2275060011</v>
      </c>
      <c r="B14" s="4">
        <v>211.12</v>
      </c>
      <c r="C14" s="3">
        <v>0</v>
      </c>
      <c r="D14" s="3">
        <v>0</v>
      </c>
      <c r="E14" s="3">
        <v>1.1899999999999995</v>
      </c>
      <c r="F14" s="3">
        <v>4.5299999999999994</v>
      </c>
      <c r="G14" s="3">
        <v>3.1199999999999997</v>
      </c>
      <c r="H14" s="3">
        <v>0.11000000000000001</v>
      </c>
      <c r="I14" s="39">
        <v>1.27</v>
      </c>
      <c r="J14" s="45">
        <v>211.12</v>
      </c>
      <c r="K14" s="3">
        <v>0</v>
      </c>
      <c r="L14" s="3">
        <v>0</v>
      </c>
      <c r="M14" s="3">
        <v>1.1899999999999995</v>
      </c>
      <c r="N14" s="3">
        <v>4.5299999999999994</v>
      </c>
      <c r="O14" s="3">
        <v>3.1199999999999997</v>
      </c>
      <c r="P14" s="3">
        <v>0.11000000000000001</v>
      </c>
      <c r="Q14" s="76">
        <v>1.27</v>
      </c>
      <c r="R14" s="4">
        <v>0.57841095890410965</v>
      </c>
      <c r="S14" s="3">
        <v>0</v>
      </c>
      <c r="T14" s="3">
        <v>0</v>
      </c>
      <c r="U14" s="3">
        <v>3.260273972602739E-3</v>
      </c>
      <c r="V14" s="3">
        <v>1.2410958904109587E-2</v>
      </c>
      <c r="W14" s="3">
        <v>8.5479452054794524E-3</v>
      </c>
      <c r="X14" s="3">
        <v>3.0136986301369865E-4</v>
      </c>
      <c r="Y14" s="39">
        <v>3.479452054794521E-3</v>
      </c>
      <c r="Z14" s="45">
        <v>0</v>
      </c>
      <c r="AA14" s="3">
        <v>0</v>
      </c>
      <c r="AB14" s="3">
        <v>0</v>
      </c>
      <c r="AC14" s="3">
        <v>0</v>
      </c>
      <c r="AD14" s="3">
        <v>0</v>
      </c>
      <c r="AE14" s="3">
        <v>0</v>
      </c>
      <c r="AF14" s="3">
        <v>0</v>
      </c>
      <c r="AG14" s="39">
        <v>0</v>
      </c>
    </row>
    <row r="15" spans="1:33" x14ac:dyDescent="0.35">
      <c r="A15" s="107">
        <v>2275060012</v>
      </c>
      <c r="B15" s="4">
        <v>198.70999999999998</v>
      </c>
      <c r="C15" s="3">
        <v>0</v>
      </c>
      <c r="D15" s="3">
        <v>17747.176309703103</v>
      </c>
      <c r="E15" s="3">
        <v>43.78</v>
      </c>
      <c r="F15" s="3">
        <v>14.340000000000002</v>
      </c>
      <c r="G15" s="3">
        <v>14.000000000000004</v>
      </c>
      <c r="H15" s="3">
        <v>8.4400000000000013</v>
      </c>
      <c r="I15" s="39">
        <v>37.540000000000006</v>
      </c>
      <c r="J15" s="45">
        <v>198.70999999999998</v>
      </c>
      <c r="K15" s="3">
        <v>0</v>
      </c>
      <c r="L15" s="3">
        <v>17747.176309703103</v>
      </c>
      <c r="M15" s="3">
        <v>43.78</v>
      </c>
      <c r="N15" s="3">
        <v>14.340000000000002</v>
      </c>
      <c r="O15" s="3">
        <v>14.000000000000004</v>
      </c>
      <c r="P15" s="3">
        <v>8.4400000000000013</v>
      </c>
      <c r="Q15" s="76">
        <v>37.540000000000006</v>
      </c>
      <c r="R15" s="4">
        <v>0.5444109589041094</v>
      </c>
      <c r="S15" s="3">
        <v>0</v>
      </c>
      <c r="T15" s="3">
        <v>48.622400848501655</v>
      </c>
      <c r="U15" s="3">
        <v>0.11994520547945205</v>
      </c>
      <c r="V15" s="3">
        <v>3.9287671232876707E-2</v>
      </c>
      <c r="W15" s="3">
        <v>3.8356164383561653E-2</v>
      </c>
      <c r="X15" s="3">
        <v>2.3123287671232878E-2</v>
      </c>
      <c r="Y15" s="39">
        <v>0.10284931506849314</v>
      </c>
      <c r="Z15" s="45">
        <v>0</v>
      </c>
      <c r="AA15" s="3">
        <v>0</v>
      </c>
      <c r="AB15" s="3">
        <v>0</v>
      </c>
      <c r="AC15" s="3">
        <v>0</v>
      </c>
      <c r="AD15" s="3">
        <v>0</v>
      </c>
      <c r="AE15" s="3">
        <v>0</v>
      </c>
      <c r="AF15" s="3">
        <v>0</v>
      </c>
      <c r="AG15" s="39">
        <v>0</v>
      </c>
    </row>
    <row r="16" spans="1:33" x14ac:dyDescent="0.35">
      <c r="A16" s="107">
        <v>2275070000</v>
      </c>
      <c r="B16" s="4">
        <v>93.86999999999999</v>
      </c>
      <c r="C16" s="3">
        <v>0</v>
      </c>
      <c r="D16" s="3">
        <v>0</v>
      </c>
      <c r="E16" s="3">
        <v>108.83000000000001</v>
      </c>
      <c r="F16" s="3">
        <v>12.199999999999998</v>
      </c>
      <c r="G16" s="3">
        <v>12.199999999999998</v>
      </c>
      <c r="H16" s="3">
        <v>15.810000000000002</v>
      </c>
      <c r="I16" s="39">
        <v>7.0599999999999987</v>
      </c>
      <c r="J16" s="45">
        <v>93.86999999999999</v>
      </c>
      <c r="K16" s="3">
        <v>0</v>
      </c>
      <c r="L16" s="3">
        <v>0</v>
      </c>
      <c r="M16" s="3">
        <v>108.83000000000001</v>
      </c>
      <c r="N16" s="3">
        <v>12.199999999999998</v>
      </c>
      <c r="O16" s="3">
        <v>12.199999999999998</v>
      </c>
      <c r="P16" s="3">
        <v>15.810000000000002</v>
      </c>
      <c r="Q16" s="76">
        <v>7.0599999999999987</v>
      </c>
      <c r="R16" s="4">
        <v>0.25717808219178084</v>
      </c>
      <c r="S16" s="3">
        <v>0</v>
      </c>
      <c r="T16" s="3">
        <v>0</v>
      </c>
      <c r="U16" s="3">
        <v>0.29816438356164388</v>
      </c>
      <c r="V16" s="3">
        <v>3.3424657534246567E-2</v>
      </c>
      <c r="W16" s="3">
        <v>3.3424657534246567E-2</v>
      </c>
      <c r="X16" s="3">
        <v>4.3315068493150699E-2</v>
      </c>
      <c r="Y16" s="39">
        <v>1.9342465753424659E-2</v>
      </c>
      <c r="Z16" s="45">
        <v>0</v>
      </c>
      <c r="AA16" s="3">
        <v>0</v>
      </c>
      <c r="AB16" s="3">
        <v>0</v>
      </c>
      <c r="AC16" s="3">
        <v>0</v>
      </c>
      <c r="AD16" s="3">
        <v>0</v>
      </c>
      <c r="AE16" s="3">
        <v>0</v>
      </c>
      <c r="AF16" s="3">
        <v>0</v>
      </c>
      <c r="AG16" s="39">
        <v>0</v>
      </c>
    </row>
    <row r="17" spans="1:33" ht="15" thickBot="1" x14ac:dyDescent="0.4">
      <c r="A17" s="108" t="s">
        <v>51</v>
      </c>
      <c r="B17" s="16">
        <v>9082.380000000001</v>
      </c>
      <c r="C17" s="10">
        <v>0.60028296112029556</v>
      </c>
      <c r="D17" s="10">
        <v>968234.00350566127</v>
      </c>
      <c r="E17" s="10">
        <v>3542.5600000000004</v>
      </c>
      <c r="F17" s="10">
        <v>133.47999999999999</v>
      </c>
      <c r="G17" s="10">
        <v>118.75000000000001</v>
      </c>
      <c r="H17" s="10">
        <v>430.17</v>
      </c>
      <c r="I17" s="40">
        <v>1080.7299999999998</v>
      </c>
      <c r="J17" s="109">
        <v>9082.380000000001</v>
      </c>
      <c r="K17" s="10">
        <v>0.60028296112029556</v>
      </c>
      <c r="L17" s="10">
        <v>968234.00350566127</v>
      </c>
      <c r="M17" s="10">
        <v>3542.5600000000004</v>
      </c>
      <c r="N17" s="10">
        <v>133.47999999999999</v>
      </c>
      <c r="O17" s="10">
        <v>118.75000000000001</v>
      </c>
      <c r="P17" s="10">
        <v>430.17</v>
      </c>
      <c r="Q17" s="73">
        <v>1080.7299999999998</v>
      </c>
      <c r="R17" s="16">
        <v>24.883232876712331</v>
      </c>
      <c r="S17" s="10">
        <v>1.6446108523843713E-3</v>
      </c>
      <c r="T17" s="10">
        <v>2652.6959000155107</v>
      </c>
      <c r="U17" s="10">
        <v>9.7056438356164385</v>
      </c>
      <c r="V17" s="10">
        <v>0.36569863013698628</v>
      </c>
      <c r="W17" s="10">
        <v>0.32534246575342468</v>
      </c>
      <c r="X17" s="10">
        <v>1.1785479452054797</v>
      </c>
      <c r="Y17" s="40">
        <v>2.9609041095890412</v>
      </c>
      <c r="Z17" s="109">
        <v>0</v>
      </c>
      <c r="AA17" s="10">
        <v>0</v>
      </c>
      <c r="AB17" s="10">
        <v>0</v>
      </c>
      <c r="AC17" s="10">
        <v>0</v>
      </c>
      <c r="AD17" s="10">
        <v>0</v>
      </c>
      <c r="AE17" s="10">
        <v>0</v>
      </c>
      <c r="AF17" s="10">
        <v>0</v>
      </c>
      <c r="AG17" s="40">
        <v>0</v>
      </c>
    </row>
  </sheetData>
  <mergeCells count="5">
    <mergeCell ref="A4:K4"/>
    <mergeCell ref="B6:I6"/>
    <mergeCell ref="J6:Q6"/>
    <mergeCell ref="R6:Y6"/>
    <mergeCell ref="Z6:AG6"/>
  </mergeCells>
  <pageMargins left="0.7" right="0.7" top="0.75" bottom="0.75" header="0.3" footer="0.3"/>
  <pageSetup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E3CFB0-DC64-4DFC-B3C8-AE95CB4B0936}">
  <dimension ref="A1:Z29"/>
  <sheetViews>
    <sheetView workbookViewId="0"/>
  </sheetViews>
  <sheetFormatPr defaultRowHeight="14.5" x14ac:dyDescent="0.35"/>
  <cols>
    <col min="1" max="1" width="13.1796875" bestFit="1" customWidth="1"/>
    <col min="2" max="2" width="22.7265625" bestFit="1" customWidth="1"/>
    <col min="3" max="3" width="23.54296875" bestFit="1" customWidth="1"/>
    <col min="4" max="4" width="23.7265625" bestFit="1" customWidth="1"/>
    <col min="5" max="5" width="24.1796875" bestFit="1" customWidth="1"/>
    <col min="6" max="7" width="28.81640625" bestFit="1" customWidth="1"/>
    <col min="8" max="8" width="23.54296875" bestFit="1" customWidth="1"/>
    <col min="9" max="9" width="24" bestFit="1" customWidth="1"/>
    <col min="10" max="10" width="22.453125" bestFit="1" customWidth="1"/>
    <col min="11" max="11" width="23.26953125" bestFit="1" customWidth="1"/>
    <col min="12" max="12" width="23.453125" bestFit="1" customWidth="1"/>
    <col min="13" max="13" width="23.81640625" bestFit="1" customWidth="1"/>
    <col min="14" max="15" width="28.54296875" bestFit="1" customWidth="1"/>
    <col min="16" max="16" width="23.26953125" bestFit="1" customWidth="1"/>
    <col min="17" max="17" width="25.1796875" bestFit="1" customWidth="1"/>
    <col min="18" max="18" width="22.54296875" bestFit="1" customWidth="1"/>
    <col min="19" max="19" width="23.453125" bestFit="1" customWidth="1"/>
    <col min="20" max="20" width="23.54296875" bestFit="1" customWidth="1"/>
    <col min="21" max="21" width="24" bestFit="1" customWidth="1"/>
    <col min="22" max="23" width="28.7265625" bestFit="1" customWidth="1"/>
    <col min="24" max="24" width="23.453125" bestFit="1" customWidth="1"/>
    <col min="25" max="25" width="23.81640625" bestFit="1" customWidth="1"/>
    <col min="26" max="26" width="23.54296875" bestFit="1" customWidth="1"/>
  </cols>
  <sheetData>
    <row r="1" spans="1:26" x14ac:dyDescent="0.35">
      <c r="A1" s="14" t="s">
        <v>215</v>
      </c>
    </row>
    <row r="2" spans="1:26" x14ac:dyDescent="0.35">
      <c r="A2" s="14" t="s">
        <v>91</v>
      </c>
    </row>
    <row r="3" spans="1:26" x14ac:dyDescent="0.35">
      <c r="A3" s="14" t="s">
        <v>210</v>
      </c>
    </row>
    <row r="4" spans="1:26" x14ac:dyDescent="0.35">
      <c r="A4" s="118" t="s">
        <v>92</v>
      </c>
      <c r="B4" s="119"/>
      <c r="C4" s="119"/>
      <c r="D4" s="119"/>
      <c r="E4" s="119"/>
      <c r="F4" s="119"/>
      <c r="G4" s="119"/>
      <c r="H4" s="119"/>
      <c r="I4" s="119"/>
      <c r="J4" s="119"/>
      <c r="K4" s="119"/>
    </row>
    <row r="5" spans="1:26" ht="15" thickBot="1" x14ac:dyDescent="0.4">
      <c r="A5" s="14" t="s">
        <v>212</v>
      </c>
    </row>
    <row r="6" spans="1:26" x14ac:dyDescent="0.35">
      <c r="A6" s="101"/>
      <c r="B6" s="123" t="s">
        <v>226</v>
      </c>
      <c r="C6" s="121"/>
      <c r="D6" s="121"/>
      <c r="E6" s="121"/>
      <c r="F6" s="121"/>
      <c r="G6" s="121"/>
      <c r="H6" s="121"/>
      <c r="I6" s="122"/>
      <c r="J6" s="120" t="s">
        <v>225</v>
      </c>
      <c r="K6" s="121"/>
      <c r="L6" s="121"/>
      <c r="M6" s="121"/>
      <c r="N6" s="121"/>
      <c r="O6" s="121"/>
      <c r="P6" s="121"/>
      <c r="Q6" s="122"/>
      <c r="R6" s="120" t="s">
        <v>224</v>
      </c>
      <c r="S6" s="121"/>
      <c r="T6" s="121"/>
      <c r="U6" s="121"/>
      <c r="V6" s="121"/>
      <c r="W6" s="121"/>
      <c r="X6" s="121"/>
      <c r="Y6" s="122"/>
    </row>
    <row r="7" spans="1:26" x14ac:dyDescent="0.35">
      <c r="A7" s="102" t="s">
        <v>50</v>
      </c>
      <c r="B7" s="3" t="s">
        <v>186</v>
      </c>
      <c r="C7" s="3" t="s">
        <v>187</v>
      </c>
      <c r="D7" s="3" t="s">
        <v>188</v>
      </c>
      <c r="E7" s="3" t="s">
        <v>189</v>
      </c>
      <c r="F7" s="3" t="s">
        <v>190</v>
      </c>
      <c r="G7" s="3" t="s">
        <v>191</v>
      </c>
      <c r="H7" s="3" t="s">
        <v>192</v>
      </c>
      <c r="I7" s="39" t="s">
        <v>193</v>
      </c>
      <c r="J7" s="4" t="s">
        <v>194</v>
      </c>
      <c r="K7" s="3" t="s">
        <v>195</v>
      </c>
      <c r="L7" s="3" t="s">
        <v>196</v>
      </c>
      <c r="M7" s="3" t="s">
        <v>197</v>
      </c>
      <c r="N7" s="3" t="s">
        <v>198</v>
      </c>
      <c r="O7" s="3" t="s">
        <v>199</v>
      </c>
      <c r="P7" s="3" t="s">
        <v>200</v>
      </c>
      <c r="Q7" s="39" t="s">
        <v>201</v>
      </c>
      <c r="R7" s="4" t="s">
        <v>202</v>
      </c>
      <c r="S7" s="3" t="s">
        <v>203</v>
      </c>
      <c r="T7" s="3" t="s">
        <v>204</v>
      </c>
      <c r="U7" s="3" t="s">
        <v>205</v>
      </c>
      <c r="V7" s="3" t="s">
        <v>206</v>
      </c>
      <c r="W7" s="3" t="s">
        <v>208</v>
      </c>
      <c r="X7" s="3" t="s">
        <v>209</v>
      </c>
      <c r="Y7" s="39" t="s">
        <v>207</v>
      </c>
      <c r="Z7" t="s">
        <v>153</v>
      </c>
    </row>
    <row r="8" spans="1:26" x14ac:dyDescent="0.35">
      <c r="A8" s="103">
        <v>34001</v>
      </c>
      <c r="B8" s="3">
        <v>462.10779372893734</v>
      </c>
      <c r="C8" s="3">
        <v>1.0942762766440723E-2</v>
      </c>
      <c r="D8" s="3">
        <v>13273.265762441162</v>
      </c>
      <c r="E8" s="3">
        <v>274.37212427295123</v>
      </c>
      <c r="F8" s="3">
        <v>18.271084248172922</v>
      </c>
      <c r="G8" s="3">
        <v>17.382928056883092</v>
      </c>
      <c r="H8" s="3">
        <v>27.823689039125842</v>
      </c>
      <c r="I8" s="39">
        <v>130.16506755804332</v>
      </c>
      <c r="J8" s="4">
        <v>462.10779372893734</v>
      </c>
      <c r="K8" s="3">
        <v>1.0942762766440723E-2</v>
      </c>
      <c r="L8" s="3">
        <v>13273.265762441162</v>
      </c>
      <c r="M8" s="3">
        <v>274.37212427295123</v>
      </c>
      <c r="N8" s="3">
        <v>18.271084248172922</v>
      </c>
      <c r="O8" s="3">
        <v>17.382928056883092</v>
      </c>
      <c r="P8" s="3">
        <v>27.823689039125842</v>
      </c>
      <c r="Q8" s="39">
        <v>130.16506755804332</v>
      </c>
      <c r="R8" s="4">
        <v>1.2660487499422941</v>
      </c>
      <c r="S8" s="3">
        <v>2.9980171962851298E-5</v>
      </c>
      <c r="T8" s="3">
        <v>36.365111677920986</v>
      </c>
      <c r="U8" s="3">
        <v>0.75170445006288</v>
      </c>
      <c r="V8" s="3">
        <v>5.0057765063487442E-2</v>
      </c>
      <c r="W8" s="3">
        <v>4.7624460429816676E-2</v>
      </c>
      <c r="X8" s="3">
        <v>7.6229285038700939E-2</v>
      </c>
      <c r="Y8" s="39">
        <v>0.35661662344669404</v>
      </c>
      <c r="Z8">
        <v>0</v>
      </c>
    </row>
    <row r="9" spans="1:26" x14ac:dyDescent="0.35">
      <c r="A9" s="103">
        <v>34003</v>
      </c>
      <c r="B9" s="3">
        <v>336.48086348043262</v>
      </c>
      <c r="C9" s="3">
        <v>2.3544689111842034E-3</v>
      </c>
      <c r="D9" s="3">
        <v>1597.5750474628228</v>
      </c>
      <c r="E9" s="3">
        <v>13.101719375728095</v>
      </c>
      <c r="F9" s="3">
        <v>12.565408527565785</v>
      </c>
      <c r="G9" s="3">
        <v>10.857315599537685</v>
      </c>
      <c r="H9" s="3">
        <v>2.3303085367783813</v>
      </c>
      <c r="I9" s="39">
        <v>16.80382965372641</v>
      </c>
      <c r="J9" s="4">
        <v>336.48086348043262</v>
      </c>
      <c r="K9" s="3">
        <v>2.3544689111842034E-3</v>
      </c>
      <c r="L9" s="3">
        <v>1597.5750474628228</v>
      </c>
      <c r="M9" s="3">
        <v>13.101719375728095</v>
      </c>
      <c r="N9" s="3">
        <v>12.565408527565785</v>
      </c>
      <c r="O9" s="3">
        <v>10.857315599537685</v>
      </c>
      <c r="P9" s="3">
        <v>2.3303085367783813</v>
      </c>
      <c r="Q9" s="39">
        <v>16.80382965372641</v>
      </c>
      <c r="R9" s="4">
        <v>0.92186537939844526</v>
      </c>
      <c r="S9" s="3">
        <v>6.4505997566690502E-6</v>
      </c>
      <c r="T9" s="3">
        <v>4.3769179382543086</v>
      </c>
      <c r="U9" s="3">
        <v>3.5895121577337243E-2</v>
      </c>
      <c r="V9" s="3">
        <v>3.4425776787851463E-2</v>
      </c>
      <c r="W9" s="3">
        <v>2.9746070135719681E-2</v>
      </c>
      <c r="X9" s="3">
        <v>6.3844069500777574E-3</v>
      </c>
      <c r="Y9" s="39">
        <v>4.6037889462264142E-2</v>
      </c>
      <c r="Z9">
        <v>0</v>
      </c>
    </row>
    <row r="10" spans="1:26" x14ac:dyDescent="0.35">
      <c r="A10" s="103">
        <v>34005</v>
      </c>
      <c r="B10" s="3">
        <v>1005.114866312755</v>
      </c>
      <c r="C10" s="3">
        <v>5.6346429747239135E-2</v>
      </c>
      <c r="D10" s="3">
        <v>116890.18963338832</v>
      </c>
      <c r="E10" s="3">
        <v>651.68644124652269</v>
      </c>
      <c r="F10" s="3">
        <v>14.596288270299466</v>
      </c>
      <c r="G10" s="3">
        <v>13.336708698666619</v>
      </c>
      <c r="H10" s="3">
        <v>49.727687591998432</v>
      </c>
      <c r="I10" s="39">
        <v>297.38333550492655</v>
      </c>
      <c r="J10" s="4">
        <v>1005.114866312755</v>
      </c>
      <c r="K10" s="3">
        <v>5.6346429747239135E-2</v>
      </c>
      <c r="L10" s="3">
        <v>116890.18963338832</v>
      </c>
      <c r="M10" s="3">
        <v>651.68644124652269</v>
      </c>
      <c r="N10" s="3">
        <v>14.596288270299466</v>
      </c>
      <c r="O10" s="3">
        <v>13.336708698666619</v>
      </c>
      <c r="P10" s="3">
        <v>49.727687591998432</v>
      </c>
      <c r="Q10" s="39">
        <v>297.38333550492655</v>
      </c>
      <c r="R10" s="4">
        <v>2.7537393597609734</v>
      </c>
      <c r="S10" s="3">
        <v>1.5437378012942229E-4</v>
      </c>
      <c r="T10" s="3">
        <v>320.24709488599541</v>
      </c>
      <c r="U10" s="3">
        <v>1.7854423047849939</v>
      </c>
      <c r="V10" s="3">
        <v>3.9989830877532787E-2</v>
      </c>
      <c r="W10" s="3">
        <v>3.6538927941552383E-2</v>
      </c>
      <c r="X10" s="3">
        <v>0.13624023997807791</v>
      </c>
      <c r="Y10" s="39">
        <v>0.81474886439705896</v>
      </c>
      <c r="Z10">
        <v>0</v>
      </c>
    </row>
    <row r="11" spans="1:26" x14ac:dyDescent="0.35">
      <c r="A11" s="103">
        <v>34007</v>
      </c>
      <c r="B11" s="3">
        <v>14.574010995952152</v>
      </c>
      <c r="C11" s="3">
        <v>9.7190502740728411E-6</v>
      </c>
      <c r="D11" s="3">
        <v>0.88118128187747202</v>
      </c>
      <c r="E11" s="3">
        <v>0.20609509723217603</v>
      </c>
      <c r="F11" s="3">
        <v>0.30817213052318432</v>
      </c>
      <c r="G11" s="3">
        <v>0.24332399015676481</v>
      </c>
      <c r="H11" s="3">
        <v>4.2688251174384566E-2</v>
      </c>
      <c r="I11" s="39">
        <v>0.44420709917552342</v>
      </c>
      <c r="J11" s="4">
        <v>14.574010995952152</v>
      </c>
      <c r="K11" s="3">
        <v>9.7190502740728411E-6</v>
      </c>
      <c r="L11" s="3">
        <v>0.88118128187747202</v>
      </c>
      <c r="M11" s="3">
        <v>0.20609509723217603</v>
      </c>
      <c r="N11" s="3">
        <v>0.30817213052318432</v>
      </c>
      <c r="O11" s="3">
        <v>0.24332399015676481</v>
      </c>
      <c r="P11" s="3">
        <v>4.2688251174384566E-2</v>
      </c>
      <c r="Q11" s="39">
        <v>0.44420709917552342</v>
      </c>
      <c r="R11" s="4">
        <v>3.9928797249183981E-2</v>
      </c>
      <c r="S11" s="3">
        <v>2.662753499745984E-8</v>
      </c>
      <c r="T11" s="3">
        <v>2.4141952928149919E-3</v>
      </c>
      <c r="U11" s="3">
        <v>5.6464410200596183E-4</v>
      </c>
      <c r="V11" s="3">
        <v>8.4430720691283363E-4</v>
      </c>
      <c r="W11" s="3">
        <v>6.6664106892264335E-4</v>
      </c>
      <c r="X11" s="3">
        <v>1.1695411280653305E-4</v>
      </c>
      <c r="Y11" s="39">
        <v>1.2170057511658179E-3</v>
      </c>
      <c r="Z11">
        <v>0</v>
      </c>
    </row>
    <row r="12" spans="1:26" x14ac:dyDescent="0.35">
      <c r="A12" s="103">
        <v>34009</v>
      </c>
      <c r="B12" s="3">
        <v>144.03876140826577</v>
      </c>
      <c r="C12" s="3">
        <v>1.9438100548145681E-6</v>
      </c>
      <c r="D12" s="3">
        <v>0.17911647671156972</v>
      </c>
      <c r="E12" s="3">
        <v>2.8896065746133437</v>
      </c>
      <c r="F12" s="3">
        <v>3.0508104140504613</v>
      </c>
      <c r="G12" s="3">
        <v>2.3606344046366265</v>
      </c>
      <c r="H12" s="3">
        <v>0.45867456149554192</v>
      </c>
      <c r="I12" s="39">
        <v>4.3421892897506753</v>
      </c>
      <c r="J12" s="4">
        <v>144.03876140826577</v>
      </c>
      <c r="K12" s="3">
        <v>1.9438100548145681E-6</v>
      </c>
      <c r="L12" s="3">
        <v>0.17911647671156972</v>
      </c>
      <c r="M12" s="3">
        <v>2.8896065746133437</v>
      </c>
      <c r="N12" s="3">
        <v>3.0508104140504613</v>
      </c>
      <c r="O12" s="3">
        <v>2.3606344046366265</v>
      </c>
      <c r="P12" s="3">
        <v>0.45867456149554192</v>
      </c>
      <c r="Q12" s="39">
        <v>4.3421892897506753</v>
      </c>
      <c r="R12" s="4">
        <v>0.39462674358428967</v>
      </c>
      <c r="S12" s="3">
        <v>5.3255069994919672E-9</v>
      </c>
      <c r="T12" s="3">
        <v>4.9073007318238277E-4</v>
      </c>
      <c r="U12" s="3">
        <v>7.9167303414064225E-3</v>
      </c>
      <c r="V12" s="3">
        <v>8.35838469602866E-3</v>
      </c>
      <c r="W12" s="3">
        <v>6.4674915195524025E-3</v>
      </c>
      <c r="X12" s="3">
        <v>1.2566426342343615E-3</v>
      </c>
      <c r="Y12" s="39">
        <v>1.1896409013015549E-2</v>
      </c>
      <c r="Z12">
        <v>0</v>
      </c>
    </row>
    <row r="13" spans="1:26" x14ac:dyDescent="0.35">
      <c r="A13" s="103">
        <v>34011</v>
      </c>
      <c r="B13" s="3">
        <v>154.94528135791649</v>
      </c>
      <c r="C13" s="3">
        <v>0</v>
      </c>
      <c r="D13" s="3">
        <v>0</v>
      </c>
      <c r="E13" s="3">
        <v>19.037508548873266</v>
      </c>
      <c r="F13" s="3">
        <v>3.9266068326361072</v>
      </c>
      <c r="G13" s="3">
        <v>3.2480242687602399</v>
      </c>
      <c r="H13" s="3">
        <v>1.974277768345891</v>
      </c>
      <c r="I13" s="39">
        <v>12.062497056935435</v>
      </c>
      <c r="J13" s="4">
        <v>154.94528135791649</v>
      </c>
      <c r="K13" s="3">
        <v>0</v>
      </c>
      <c r="L13" s="3">
        <v>0</v>
      </c>
      <c r="M13" s="3">
        <v>19.037508548873266</v>
      </c>
      <c r="N13" s="3">
        <v>3.9266068326361072</v>
      </c>
      <c r="O13" s="3">
        <v>3.2480242687602399</v>
      </c>
      <c r="P13" s="3">
        <v>1.974277768345891</v>
      </c>
      <c r="Q13" s="39">
        <v>12.062497056935435</v>
      </c>
      <c r="R13" s="4">
        <v>0.42450762015867538</v>
      </c>
      <c r="S13" s="3">
        <v>0</v>
      </c>
      <c r="T13" s="3">
        <v>0</v>
      </c>
      <c r="U13" s="3">
        <v>5.2157557668145935E-2</v>
      </c>
      <c r="V13" s="3">
        <v>1.075782693872906E-2</v>
      </c>
      <c r="W13" s="3">
        <v>8.8986966267403829E-3</v>
      </c>
      <c r="X13" s="3">
        <v>5.4089801872490165E-3</v>
      </c>
      <c r="Y13" s="39">
        <v>3.3047937142288861E-2</v>
      </c>
      <c r="Z13">
        <v>0</v>
      </c>
    </row>
    <row r="14" spans="1:26" x14ac:dyDescent="0.35">
      <c r="A14" s="103">
        <v>34013</v>
      </c>
      <c r="B14" s="3">
        <v>5225.5298390988755</v>
      </c>
      <c r="C14" s="3">
        <v>0.52216234411464568</v>
      </c>
      <c r="D14" s="3">
        <v>800973.68564330158</v>
      </c>
      <c r="E14" s="3">
        <v>2409.7581879812647</v>
      </c>
      <c r="F14" s="3">
        <v>43.229733971231035</v>
      </c>
      <c r="G14" s="3">
        <v>41.251470349553131</v>
      </c>
      <c r="H14" s="3">
        <v>327.30884964902646</v>
      </c>
      <c r="I14" s="39">
        <v>533.65010719224267</v>
      </c>
      <c r="J14" s="4">
        <v>5225.5298390988755</v>
      </c>
      <c r="K14" s="3">
        <v>0.52216234411464568</v>
      </c>
      <c r="L14" s="3">
        <v>800973.68564330158</v>
      </c>
      <c r="M14" s="3">
        <v>2409.7581879812647</v>
      </c>
      <c r="N14" s="3">
        <v>43.229733971231035</v>
      </c>
      <c r="O14" s="3">
        <v>41.251470349553131</v>
      </c>
      <c r="P14" s="3">
        <v>327.30884964902646</v>
      </c>
      <c r="Q14" s="39">
        <v>533.65010719224267</v>
      </c>
      <c r="R14" s="4">
        <v>14.316520107120207</v>
      </c>
      <c r="S14" s="3">
        <v>1.4305817646976594E-3</v>
      </c>
      <c r="T14" s="3">
        <v>2194.4484538172642</v>
      </c>
      <c r="U14" s="3">
        <v>6.6020772273459309</v>
      </c>
      <c r="V14" s="3">
        <v>0.11843762731844121</v>
      </c>
      <c r="W14" s="3">
        <v>0.11301772698507707</v>
      </c>
      <c r="X14" s="3">
        <v>0.89673657438089471</v>
      </c>
      <c r="Y14" s="39">
        <v>1.4620550881979253</v>
      </c>
      <c r="Z14">
        <v>0</v>
      </c>
    </row>
    <row r="15" spans="1:26" x14ac:dyDescent="0.35">
      <c r="A15" s="103">
        <v>34015</v>
      </c>
      <c r="B15" s="3">
        <v>82.42254511300051</v>
      </c>
      <c r="C15" s="3">
        <v>0</v>
      </c>
      <c r="D15" s="3">
        <v>0</v>
      </c>
      <c r="E15" s="3">
        <v>0.99027968230028496</v>
      </c>
      <c r="F15" s="3">
        <v>1.7178774593798025</v>
      </c>
      <c r="G15" s="3">
        <v>1.318694728138474</v>
      </c>
      <c r="H15" s="3">
        <v>0.19954526355269622</v>
      </c>
      <c r="I15" s="39">
        <v>2.1636186564933917</v>
      </c>
      <c r="J15" s="4">
        <v>82.42254511300051</v>
      </c>
      <c r="K15" s="3">
        <v>0</v>
      </c>
      <c r="L15" s="3">
        <v>0</v>
      </c>
      <c r="M15" s="3">
        <v>0.99027968230028496</v>
      </c>
      <c r="N15" s="3">
        <v>1.7178774593798025</v>
      </c>
      <c r="O15" s="3">
        <v>1.318694728138474</v>
      </c>
      <c r="P15" s="3">
        <v>0.19954526355269622</v>
      </c>
      <c r="Q15" s="39">
        <v>2.1636186564933917</v>
      </c>
      <c r="R15" s="4">
        <v>0.22581519209041234</v>
      </c>
      <c r="S15" s="3">
        <v>0</v>
      </c>
      <c r="T15" s="3">
        <v>0</v>
      </c>
      <c r="U15" s="3">
        <v>2.7130950200007805E-3</v>
      </c>
      <c r="V15" s="3">
        <v>4.7065135873419249E-3</v>
      </c>
      <c r="W15" s="3">
        <v>3.6128622688725315E-3</v>
      </c>
      <c r="X15" s="3">
        <v>5.4669935219916772E-4</v>
      </c>
      <c r="Y15" s="39">
        <v>5.9277223465572376E-3</v>
      </c>
      <c r="Z15">
        <v>0</v>
      </c>
    </row>
    <row r="16" spans="1:26" x14ac:dyDescent="0.35">
      <c r="A16" s="103">
        <v>34017</v>
      </c>
      <c r="B16" s="3">
        <v>2.3128016808416239</v>
      </c>
      <c r="C16" s="3">
        <v>0</v>
      </c>
      <c r="D16" s="3">
        <v>0</v>
      </c>
      <c r="E16" s="3">
        <v>5.166781742384826E-2</v>
      </c>
      <c r="F16" s="3">
        <v>5.2340197571630491E-2</v>
      </c>
      <c r="G16" s="3">
        <v>4.5707267642683222E-2</v>
      </c>
      <c r="H16" s="3">
        <v>1.1331274001333101E-2</v>
      </c>
      <c r="I16" s="39">
        <v>0.10927285110392991</v>
      </c>
      <c r="J16" s="4">
        <v>2.3128016808416239</v>
      </c>
      <c r="K16" s="3">
        <v>0</v>
      </c>
      <c r="L16" s="3">
        <v>0</v>
      </c>
      <c r="M16" s="3">
        <v>5.166781742384826E-2</v>
      </c>
      <c r="N16" s="3">
        <v>5.2340197571630491E-2</v>
      </c>
      <c r="O16" s="3">
        <v>4.5707267642683222E-2</v>
      </c>
      <c r="P16" s="3">
        <v>1.1331274001333101E-2</v>
      </c>
      <c r="Q16" s="39">
        <v>0.10927285110392991</v>
      </c>
      <c r="R16" s="4">
        <v>6.3364429612099288E-3</v>
      </c>
      <c r="S16" s="3">
        <v>0</v>
      </c>
      <c r="T16" s="3">
        <v>0</v>
      </c>
      <c r="U16" s="3">
        <v>1.4155566417492672E-4</v>
      </c>
      <c r="V16" s="3">
        <v>1.4339780156611093E-4</v>
      </c>
      <c r="W16" s="3">
        <v>1.2522539080187184E-4</v>
      </c>
      <c r="X16" s="3">
        <v>3.1044586305022195E-5</v>
      </c>
      <c r="Y16" s="39">
        <v>2.9937767425734221E-4</v>
      </c>
      <c r="Z16">
        <v>0</v>
      </c>
    </row>
    <row r="17" spans="1:26" x14ac:dyDescent="0.35">
      <c r="A17" s="103">
        <v>34019</v>
      </c>
      <c r="B17" s="3">
        <v>144.60052394565705</v>
      </c>
      <c r="C17" s="3">
        <v>0</v>
      </c>
      <c r="D17" s="3">
        <v>0</v>
      </c>
      <c r="E17" s="3">
        <v>1.740412367299438</v>
      </c>
      <c r="F17" s="3">
        <v>3.0222412554554561</v>
      </c>
      <c r="G17" s="3">
        <v>2.3213855279528999</v>
      </c>
      <c r="H17" s="3">
        <v>0.3506705103172616</v>
      </c>
      <c r="I17" s="39">
        <v>3.7992185641308134</v>
      </c>
      <c r="J17" s="4">
        <v>144.60052394565705</v>
      </c>
      <c r="K17" s="3">
        <v>0</v>
      </c>
      <c r="L17" s="3">
        <v>0</v>
      </c>
      <c r="M17" s="3">
        <v>1.740412367299438</v>
      </c>
      <c r="N17" s="3">
        <v>3.0222412554554561</v>
      </c>
      <c r="O17" s="3">
        <v>2.3213855279528999</v>
      </c>
      <c r="P17" s="3">
        <v>0.3506705103172616</v>
      </c>
      <c r="Q17" s="39">
        <v>3.7992185641308134</v>
      </c>
      <c r="R17" s="4">
        <v>0.3961658190291974</v>
      </c>
      <c r="S17" s="3">
        <v>0</v>
      </c>
      <c r="T17" s="3">
        <v>0</v>
      </c>
      <c r="U17" s="3">
        <v>4.7682530610943501E-3</v>
      </c>
      <c r="V17" s="3">
        <v>8.280113028645085E-3</v>
      </c>
      <c r="W17" s="3">
        <v>6.3599603505558912E-3</v>
      </c>
      <c r="X17" s="3">
        <v>9.6074112415688105E-4</v>
      </c>
      <c r="Y17" s="39">
        <v>1.0408817983920035E-2</v>
      </c>
      <c r="Z17">
        <v>0</v>
      </c>
    </row>
    <row r="18" spans="1:26" x14ac:dyDescent="0.35">
      <c r="A18" s="103">
        <v>34021</v>
      </c>
      <c r="B18" s="3">
        <v>260.3052865635936</v>
      </c>
      <c r="C18" s="3">
        <v>7.3459837771940525E-3</v>
      </c>
      <c r="D18" s="3">
        <v>8207.0815188510842</v>
      </c>
      <c r="E18" s="3">
        <v>37.978895048861752</v>
      </c>
      <c r="F18" s="3">
        <v>5.5173374295613113</v>
      </c>
      <c r="G18" s="3">
        <v>4.503103798039624</v>
      </c>
      <c r="H18" s="3">
        <v>4.7583465613031679</v>
      </c>
      <c r="I18" s="39">
        <v>17.94515992724061</v>
      </c>
      <c r="J18" s="4">
        <v>260.3052865635936</v>
      </c>
      <c r="K18" s="3">
        <v>7.3459837771940525E-3</v>
      </c>
      <c r="L18" s="3">
        <v>8207.0815188510842</v>
      </c>
      <c r="M18" s="3">
        <v>37.978895048861752</v>
      </c>
      <c r="N18" s="3">
        <v>5.5173374295613113</v>
      </c>
      <c r="O18" s="3">
        <v>4.503103798039624</v>
      </c>
      <c r="P18" s="3">
        <v>4.7583465613031679</v>
      </c>
      <c r="Q18" s="39">
        <v>17.94515992724061</v>
      </c>
      <c r="R18" s="4">
        <v>0.71316516866737967</v>
      </c>
      <c r="S18" s="3">
        <v>2.0125982951216581E-5</v>
      </c>
      <c r="T18" s="3">
        <v>22.485154846167354</v>
      </c>
      <c r="U18" s="3">
        <v>0.10405176725715549</v>
      </c>
      <c r="V18" s="3">
        <v>1.5115992957702225E-2</v>
      </c>
      <c r="W18" s="3">
        <v>1.2337270679560612E-2</v>
      </c>
      <c r="X18" s="3">
        <v>1.3036565921378543E-2</v>
      </c>
      <c r="Y18" s="39">
        <v>4.9164821718467415E-2</v>
      </c>
      <c r="Z18">
        <v>0</v>
      </c>
    </row>
    <row r="19" spans="1:26" x14ac:dyDescent="0.35">
      <c r="A19" s="103">
        <v>34023</v>
      </c>
      <c r="B19" s="3">
        <v>36.523354507436885</v>
      </c>
      <c r="C19" s="3">
        <v>0</v>
      </c>
      <c r="D19" s="3">
        <v>0</v>
      </c>
      <c r="E19" s="3">
        <v>0.48421509103495386</v>
      </c>
      <c r="F19" s="3">
        <v>0.76909461463016426</v>
      </c>
      <c r="G19" s="3">
        <v>0.60089232818659877</v>
      </c>
      <c r="H19" s="3">
        <v>9.9320274798460298E-2</v>
      </c>
      <c r="I19" s="39">
        <v>1.0510699469356339</v>
      </c>
      <c r="J19" s="4">
        <v>36.523354507436885</v>
      </c>
      <c r="K19" s="3">
        <v>0</v>
      </c>
      <c r="L19" s="3">
        <v>0</v>
      </c>
      <c r="M19" s="3">
        <v>0.48421509103495386</v>
      </c>
      <c r="N19" s="3">
        <v>0.76909461463016426</v>
      </c>
      <c r="O19" s="3">
        <v>0.60089232818659877</v>
      </c>
      <c r="P19" s="3">
        <v>9.9320274798460298E-2</v>
      </c>
      <c r="Q19" s="39">
        <v>1.0510699469356339</v>
      </c>
      <c r="R19" s="4">
        <v>0.10006398495188187</v>
      </c>
      <c r="S19" s="3">
        <v>0</v>
      </c>
      <c r="T19" s="3">
        <v>0</v>
      </c>
      <c r="U19" s="3">
        <v>1.3266166877669971E-3</v>
      </c>
      <c r="V19" s="3">
        <v>2.1071085332333263E-3</v>
      </c>
      <c r="W19" s="3">
        <v>1.6462803511961611E-3</v>
      </c>
      <c r="X19" s="3">
        <v>2.7211034191358988E-4</v>
      </c>
      <c r="Y19" s="39">
        <v>2.8796436902346137E-3</v>
      </c>
      <c r="Z19">
        <v>0</v>
      </c>
    </row>
    <row r="20" spans="1:26" x14ac:dyDescent="0.35">
      <c r="A20" s="103">
        <v>34025</v>
      </c>
      <c r="B20" s="3">
        <v>126.13860403922762</v>
      </c>
      <c r="C20" s="3">
        <v>1.2678668263981366E-5</v>
      </c>
      <c r="D20" s="3">
        <v>6.3945365992423531</v>
      </c>
      <c r="E20" s="3">
        <v>1.9714371734526943</v>
      </c>
      <c r="F20" s="3">
        <v>3.4543345094336719</v>
      </c>
      <c r="G20" s="3">
        <v>2.8212937222361134</v>
      </c>
      <c r="H20" s="3">
        <v>0.3999260517061789</v>
      </c>
      <c r="I20" s="39">
        <v>3.9434713237146881</v>
      </c>
      <c r="J20" s="4">
        <v>126.13860403922762</v>
      </c>
      <c r="K20" s="3">
        <v>1.2678668263981366E-5</v>
      </c>
      <c r="L20" s="3">
        <v>6.3945365992423531</v>
      </c>
      <c r="M20" s="3">
        <v>1.9714371734526943</v>
      </c>
      <c r="N20" s="3">
        <v>3.4543345094336719</v>
      </c>
      <c r="O20" s="3">
        <v>2.8212937222361134</v>
      </c>
      <c r="P20" s="3">
        <v>0.3999260517061789</v>
      </c>
      <c r="Q20" s="39">
        <v>3.9434713237146881</v>
      </c>
      <c r="R20" s="4">
        <v>0.34558521654582908</v>
      </c>
      <c r="S20" s="3">
        <v>3.4736077435565387E-8</v>
      </c>
      <c r="T20" s="3">
        <v>1.751927835408864E-2</v>
      </c>
      <c r="U20" s="3">
        <v>5.4011977354868346E-3</v>
      </c>
      <c r="V20" s="3">
        <v>9.4639301628319777E-3</v>
      </c>
      <c r="W20" s="3">
        <v>7.7295718417427764E-3</v>
      </c>
      <c r="X20" s="3">
        <v>1.0956878128936408E-3</v>
      </c>
      <c r="Y20" s="39">
        <v>1.080403102387586E-2</v>
      </c>
      <c r="Z20">
        <v>0</v>
      </c>
    </row>
    <row r="21" spans="1:26" x14ac:dyDescent="0.35">
      <c r="A21" s="103">
        <v>34027</v>
      </c>
      <c r="B21" s="3">
        <v>210.36094601225872</v>
      </c>
      <c r="C21" s="3">
        <v>5.4944631179340456E-4</v>
      </c>
      <c r="D21" s="3">
        <v>173.81879455877447</v>
      </c>
      <c r="E21" s="3">
        <v>3.9291708335024573</v>
      </c>
      <c r="F21" s="3">
        <v>5.355564930821811</v>
      </c>
      <c r="G21" s="3">
        <v>4.3239584390318671</v>
      </c>
      <c r="H21" s="3">
        <v>0.73683501494960135</v>
      </c>
      <c r="I21" s="39">
        <v>6.7756400505655456</v>
      </c>
      <c r="J21" s="4">
        <v>210.36094601225872</v>
      </c>
      <c r="K21" s="3">
        <v>5.4944631179340456E-4</v>
      </c>
      <c r="L21" s="3">
        <v>173.81879455877447</v>
      </c>
      <c r="M21" s="3">
        <v>3.9291708335024573</v>
      </c>
      <c r="N21" s="3">
        <v>5.355564930821811</v>
      </c>
      <c r="O21" s="3">
        <v>4.3239584390318671</v>
      </c>
      <c r="P21" s="3">
        <v>0.73683501494960135</v>
      </c>
      <c r="Q21" s="39">
        <v>6.7756400505655456</v>
      </c>
      <c r="R21" s="4">
        <v>0.57633135893769516</v>
      </c>
      <c r="S21" s="3">
        <v>1.5053323610778207E-6</v>
      </c>
      <c r="T21" s="3">
        <v>0.47621587550349176</v>
      </c>
      <c r="U21" s="3">
        <v>1.0764851598636872E-2</v>
      </c>
      <c r="V21" s="3">
        <v>1.4672780632388525E-2</v>
      </c>
      <c r="W21" s="3">
        <v>1.1846461476799641E-2</v>
      </c>
      <c r="X21" s="3">
        <v>2.0187260683550722E-3</v>
      </c>
      <c r="Y21" s="39">
        <v>1.8563397398809717E-2</v>
      </c>
      <c r="Z21">
        <v>0</v>
      </c>
    </row>
    <row r="22" spans="1:26" x14ac:dyDescent="0.35">
      <c r="A22" s="103">
        <v>34029</v>
      </c>
      <c r="B22" s="3">
        <v>272.52290729607574</v>
      </c>
      <c r="C22" s="3">
        <v>5.5718396320545978E-4</v>
      </c>
      <c r="D22" s="3">
        <v>27110.932271299742</v>
      </c>
      <c r="E22" s="3">
        <v>113.92914597665597</v>
      </c>
      <c r="F22" s="3">
        <v>4.4805576019428788</v>
      </c>
      <c r="G22" s="3">
        <v>3.883484074540382</v>
      </c>
      <c r="H22" s="3">
        <v>12.150524857021567</v>
      </c>
      <c r="I22" s="39">
        <v>32.399493735936652</v>
      </c>
      <c r="J22" s="4">
        <v>272.52290729607574</v>
      </c>
      <c r="K22" s="3">
        <v>5.5718396320545978E-4</v>
      </c>
      <c r="L22" s="3">
        <v>27110.932271299742</v>
      </c>
      <c r="M22" s="3">
        <v>113.92914597665597</v>
      </c>
      <c r="N22" s="3">
        <v>4.4805576019428788</v>
      </c>
      <c r="O22" s="3">
        <v>3.883484074540382</v>
      </c>
      <c r="P22" s="3">
        <v>12.150524857021567</v>
      </c>
      <c r="Q22" s="39">
        <v>32.399493735936652</v>
      </c>
      <c r="R22" s="4">
        <v>0.74663810218102944</v>
      </c>
      <c r="S22" s="3">
        <v>1.5265314060423556E-6</v>
      </c>
      <c r="T22" s="3">
        <v>74.276526770684228</v>
      </c>
      <c r="U22" s="3">
        <v>0.31213464651138628</v>
      </c>
      <c r="V22" s="3">
        <v>1.2275500279295561E-2</v>
      </c>
      <c r="W22" s="3">
        <v>1.0639682396001045E-2</v>
      </c>
      <c r="X22" s="3">
        <v>3.3289109197319353E-2</v>
      </c>
      <c r="Y22" s="39">
        <v>8.8765736262840109E-2</v>
      </c>
      <c r="Z22">
        <v>0</v>
      </c>
    </row>
    <row r="23" spans="1:26" x14ac:dyDescent="0.35">
      <c r="A23" s="103">
        <v>34031</v>
      </c>
      <c r="B23" s="3">
        <v>43.172209223706744</v>
      </c>
      <c r="C23" s="3">
        <v>0</v>
      </c>
      <c r="D23" s="3">
        <v>0</v>
      </c>
      <c r="E23" s="3">
        <v>0.52710062551429759</v>
      </c>
      <c r="F23" s="3">
        <v>0.90126427625036953</v>
      </c>
      <c r="G23" s="3">
        <v>0.69378287283805684</v>
      </c>
      <c r="H23" s="3">
        <v>0.10653648506330292</v>
      </c>
      <c r="I23" s="39">
        <v>1.1503678217771338</v>
      </c>
      <c r="J23" s="4">
        <v>43.172209223706744</v>
      </c>
      <c r="K23" s="3">
        <v>0</v>
      </c>
      <c r="L23" s="3">
        <v>0</v>
      </c>
      <c r="M23" s="3">
        <v>0.52710062551429759</v>
      </c>
      <c r="N23" s="3">
        <v>0.90126427625036953</v>
      </c>
      <c r="O23" s="3">
        <v>0.69378287283805684</v>
      </c>
      <c r="P23" s="3">
        <v>0.10653648506330292</v>
      </c>
      <c r="Q23" s="39">
        <v>1.1503678217771338</v>
      </c>
      <c r="R23" s="4">
        <v>0.11828002527042944</v>
      </c>
      <c r="S23" s="3">
        <v>0</v>
      </c>
      <c r="T23" s="3">
        <v>0</v>
      </c>
      <c r="U23" s="3">
        <v>1.4441113027788973E-3</v>
      </c>
      <c r="V23" s="3">
        <v>2.4692171952064917E-3</v>
      </c>
      <c r="W23" s="3">
        <v>1.9007749940768682E-3</v>
      </c>
      <c r="X23" s="3">
        <v>2.9188078099535048E-4</v>
      </c>
      <c r="Y23" s="39">
        <v>3.1516926624031061E-3</v>
      </c>
      <c r="Z23">
        <v>0</v>
      </c>
    </row>
    <row r="24" spans="1:26" x14ac:dyDescent="0.35">
      <c r="A24" s="103">
        <v>34033</v>
      </c>
      <c r="B24" s="3">
        <v>30.310331887626738</v>
      </c>
      <c r="C24" s="3">
        <v>0</v>
      </c>
      <c r="D24" s="3">
        <v>0</v>
      </c>
      <c r="E24" s="3">
        <v>0.35058528489726737</v>
      </c>
      <c r="F24" s="3">
        <v>0.6293851154206378</v>
      </c>
      <c r="G24" s="3">
        <v>0.47998989704773209</v>
      </c>
      <c r="H24" s="3">
        <v>7.0120993544591878E-2</v>
      </c>
      <c r="I24" s="39">
        <v>0.76803403699530337</v>
      </c>
      <c r="J24" s="4">
        <v>30.310331887626738</v>
      </c>
      <c r="K24" s="3">
        <v>0</v>
      </c>
      <c r="L24" s="3">
        <v>0</v>
      </c>
      <c r="M24" s="3">
        <v>0.35058528489726737</v>
      </c>
      <c r="N24" s="3">
        <v>0.6293851154206378</v>
      </c>
      <c r="O24" s="3">
        <v>0.47998989704773209</v>
      </c>
      <c r="P24" s="3">
        <v>7.0120993544591878E-2</v>
      </c>
      <c r="Q24" s="39">
        <v>0.76803403699530337</v>
      </c>
      <c r="R24" s="4">
        <v>8.3042005171580099E-2</v>
      </c>
      <c r="S24" s="3">
        <v>0</v>
      </c>
      <c r="T24" s="3">
        <v>0</v>
      </c>
      <c r="U24" s="3">
        <v>9.6050762985552709E-4</v>
      </c>
      <c r="V24" s="3">
        <v>1.7243427819743503E-3</v>
      </c>
      <c r="W24" s="3">
        <v>1.3150408138294029E-3</v>
      </c>
      <c r="X24" s="3">
        <v>1.9211231108107364E-4</v>
      </c>
      <c r="Y24" s="39">
        <v>2.104202841083023E-3</v>
      </c>
      <c r="Z24">
        <v>0</v>
      </c>
    </row>
    <row r="25" spans="1:26" x14ac:dyDescent="0.35">
      <c r="A25" s="103">
        <v>34035</v>
      </c>
      <c r="B25" s="3">
        <v>211.61355265313486</v>
      </c>
      <c r="C25" s="3">
        <v>0</v>
      </c>
      <c r="D25" s="3">
        <v>0</v>
      </c>
      <c r="E25" s="3">
        <v>2.8152594830829587</v>
      </c>
      <c r="F25" s="3">
        <v>4.8527452358527672</v>
      </c>
      <c r="G25" s="3">
        <v>3.8236697954071195</v>
      </c>
      <c r="H25" s="3">
        <v>0.57038387574412719</v>
      </c>
      <c r="I25" s="39">
        <v>5.9663694349375183</v>
      </c>
      <c r="J25" s="4">
        <v>211.61355265313486</v>
      </c>
      <c r="K25" s="3">
        <v>0</v>
      </c>
      <c r="L25" s="3">
        <v>0</v>
      </c>
      <c r="M25" s="3">
        <v>2.8152594830829587</v>
      </c>
      <c r="N25" s="3">
        <v>4.8527452358527672</v>
      </c>
      <c r="O25" s="3">
        <v>3.8236697954071195</v>
      </c>
      <c r="P25" s="3">
        <v>0.57038387574412719</v>
      </c>
      <c r="Q25" s="39">
        <v>5.9663694349375183</v>
      </c>
      <c r="R25" s="4">
        <v>0.57976315795379418</v>
      </c>
      <c r="S25" s="3">
        <v>0</v>
      </c>
      <c r="T25" s="3">
        <v>0</v>
      </c>
      <c r="U25" s="3">
        <v>7.7130396796793376E-3</v>
      </c>
      <c r="V25" s="3">
        <v>1.3295192426993884E-2</v>
      </c>
      <c r="W25" s="3">
        <v>1.0475807658649642E-2</v>
      </c>
      <c r="X25" s="3">
        <v>1.5626955499839098E-3</v>
      </c>
      <c r="Y25" s="39">
        <v>1.6346217629965801E-2</v>
      </c>
      <c r="Z25">
        <v>0</v>
      </c>
    </row>
    <row r="26" spans="1:26" x14ac:dyDescent="0.35">
      <c r="A26" s="103">
        <v>34037</v>
      </c>
      <c r="B26" s="3">
        <v>127.05478303734482</v>
      </c>
      <c r="C26" s="3">
        <v>0</v>
      </c>
      <c r="D26" s="3">
        <v>0</v>
      </c>
      <c r="E26" s="3">
        <v>1.5537281102905252</v>
      </c>
      <c r="F26" s="3">
        <v>2.6528290176657219</v>
      </c>
      <c r="G26" s="3">
        <v>2.0426915321716903</v>
      </c>
      <c r="H26" s="3">
        <v>0.31413045247709204</v>
      </c>
      <c r="I26" s="39">
        <v>3.3905552437211099</v>
      </c>
      <c r="J26" s="4">
        <v>127.05478303734482</v>
      </c>
      <c r="K26" s="3">
        <v>0</v>
      </c>
      <c r="L26" s="3">
        <v>0</v>
      </c>
      <c r="M26" s="3">
        <v>1.5537281102905252</v>
      </c>
      <c r="N26" s="3">
        <v>2.6528290176657219</v>
      </c>
      <c r="O26" s="3">
        <v>2.0426915321716903</v>
      </c>
      <c r="P26" s="3">
        <v>0.31413045247709204</v>
      </c>
      <c r="Q26" s="39">
        <v>3.3905552437211099</v>
      </c>
      <c r="R26" s="4">
        <v>0.34809529599272554</v>
      </c>
      <c r="S26" s="3">
        <v>0</v>
      </c>
      <c r="T26" s="3">
        <v>0</v>
      </c>
      <c r="U26" s="3">
        <v>4.2567893432617129E-3</v>
      </c>
      <c r="V26" s="3">
        <v>7.2680247059334849E-3</v>
      </c>
      <c r="W26" s="3">
        <v>5.5964151566347681E-3</v>
      </c>
      <c r="X26" s="3">
        <v>8.6063137664956716E-4</v>
      </c>
      <c r="Y26" s="39">
        <v>9.2891924485509862E-3</v>
      </c>
      <c r="Z26">
        <v>0</v>
      </c>
    </row>
    <row r="27" spans="1:26" x14ac:dyDescent="0.35">
      <c r="A27" s="103">
        <v>34039</v>
      </c>
      <c r="B27" s="3">
        <v>100.15428561097852</v>
      </c>
      <c r="C27" s="3">
        <v>0</v>
      </c>
      <c r="D27" s="3">
        <v>0</v>
      </c>
      <c r="E27" s="3">
        <v>4.0763623088775933</v>
      </c>
      <c r="F27" s="3">
        <v>2.2062052651312207</v>
      </c>
      <c r="G27" s="3">
        <v>1.736177778311029</v>
      </c>
      <c r="H27" s="3">
        <v>0.51233543133218118</v>
      </c>
      <c r="I27" s="39">
        <v>3.9917171202185782</v>
      </c>
      <c r="J27" s="4">
        <v>100.15428561097852</v>
      </c>
      <c r="K27" s="3">
        <v>0</v>
      </c>
      <c r="L27" s="3">
        <v>0</v>
      </c>
      <c r="M27" s="3">
        <v>4.0763623088775933</v>
      </c>
      <c r="N27" s="3">
        <v>2.2062052651312207</v>
      </c>
      <c r="O27" s="3">
        <v>1.736177778311029</v>
      </c>
      <c r="P27" s="3">
        <v>0.51233543133218118</v>
      </c>
      <c r="Q27" s="39">
        <v>3.9917171202185782</v>
      </c>
      <c r="R27" s="4">
        <v>0.27439530304377674</v>
      </c>
      <c r="S27" s="3">
        <v>0</v>
      </c>
      <c r="T27" s="3">
        <v>0</v>
      </c>
      <c r="U27" s="3">
        <v>1.1168115914733132E-2</v>
      </c>
      <c r="V27" s="3">
        <v>6.0443979866608797E-3</v>
      </c>
      <c r="W27" s="3">
        <v>4.7566514474274768E-3</v>
      </c>
      <c r="X27" s="3">
        <v>1.4036587159785786E-3</v>
      </c>
      <c r="Y27" s="39">
        <v>1.0936211288270079E-2</v>
      </c>
      <c r="Z27">
        <v>0</v>
      </c>
    </row>
    <row r="28" spans="1:26" x14ac:dyDescent="0.35">
      <c r="A28" s="103">
        <v>34041</v>
      </c>
      <c r="B28" s="3">
        <v>92.096452045983213</v>
      </c>
      <c r="C28" s="3">
        <v>0</v>
      </c>
      <c r="D28" s="3">
        <v>0</v>
      </c>
      <c r="E28" s="3">
        <v>1.1100570996201693</v>
      </c>
      <c r="F28" s="3">
        <v>1.9201186964035886</v>
      </c>
      <c r="G28" s="3">
        <v>1.4747628702615749</v>
      </c>
      <c r="H28" s="3">
        <v>0.22381755624348768</v>
      </c>
      <c r="I28" s="39">
        <v>2.4247779314284426</v>
      </c>
      <c r="J28" s="4">
        <v>92.096452045983213</v>
      </c>
      <c r="K28" s="3">
        <v>0</v>
      </c>
      <c r="L28" s="3">
        <v>0</v>
      </c>
      <c r="M28" s="3">
        <v>1.1100570996201693</v>
      </c>
      <c r="N28" s="3">
        <v>1.9201186964035886</v>
      </c>
      <c r="O28" s="3">
        <v>1.4747628702615749</v>
      </c>
      <c r="P28" s="3">
        <v>0.22381755624348768</v>
      </c>
      <c r="Q28" s="39">
        <v>2.4247779314284426</v>
      </c>
      <c r="R28" s="4">
        <v>0.25231904670132388</v>
      </c>
      <c r="S28" s="3">
        <v>0</v>
      </c>
      <c r="T28" s="3">
        <v>0</v>
      </c>
      <c r="U28" s="3">
        <v>3.0412523277264913E-3</v>
      </c>
      <c r="V28" s="3">
        <v>5.2605991682290101E-3</v>
      </c>
      <c r="W28" s="3">
        <v>4.0404462198947262E-3</v>
      </c>
      <c r="X28" s="3">
        <v>6.131987842287333E-4</v>
      </c>
      <c r="Y28" s="39">
        <v>6.6432272093929932E-3</v>
      </c>
      <c r="Z28">
        <v>0</v>
      </c>
    </row>
    <row r="29" spans="1:26" ht="15" thickBot="1" x14ac:dyDescent="0.4">
      <c r="A29" s="104" t="s">
        <v>51</v>
      </c>
      <c r="B29" s="10">
        <v>9082.3800000000028</v>
      </c>
      <c r="C29" s="10">
        <v>0.60028296112029556</v>
      </c>
      <c r="D29" s="10">
        <v>968234.00350566139</v>
      </c>
      <c r="E29" s="10">
        <v>3542.56</v>
      </c>
      <c r="F29" s="10">
        <v>133.47999999999996</v>
      </c>
      <c r="G29" s="10">
        <v>118.74999999999997</v>
      </c>
      <c r="H29" s="10">
        <v>430.17000000000007</v>
      </c>
      <c r="I29" s="40">
        <v>1080.7299999999996</v>
      </c>
      <c r="J29" s="16">
        <v>9082.3800000000028</v>
      </c>
      <c r="K29" s="10">
        <v>0.60028296112029556</v>
      </c>
      <c r="L29" s="10">
        <v>968234.00350566139</v>
      </c>
      <c r="M29" s="10">
        <v>3542.56</v>
      </c>
      <c r="N29" s="10">
        <v>133.47999999999996</v>
      </c>
      <c r="O29" s="10">
        <v>118.74999999999997</v>
      </c>
      <c r="P29" s="10">
        <v>430.17000000000007</v>
      </c>
      <c r="Q29" s="40">
        <v>1080.7299999999996</v>
      </c>
      <c r="R29" s="16">
        <v>24.883232876712331</v>
      </c>
      <c r="S29" s="10">
        <v>1.6446108523843713E-3</v>
      </c>
      <c r="T29" s="10">
        <v>2652.6959000155098</v>
      </c>
      <c r="U29" s="10">
        <v>9.7056438356164403</v>
      </c>
      <c r="V29" s="10">
        <v>0.36569863013698628</v>
      </c>
      <c r="W29" s="10">
        <v>0.32534246575342468</v>
      </c>
      <c r="X29" s="10">
        <v>1.1785479452054795</v>
      </c>
      <c r="Y29" s="40">
        <v>2.9609041095890407</v>
      </c>
      <c r="Z29">
        <v>0</v>
      </c>
    </row>
  </sheetData>
  <mergeCells count="4">
    <mergeCell ref="A4:K4"/>
    <mergeCell ref="B6:I6"/>
    <mergeCell ref="J6:Q6"/>
    <mergeCell ref="R6:Y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28B571-D8AB-4B31-9F77-A925164861B5}">
  <dimension ref="A1:BE131"/>
  <sheetViews>
    <sheetView workbookViewId="0"/>
  </sheetViews>
  <sheetFormatPr defaultRowHeight="14.5" x14ac:dyDescent="0.35"/>
  <cols>
    <col min="4" max="6" width="15.1796875" customWidth="1"/>
    <col min="33" max="33" width="11.26953125" customWidth="1"/>
  </cols>
  <sheetData>
    <row r="1" spans="1:57" x14ac:dyDescent="0.35">
      <c r="A1" s="14" t="s">
        <v>99</v>
      </c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</row>
    <row r="2" spans="1:57" x14ac:dyDescent="0.35">
      <c r="A2" s="9" t="s">
        <v>91</v>
      </c>
    </row>
    <row r="3" spans="1:57" ht="15" customHeight="1" x14ac:dyDescent="0.35">
      <c r="A3" s="118" t="s">
        <v>210</v>
      </c>
      <c r="B3" s="119"/>
      <c r="C3" s="119"/>
      <c r="D3" s="119"/>
      <c r="E3" s="119"/>
      <c r="F3" s="119"/>
      <c r="G3" s="17"/>
      <c r="H3" s="17"/>
      <c r="I3" s="17"/>
      <c r="J3" s="17"/>
      <c r="K3" s="17"/>
    </row>
    <row r="4" spans="1:57" ht="15" customHeight="1" x14ac:dyDescent="0.35">
      <c r="A4" s="118" t="s">
        <v>92</v>
      </c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</row>
    <row r="5" spans="1:57" ht="15" thickBot="1" x14ac:dyDescent="0.4">
      <c r="A5" s="1" t="s">
        <v>94</v>
      </c>
      <c r="B5" s="17"/>
      <c r="C5" s="17"/>
      <c r="D5" s="17"/>
      <c r="E5" s="17"/>
      <c r="F5" s="17"/>
      <c r="G5" s="17"/>
      <c r="H5" s="17"/>
      <c r="I5" s="17"/>
      <c r="J5" s="17"/>
      <c r="K5" s="17"/>
    </row>
    <row r="6" spans="1:57" ht="15" thickBot="1" x14ac:dyDescent="0.4">
      <c r="A6" s="110"/>
      <c r="B6" s="110"/>
      <c r="C6" s="110"/>
      <c r="D6" s="110"/>
      <c r="E6" s="110"/>
      <c r="F6" s="110"/>
      <c r="G6" s="110"/>
      <c r="H6" s="111"/>
      <c r="I6" s="124" t="s">
        <v>152</v>
      </c>
      <c r="J6" s="127"/>
      <c r="K6" s="127"/>
      <c r="L6" s="127"/>
      <c r="M6" s="127"/>
      <c r="N6" s="127"/>
      <c r="O6" s="127"/>
      <c r="P6" s="128"/>
      <c r="Q6" s="124" t="s">
        <v>126</v>
      </c>
      <c r="R6" s="125"/>
      <c r="S6" s="125"/>
      <c r="T6" s="125"/>
      <c r="U6" s="125"/>
      <c r="V6" s="125"/>
      <c r="W6" s="125"/>
      <c r="X6" s="126"/>
      <c r="Y6" s="112" t="s">
        <v>226</v>
      </c>
      <c r="Z6" s="113"/>
      <c r="AA6" s="113"/>
      <c r="AB6" s="113"/>
      <c r="AC6" s="113"/>
      <c r="AD6" s="113"/>
      <c r="AE6" s="113"/>
      <c r="AF6" s="114"/>
      <c r="AG6" s="112" t="s">
        <v>225</v>
      </c>
      <c r="AH6" s="115"/>
      <c r="AI6" s="115"/>
      <c r="AJ6" s="115"/>
      <c r="AK6" s="115"/>
      <c r="AL6" s="115"/>
      <c r="AM6" s="115"/>
      <c r="AN6" s="116"/>
      <c r="AO6" s="112" t="s">
        <v>224</v>
      </c>
      <c r="AP6" s="113"/>
      <c r="AQ6" s="113"/>
      <c r="AR6" s="113"/>
      <c r="AS6" s="113"/>
      <c r="AT6" s="113"/>
      <c r="AU6" s="113"/>
      <c r="AV6" s="116"/>
      <c r="AW6" s="117" t="s">
        <v>143</v>
      </c>
      <c r="AX6" s="113"/>
      <c r="AY6" s="113"/>
      <c r="AZ6" s="113"/>
      <c r="BA6" s="113"/>
      <c r="BB6" s="113"/>
      <c r="BC6" s="113"/>
      <c r="BD6" s="116"/>
    </row>
    <row r="7" spans="1:57" ht="43.5" x14ac:dyDescent="0.35">
      <c r="A7" s="41" t="s">
        <v>35</v>
      </c>
      <c r="B7" s="2" t="s">
        <v>1</v>
      </c>
      <c r="C7" s="2" t="s">
        <v>2</v>
      </c>
      <c r="D7" s="2" t="s">
        <v>47</v>
      </c>
      <c r="E7" s="2" t="s">
        <v>48</v>
      </c>
      <c r="F7" s="2" t="s">
        <v>49</v>
      </c>
      <c r="G7" s="2" t="s">
        <v>3</v>
      </c>
      <c r="H7" s="2" t="s">
        <v>4</v>
      </c>
      <c r="I7" s="42" t="s">
        <v>133</v>
      </c>
      <c r="J7" s="42" t="s">
        <v>141</v>
      </c>
      <c r="K7" s="42" t="s">
        <v>134</v>
      </c>
      <c r="L7" s="42" t="s">
        <v>135</v>
      </c>
      <c r="M7" s="42" t="s">
        <v>136</v>
      </c>
      <c r="N7" s="42" t="s">
        <v>137</v>
      </c>
      <c r="O7" s="42" t="s">
        <v>138</v>
      </c>
      <c r="P7" s="42" t="s">
        <v>139</v>
      </c>
      <c r="Q7" s="42" t="s">
        <v>127</v>
      </c>
      <c r="R7" s="42" t="s">
        <v>142</v>
      </c>
      <c r="S7" s="42" t="s">
        <v>140</v>
      </c>
      <c r="T7" s="42" t="s">
        <v>128</v>
      </c>
      <c r="U7" s="42" t="s">
        <v>129</v>
      </c>
      <c r="V7" s="42" t="s">
        <v>130</v>
      </c>
      <c r="W7" s="42" t="s">
        <v>131</v>
      </c>
      <c r="X7" s="43" t="s">
        <v>132</v>
      </c>
      <c r="Y7" s="46" t="s">
        <v>162</v>
      </c>
      <c r="Z7" s="12" t="s">
        <v>163</v>
      </c>
      <c r="AA7" s="12" t="s">
        <v>164</v>
      </c>
      <c r="AB7" s="12" t="s">
        <v>165</v>
      </c>
      <c r="AC7" s="12" t="s">
        <v>166</v>
      </c>
      <c r="AD7" s="12" t="s">
        <v>167</v>
      </c>
      <c r="AE7" s="12" t="s">
        <v>168</v>
      </c>
      <c r="AF7" s="38" t="s">
        <v>169</v>
      </c>
      <c r="AG7" s="46" t="s">
        <v>175</v>
      </c>
      <c r="AH7" s="12" t="s">
        <v>176</v>
      </c>
      <c r="AI7" s="12" t="s">
        <v>177</v>
      </c>
      <c r="AJ7" s="12" t="s">
        <v>170</v>
      </c>
      <c r="AK7" s="12" t="s">
        <v>171</v>
      </c>
      <c r="AL7" s="12" t="s">
        <v>172</v>
      </c>
      <c r="AM7" s="12" t="s">
        <v>173</v>
      </c>
      <c r="AN7" s="38" t="s">
        <v>174</v>
      </c>
      <c r="AO7" s="46" t="s">
        <v>182</v>
      </c>
      <c r="AP7" s="12" t="s">
        <v>183</v>
      </c>
      <c r="AQ7" s="12" t="s">
        <v>184</v>
      </c>
      <c r="AR7" s="12" t="s">
        <v>178</v>
      </c>
      <c r="AS7" s="12" t="s">
        <v>179</v>
      </c>
      <c r="AT7" s="12" t="s">
        <v>180</v>
      </c>
      <c r="AU7" s="12" t="s">
        <v>181</v>
      </c>
      <c r="AV7" s="53" t="s">
        <v>185</v>
      </c>
      <c r="AW7" s="46" t="s">
        <v>144</v>
      </c>
      <c r="AX7" s="12" t="s">
        <v>145</v>
      </c>
      <c r="AY7" s="12" t="s">
        <v>146</v>
      </c>
      <c r="AZ7" s="12" t="s">
        <v>147</v>
      </c>
      <c r="BA7" s="12" t="s">
        <v>148</v>
      </c>
      <c r="BB7" s="12" t="s">
        <v>149</v>
      </c>
      <c r="BC7" s="12" t="s">
        <v>150</v>
      </c>
      <c r="BD7" s="38" t="s">
        <v>151</v>
      </c>
    </row>
    <row r="8" spans="1:57" ht="43.5" x14ac:dyDescent="0.35">
      <c r="A8" s="3">
        <v>34001</v>
      </c>
      <c r="B8" s="3" t="s">
        <v>22</v>
      </c>
      <c r="C8" s="3" t="s">
        <v>6</v>
      </c>
      <c r="D8" s="3">
        <v>2265008005</v>
      </c>
      <c r="E8" s="12" t="s">
        <v>36</v>
      </c>
      <c r="F8" s="12" t="s">
        <v>37</v>
      </c>
      <c r="G8" s="3" t="s">
        <v>7</v>
      </c>
      <c r="H8" s="3" t="s">
        <v>8</v>
      </c>
      <c r="I8" s="3">
        <v>13.04494</v>
      </c>
      <c r="J8" s="3">
        <v>9.6185249999999993E-3</v>
      </c>
      <c r="K8" s="3"/>
      <c r="L8" s="3">
        <v>0.72897149999999999</v>
      </c>
      <c r="M8" s="3">
        <v>3.2615539999999998E-2</v>
      </c>
      <c r="N8" s="3">
        <v>2.998659E-2</v>
      </c>
      <c r="O8" s="3">
        <v>6.9711700000000001E-2</v>
      </c>
      <c r="P8" s="3">
        <v>0.35046240000000001</v>
      </c>
      <c r="Q8" s="3">
        <v>1.137675762805703</v>
      </c>
      <c r="R8" s="3">
        <f t="shared" ref="R8:R39" si="0">Q8</f>
        <v>1.137675762805703</v>
      </c>
      <c r="S8" s="3">
        <f t="shared" ref="S8:S39" si="1">Q8</f>
        <v>1.137675762805703</v>
      </c>
      <c r="T8" s="3">
        <v>1.139280323349247</v>
      </c>
      <c r="U8" s="3">
        <v>1.1434434188108327</v>
      </c>
      <c r="V8" s="3">
        <v>1.1442977345928413</v>
      </c>
      <c r="W8" s="3">
        <v>1.1467532949664048</v>
      </c>
      <c r="X8" s="39">
        <v>1.1374049836496174</v>
      </c>
      <c r="Y8" s="4">
        <f t="shared" ref="Y8:Y39" si="2">Q8*I8</f>
        <v>14.840912065254628</v>
      </c>
      <c r="Z8" s="3">
        <f t="shared" ref="Z8:Z39" si="3">R8*J8</f>
        <v>1.0942762766440723E-2</v>
      </c>
      <c r="AA8" s="3">
        <f t="shared" ref="AA8:AA39" si="4">S8*K8</f>
        <v>0</v>
      </c>
      <c r="AB8" s="3">
        <f t="shared" ref="AB8:AB39" si="5">T8*L8</f>
        <v>0.83050288623238555</v>
      </c>
      <c r="AC8" s="3">
        <f t="shared" ref="AC8:AC39" si="6">U8*M8</f>
        <v>3.7294024563961463E-2</v>
      </c>
      <c r="AD8" s="3">
        <f t="shared" ref="AD8:AD39" si="7">V8*N8</f>
        <v>3.4313587005164348E-2</v>
      </c>
      <c r="AE8" s="3">
        <f t="shared" ref="AE8:AE39" si="8">W8*O8</f>
        <v>7.9942121672709518E-2</v>
      </c>
      <c r="AF8" s="39">
        <f t="shared" ref="AF8:AF39" si="9">X8*P8</f>
        <v>0.39861768034180567</v>
      </c>
      <c r="AG8" s="4">
        <f t="shared" ref="AG8:AG39" si="10">Y8</f>
        <v>14.840912065254628</v>
      </c>
      <c r="AH8" s="3">
        <f t="shared" ref="AH8:AH39" si="11">Z8</f>
        <v>1.0942762766440723E-2</v>
      </c>
      <c r="AI8" s="3">
        <f t="shared" ref="AI8:AI39" si="12">AA8</f>
        <v>0</v>
      </c>
      <c r="AJ8" s="3">
        <f t="shared" ref="AJ8:AJ39" si="13">AB8</f>
        <v>0.83050288623238555</v>
      </c>
      <c r="AK8" s="3">
        <f t="shared" ref="AK8:AK39" si="14">AC8</f>
        <v>3.7294024563961463E-2</v>
      </c>
      <c r="AL8" s="3">
        <f t="shared" ref="AL8:AL39" si="15">AD8</f>
        <v>3.4313587005164348E-2</v>
      </c>
      <c r="AM8" s="3">
        <f t="shared" ref="AM8:AM39" si="16">AE8</f>
        <v>7.9942121672709518E-2</v>
      </c>
      <c r="AN8" s="39">
        <f t="shared" ref="AN8:AN39" si="17">AF8</f>
        <v>0.39861768034180567</v>
      </c>
      <c r="AO8" s="52">
        <f t="shared" ref="AO8:AO39" si="18">AG8/365</f>
        <v>4.066003305549213E-2</v>
      </c>
      <c r="AP8" s="3">
        <f t="shared" ref="AP8:AP39" si="19">AH8/365</f>
        <v>2.9980171962851298E-5</v>
      </c>
      <c r="AQ8" s="3">
        <f t="shared" ref="AQ8:AQ39" si="20">AI8/365</f>
        <v>0</v>
      </c>
      <c r="AR8" s="3">
        <f t="shared" ref="AR8:AR39" si="21">AJ8/365</f>
        <v>2.2753503732394127E-3</v>
      </c>
      <c r="AS8" s="3">
        <f t="shared" ref="AS8:AS39" si="22">AK8/365</f>
        <v>1.0217540976427799E-4</v>
      </c>
      <c r="AT8" s="3">
        <f t="shared" ref="AT8:AT39" si="23">AL8/365</f>
        <v>9.4009827411409177E-5</v>
      </c>
      <c r="AU8" s="3">
        <f t="shared" ref="AU8:AU39" si="24">AM8/365</f>
        <v>2.1901951143208086E-4</v>
      </c>
      <c r="AV8" s="48">
        <f t="shared" ref="AV8:AV39" si="25">AN8/365</f>
        <v>1.0921032338131662E-3</v>
      </c>
      <c r="AW8" s="46">
        <f t="shared" ref="AW8:AW39" si="26">Y8-AG8</f>
        <v>0</v>
      </c>
      <c r="AX8" s="45">
        <f t="shared" ref="AX8:AX39" si="27">Z8-AH8</f>
        <v>0</v>
      </c>
      <c r="AY8" s="45">
        <f t="shared" ref="AY8:AY39" si="28">AA8-AI8</f>
        <v>0</v>
      </c>
      <c r="AZ8" s="45">
        <f t="shared" ref="AZ8:AZ39" si="29">AB8-AJ8</f>
        <v>0</v>
      </c>
      <c r="BA8" s="45">
        <f t="shared" ref="BA8:BA39" si="30">AC8-AK8</f>
        <v>0</v>
      </c>
      <c r="BB8" s="45">
        <f t="shared" ref="BB8:BB39" si="31">AD8-AL8</f>
        <v>0</v>
      </c>
      <c r="BC8" s="45">
        <f t="shared" ref="BC8:BC39" si="32">AE8-AM8</f>
        <v>0</v>
      </c>
      <c r="BD8" s="48">
        <f t="shared" ref="BD8:BD39" si="33">AF8-AN8</f>
        <v>0</v>
      </c>
      <c r="BE8" s="15"/>
    </row>
    <row r="9" spans="1:57" ht="43.5" x14ac:dyDescent="0.35">
      <c r="A9" s="3">
        <v>34001</v>
      </c>
      <c r="B9" s="3" t="s">
        <v>22</v>
      </c>
      <c r="C9" s="3" t="s">
        <v>6</v>
      </c>
      <c r="D9" s="3">
        <v>2270008005</v>
      </c>
      <c r="E9" s="12" t="s">
        <v>37</v>
      </c>
      <c r="F9" s="12" t="s">
        <v>38</v>
      </c>
      <c r="G9" s="3" t="s">
        <v>7</v>
      </c>
      <c r="H9" s="3" t="s">
        <v>8</v>
      </c>
      <c r="I9" s="3">
        <v>0.24381220000000001</v>
      </c>
      <c r="J9" s="3"/>
      <c r="K9" s="3"/>
      <c r="L9" s="3">
        <v>0.76224000000000003</v>
      </c>
      <c r="M9" s="3">
        <v>3.0693390000000001E-2</v>
      </c>
      <c r="N9" s="3">
        <v>2.9748360000000001E-2</v>
      </c>
      <c r="O9" s="3">
        <v>1.929715E-3</v>
      </c>
      <c r="P9" s="3">
        <v>0.115787</v>
      </c>
      <c r="Q9" s="3">
        <v>0.92744455287860228</v>
      </c>
      <c r="R9" s="3">
        <f t="shared" si="0"/>
        <v>0.92744455287860228</v>
      </c>
      <c r="S9" s="3">
        <f t="shared" si="1"/>
        <v>0.92744455287860228</v>
      </c>
      <c r="T9" s="3">
        <v>0.8812213199642529</v>
      </c>
      <c r="U9" s="3">
        <v>0.84444841351925259</v>
      </c>
      <c r="V9" s="3">
        <v>0.84415283398614505</v>
      </c>
      <c r="W9" s="3">
        <v>0.96561631988547258</v>
      </c>
      <c r="X9" s="39">
        <v>0.95809163991597157</v>
      </c>
      <c r="Y9" s="4">
        <f t="shared" si="2"/>
        <v>0.22612229681534837</v>
      </c>
      <c r="Z9" s="3">
        <f t="shared" si="3"/>
        <v>0</v>
      </c>
      <c r="AA9" s="3">
        <f t="shared" si="4"/>
        <v>0</v>
      </c>
      <c r="AB9" s="3">
        <f t="shared" si="5"/>
        <v>0.67170213892955211</v>
      </c>
      <c r="AC9" s="3">
        <f t="shared" si="6"/>
        <v>2.5918984491027693E-2</v>
      </c>
      <c r="AD9" s="3">
        <f t="shared" si="7"/>
        <v>2.5112162400440081E-2</v>
      </c>
      <c r="AE9" s="3">
        <f t="shared" si="8"/>
        <v>1.8633642967277948E-3</v>
      </c>
      <c r="AF9" s="39">
        <f t="shared" si="9"/>
        <v>0.11093455671095061</v>
      </c>
      <c r="AG9" s="4">
        <f t="shared" si="10"/>
        <v>0.22612229681534837</v>
      </c>
      <c r="AH9" s="3">
        <f t="shared" si="11"/>
        <v>0</v>
      </c>
      <c r="AI9" s="3">
        <f t="shared" si="12"/>
        <v>0</v>
      </c>
      <c r="AJ9" s="3">
        <f t="shared" si="13"/>
        <v>0.67170213892955211</v>
      </c>
      <c r="AK9" s="3">
        <f t="shared" si="14"/>
        <v>2.5918984491027693E-2</v>
      </c>
      <c r="AL9" s="3">
        <f t="shared" si="15"/>
        <v>2.5112162400440081E-2</v>
      </c>
      <c r="AM9" s="3">
        <f t="shared" si="16"/>
        <v>1.8633642967277948E-3</v>
      </c>
      <c r="AN9" s="39">
        <f t="shared" si="17"/>
        <v>0.11093455671095061</v>
      </c>
      <c r="AO9" s="52">
        <f t="shared" si="18"/>
        <v>6.195131419598585E-4</v>
      </c>
      <c r="AP9" s="3">
        <f t="shared" si="19"/>
        <v>0</v>
      </c>
      <c r="AQ9" s="3">
        <f t="shared" si="20"/>
        <v>0</v>
      </c>
      <c r="AR9" s="3">
        <f t="shared" si="21"/>
        <v>1.8402798326837043E-3</v>
      </c>
      <c r="AS9" s="3">
        <f t="shared" si="22"/>
        <v>7.1010916413774495E-5</v>
      </c>
      <c r="AT9" s="3">
        <f t="shared" si="23"/>
        <v>6.8800444932712546E-5</v>
      </c>
      <c r="AU9" s="3">
        <f t="shared" si="24"/>
        <v>5.1051076622679314E-6</v>
      </c>
      <c r="AV9" s="48">
        <f t="shared" si="25"/>
        <v>3.0393029235876881E-4</v>
      </c>
      <c r="AW9" s="46">
        <f t="shared" si="26"/>
        <v>0</v>
      </c>
      <c r="AX9" s="45">
        <f t="shared" si="27"/>
        <v>0</v>
      </c>
      <c r="AY9" s="45">
        <f t="shared" si="28"/>
        <v>0</v>
      </c>
      <c r="AZ9" s="45">
        <f t="shared" si="29"/>
        <v>0</v>
      </c>
      <c r="BA9" s="45">
        <f t="shared" si="30"/>
        <v>0</v>
      </c>
      <c r="BB9" s="45">
        <f t="shared" si="31"/>
        <v>0</v>
      </c>
      <c r="BC9" s="45">
        <f t="shared" si="32"/>
        <v>0</v>
      </c>
      <c r="BD9" s="48">
        <f t="shared" si="33"/>
        <v>0</v>
      </c>
      <c r="BE9" s="15"/>
    </row>
    <row r="10" spans="1:57" x14ac:dyDescent="0.35">
      <c r="A10" s="3">
        <v>34001</v>
      </c>
      <c r="B10" s="3" t="s">
        <v>22</v>
      </c>
      <c r="C10" s="3" t="s">
        <v>6</v>
      </c>
      <c r="D10" s="3">
        <v>2275001000</v>
      </c>
      <c r="E10" s="12" t="s">
        <v>39</v>
      </c>
      <c r="F10" s="12"/>
      <c r="G10" s="3" t="s">
        <v>7</v>
      </c>
      <c r="H10" s="3" t="s">
        <v>8</v>
      </c>
      <c r="I10" s="3">
        <v>261.67500000000001</v>
      </c>
      <c r="J10" s="3"/>
      <c r="K10" s="3"/>
      <c r="L10" s="3">
        <v>225.10220000000001</v>
      </c>
      <c r="M10" s="3">
        <v>14.04106</v>
      </c>
      <c r="N10" s="3">
        <v>13.70407</v>
      </c>
      <c r="O10" s="3">
        <v>21.257680000000001</v>
      </c>
      <c r="P10" s="3">
        <v>109.5166</v>
      </c>
      <c r="Q10" s="3">
        <v>1.0456789155486494</v>
      </c>
      <c r="R10" s="3">
        <f t="shared" si="0"/>
        <v>1.0456789155486494</v>
      </c>
      <c r="S10" s="3">
        <f t="shared" si="1"/>
        <v>1.0456789155486494</v>
      </c>
      <c r="T10" s="3">
        <v>1.0398205566400638</v>
      </c>
      <c r="U10" s="3">
        <v>1.0728632355052716</v>
      </c>
      <c r="V10" s="3">
        <v>1.0723135648355602</v>
      </c>
      <c r="W10" s="3">
        <v>1.041593380211707</v>
      </c>
      <c r="X10" s="39">
        <v>1.0457851905601248</v>
      </c>
      <c r="Y10" s="4">
        <f t="shared" si="2"/>
        <v>273.62803022619283</v>
      </c>
      <c r="Z10" s="3">
        <f t="shared" si="3"/>
        <v>0</v>
      </c>
      <c r="AA10" s="3">
        <f t="shared" si="4"/>
        <v>0</v>
      </c>
      <c r="AB10" s="3">
        <f t="shared" si="5"/>
        <v>234.06589490490299</v>
      </c>
      <c r="AC10" s="3">
        <f t="shared" si="6"/>
        <v>15.064137061523649</v>
      </c>
      <c r="AD10" s="3">
        <f t="shared" si="7"/>
        <v>14.695060154456055</v>
      </c>
      <c r="AE10" s="3">
        <f t="shared" si="8"/>
        <v>22.1418587666588</v>
      </c>
      <c r="AF10" s="39">
        <f t="shared" si="9"/>
        <v>114.53083840049696</v>
      </c>
      <c r="AG10" s="4">
        <f t="shared" si="10"/>
        <v>273.62803022619283</v>
      </c>
      <c r="AH10" s="3">
        <f t="shared" si="11"/>
        <v>0</v>
      </c>
      <c r="AI10" s="3">
        <f t="shared" si="12"/>
        <v>0</v>
      </c>
      <c r="AJ10" s="3">
        <f t="shared" si="13"/>
        <v>234.06589490490299</v>
      </c>
      <c r="AK10" s="3">
        <f t="shared" si="14"/>
        <v>15.064137061523649</v>
      </c>
      <c r="AL10" s="3">
        <f t="shared" si="15"/>
        <v>14.695060154456055</v>
      </c>
      <c r="AM10" s="3">
        <f t="shared" si="16"/>
        <v>22.1418587666588</v>
      </c>
      <c r="AN10" s="39">
        <f t="shared" si="17"/>
        <v>114.53083840049696</v>
      </c>
      <c r="AO10" s="52">
        <f t="shared" si="18"/>
        <v>0.7496658362361448</v>
      </c>
      <c r="AP10" s="3">
        <f t="shared" si="19"/>
        <v>0</v>
      </c>
      <c r="AQ10" s="3">
        <f t="shared" si="20"/>
        <v>0</v>
      </c>
      <c r="AR10" s="3">
        <f t="shared" si="21"/>
        <v>0.6412764243969945</v>
      </c>
      <c r="AS10" s="3">
        <f t="shared" si="22"/>
        <v>4.1271608387736025E-2</v>
      </c>
      <c r="AT10" s="3">
        <f t="shared" si="23"/>
        <v>4.0260438779331657E-2</v>
      </c>
      <c r="AU10" s="3">
        <f t="shared" si="24"/>
        <v>6.0662626757969317E-2</v>
      </c>
      <c r="AV10" s="48">
        <f t="shared" si="25"/>
        <v>0.31378311890547111</v>
      </c>
      <c r="AW10" s="46">
        <f t="shared" si="26"/>
        <v>0</v>
      </c>
      <c r="AX10" s="45">
        <f t="shared" si="27"/>
        <v>0</v>
      </c>
      <c r="AY10" s="45">
        <f t="shared" si="28"/>
        <v>0</v>
      </c>
      <c r="AZ10" s="45">
        <f t="shared" si="29"/>
        <v>0</v>
      </c>
      <c r="BA10" s="45">
        <f t="shared" si="30"/>
        <v>0</v>
      </c>
      <c r="BB10" s="45">
        <f t="shared" si="31"/>
        <v>0</v>
      </c>
      <c r="BC10" s="45">
        <f t="shared" si="32"/>
        <v>0</v>
      </c>
      <c r="BD10" s="48">
        <f t="shared" si="33"/>
        <v>0</v>
      </c>
      <c r="BE10" s="15"/>
    </row>
    <row r="11" spans="1:57" ht="29" x14ac:dyDescent="0.35">
      <c r="A11" s="3">
        <v>34001</v>
      </c>
      <c r="B11" s="3" t="s">
        <v>22</v>
      </c>
      <c r="C11" s="3" t="s">
        <v>6</v>
      </c>
      <c r="D11" s="3">
        <v>2275020000</v>
      </c>
      <c r="E11" s="12" t="s">
        <v>40</v>
      </c>
      <c r="F11" s="12" t="s">
        <v>41</v>
      </c>
      <c r="G11" s="3" t="s">
        <v>7</v>
      </c>
      <c r="H11" s="3" t="s">
        <v>8</v>
      </c>
      <c r="I11" s="3">
        <v>60.782944229999998</v>
      </c>
      <c r="J11" s="3"/>
      <c r="K11" s="3">
        <v>11711.184321999999</v>
      </c>
      <c r="L11" s="3">
        <v>32.121184425000003</v>
      </c>
      <c r="M11" s="3">
        <v>0.3466811602</v>
      </c>
      <c r="N11" s="3">
        <v>0.3466811602</v>
      </c>
      <c r="O11" s="3">
        <v>4.3474252059999996</v>
      </c>
      <c r="P11" s="3">
        <v>12.685828018800001</v>
      </c>
      <c r="Q11" s="3">
        <v>1.132878899368245</v>
      </c>
      <c r="R11" s="3">
        <f t="shared" si="0"/>
        <v>1.132878899368245</v>
      </c>
      <c r="S11" s="3">
        <f t="shared" si="1"/>
        <v>1.132878899368245</v>
      </c>
      <c r="T11" s="3">
        <v>1.1022817640076865</v>
      </c>
      <c r="U11" s="3">
        <v>1.0885730151986679</v>
      </c>
      <c r="V11" s="3">
        <v>1.0885318875481176</v>
      </c>
      <c r="W11" s="3">
        <v>1.1726297889278308</v>
      </c>
      <c r="X11" s="39">
        <v>0.94474810336718573</v>
      </c>
      <c r="Y11" s="4">
        <f t="shared" si="2"/>
        <v>68.859714959643824</v>
      </c>
      <c r="Z11" s="3">
        <f t="shared" si="3"/>
        <v>0</v>
      </c>
      <c r="AA11" s="3">
        <f t="shared" si="4"/>
        <v>13267.353605006007</v>
      </c>
      <c r="AB11" s="3">
        <f t="shared" si="5"/>
        <v>35.40659583000523</v>
      </c>
      <c r="AC11" s="3">
        <f t="shared" si="6"/>
        <v>0.37738775587148643</v>
      </c>
      <c r="AD11" s="3">
        <f t="shared" si="7"/>
        <v>0.37737349768987732</v>
      </c>
      <c r="AE11" s="3">
        <f t="shared" si="8"/>
        <v>5.0979203016913104</v>
      </c>
      <c r="AF11" s="39">
        <f t="shared" si="9"/>
        <v>11.984911960403604</v>
      </c>
      <c r="AG11" s="4">
        <f t="shared" si="10"/>
        <v>68.859714959643824</v>
      </c>
      <c r="AH11" s="3">
        <f t="shared" si="11"/>
        <v>0</v>
      </c>
      <c r="AI11" s="3">
        <f t="shared" si="12"/>
        <v>13267.353605006007</v>
      </c>
      <c r="AJ11" s="3">
        <f t="shared" si="13"/>
        <v>35.40659583000523</v>
      </c>
      <c r="AK11" s="3">
        <f t="shared" si="14"/>
        <v>0.37738775587148643</v>
      </c>
      <c r="AL11" s="3">
        <f t="shared" si="15"/>
        <v>0.37737349768987732</v>
      </c>
      <c r="AM11" s="3">
        <f t="shared" si="16"/>
        <v>5.0979203016913104</v>
      </c>
      <c r="AN11" s="39">
        <f t="shared" si="17"/>
        <v>11.984911960403604</v>
      </c>
      <c r="AO11" s="52">
        <f t="shared" si="18"/>
        <v>0.18865675331409268</v>
      </c>
      <c r="AP11" s="3">
        <f t="shared" si="19"/>
        <v>0</v>
      </c>
      <c r="AQ11" s="3">
        <f t="shared" si="20"/>
        <v>36.348913986317825</v>
      </c>
      <c r="AR11" s="3">
        <f t="shared" si="21"/>
        <v>9.7004372137000625E-2</v>
      </c>
      <c r="AS11" s="3">
        <f t="shared" si="22"/>
        <v>1.0339390571821546E-3</v>
      </c>
      <c r="AT11" s="3">
        <f t="shared" si="23"/>
        <v>1.0338999936708969E-3</v>
      </c>
      <c r="AU11" s="3">
        <f t="shared" si="24"/>
        <v>1.3966904936140577E-2</v>
      </c>
      <c r="AV11" s="48">
        <f t="shared" si="25"/>
        <v>3.2835375233982479E-2</v>
      </c>
      <c r="AW11" s="46">
        <f t="shared" si="26"/>
        <v>0</v>
      </c>
      <c r="AX11" s="45">
        <f t="shared" si="27"/>
        <v>0</v>
      </c>
      <c r="AY11" s="45">
        <f t="shared" si="28"/>
        <v>0</v>
      </c>
      <c r="AZ11" s="45">
        <f t="shared" si="29"/>
        <v>0</v>
      </c>
      <c r="BA11" s="45">
        <f t="shared" si="30"/>
        <v>0</v>
      </c>
      <c r="BB11" s="45">
        <f t="shared" si="31"/>
        <v>0</v>
      </c>
      <c r="BC11" s="45">
        <f t="shared" si="32"/>
        <v>0</v>
      </c>
      <c r="BD11" s="48">
        <f t="shared" si="33"/>
        <v>0</v>
      </c>
      <c r="BE11" s="15"/>
    </row>
    <row r="12" spans="1:57" x14ac:dyDescent="0.35">
      <c r="A12" s="3">
        <v>34001</v>
      </c>
      <c r="B12" s="3" t="s">
        <v>22</v>
      </c>
      <c r="C12" s="3" t="s">
        <v>6</v>
      </c>
      <c r="D12" s="3">
        <v>2275050011</v>
      </c>
      <c r="E12" s="12" t="s">
        <v>42</v>
      </c>
      <c r="F12" s="12" t="s">
        <v>43</v>
      </c>
      <c r="G12" s="3" t="s">
        <v>7</v>
      </c>
      <c r="H12" s="3" t="s">
        <v>8</v>
      </c>
      <c r="I12" s="3">
        <v>91.634737799999996</v>
      </c>
      <c r="J12" s="3"/>
      <c r="K12" s="3"/>
      <c r="L12" s="3">
        <v>0.49577647600000002</v>
      </c>
      <c r="M12" s="3">
        <v>1.80538913</v>
      </c>
      <c r="N12" s="3">
        <v>1.2457184029999999</v>
      </c>
      <c r="O12" s="3">
        <v>7.6273300000000002E-2</v>
      </c>
      <c r="P12" s="3">
        <v>1.1477148589999999</v>
      </c>
      <c r="Q12" s="3">
        <v>0.80030070135027565</v>
      </c>
      <c r="R12" s="3">
        <f t="shared" si="0"/>
        <v>0.80030070135027565</v>
      </c>
      <c r="S12" s="3">
        <f t="shared" si="1"/>
        <v>0.80030070135027565</v>
      </c>
      <c r="T12" s="3">
        <v>0.79932519408697755</v>
      </c>
      <c r="U12" s="3">
        <v>0.80011025322861917</v>
      </c>
      <c r="V12" s="3">
        <v>0.80001535329149731</v>
      </c>
      <c r="W12" s="3">
        <v>0.80205598196278116</v>
      </c>
      <c r="X12" s="39">
        <v>0.81831964489779163</v>
      </c>
      <c r="Y12" s="4">
        <f t="shared" si="2"/>
        <v>73.335344929388611</v>
      </c>
      <c r="Z12" s="3">
        <f t="shared" si="3"/>
        <v>0</v>
      </c>
      <c r="AA12" s="3">
        <f t="shared" si="4"/>
        <v>0</v>
      </c>
      <c r="AB12" s="3">
        <f t="shared" si="5"/>
        <v>0.39628662790245778</v>
      </c>
      <c r="AC12" s="3">
        <f t="shared" si="6"/>
        <v>1.4445103539804964</v>
      </c>
      <c r="AD12" s="3">
        <f t="shared" si="7"/>
        <v>0.99659384827776476</v>
      </c>
      <c r="AE12" s="3">
        <f t="shared" si="8"/>
        <v>6.11754565290418E-2</v>
      </c>
      <c r="AF12" s="39">
        <f t="shared" si="9"/>
        <v>0.93919761586079897</v>
      </c>
      <c r="AG12" s="4">
        <f t="shared" si="10"/>
        <v>73.335344929388611</v>
      </c>
      <c r="AH12" s="3">
        <f t="shared" si="11"/>
        <v>0</v>
      </c>
      <c r="AI12" s="3">
        <f t="shared" si="12"/>
        <v>0</v>
      </c>
      <c r="AJ12" s="3">
        <f t="shared" si="13"/>
        <v>0.39628662790245778</v>
      </c>
      <c r="AK12" s="3">
        <f t="shared" si="14"/>
        <v>1.4445103539804964</v>
      </c>
      <c r="AL12" s="3">
        <f t="shared" si="15"/>
        <v>0.99659384827776476</v>
      </c>
      <c r="AM12" s="3">
        <f t="shared" si="16"/>
        <v>6.11754565290418E-2</v>
      </c>
      <c r="AN12" s="39">
        <f t="shared" si="17"/>
        <v>0.93919761586079897</v>
      </c>
      <c r="AO12" s="52">
        <f t="shared" si="18"/>
        <v>0.20091875323120167</v>
      </c>
      <c r="AP12" s="3">
        <f t="shared" si="19"/>
        <v>0</v>
      </c>
      <c r="AQ12" s="3">
        <f t="shared" si="20"/>
        <v>0</v>
      </c>
      <c r="AR12" s="3">
        <f t="shared" si="21"/>
        <v>1.085716788773857E-3</v>
      </c>
      <c r="AS12" s="3">
        <f t="shared" si="22"/>
        <v>3.9575626136451958E-3</v>
      </c>
      <c r="AT12" s="3">
        <f t="shared" si="23"/>
        <v>2.7303941048705885E-3</v>
      </c>
      <c r="AU12" s="3">
        <f t="shared" si="24"/>
        <v>1.6760399049052548E-4</v>
      </c>
      <c r="AV12" s="48">
        <f t="shared" si="25"/>
        <v>2.5731441530432849E-3</v>
      </c>
      <c r="AW12" s="46">
        <f t="shared" si="26"/>
        <v>0</v>
      </c>
      <c r="AX12" s="45">
        <f t="shared" si="27"/>
        <v>0</v>
      </c>
      <c r="AY12" s="45">
        <f t="shared" si="28"/>
        <v>0</v>
      </c>
      <c r="AZ12" s="45">
        <f t="shared" si="29"/>
        <v>0</v>
      </c>
      <c r="BA12" s="45">
        <f t="shared" si="30"/>
        <v>0</v>
      </c>
      <c r="BB12" s="45">
        <f t="shared" si="31"/>
        <v>0</v>
      </c>
      <c r="BC12" s="45">
        <f t="shared" si="32"/>
        <v>0</v>
      </c>
      <c r="BD12" s="48">
        <f t="shared" si="33"/>
        <v>0</v>
      </c>
      <c r="BE12" s="15"/>
    </row>
    <row r="13" spans="1:57" x14ac:dyDescent="0.35">
      <c r="A13" s="3">
        <v>34001</v>
      </c>
      <c r="B13" s="3" t="s">
        <v>22</v>
      </c>
      <c r="C13" s="3" t="s">
        <v>6</v>
      </c>
      <c r="D13" s="3">
        <v>2275050012</v>
      </c>
      <c r="E13" s="12" t="s">
        <v>42</v>
      </c>
      <c r="F13" s="12" t="s">
        <v>44</v>
      </c>
      <c r="G13" s="3" t="s">
        <v>7</v>
      </c>
      <c r="H13" s="3" t="s">
        <v>8</v>
      </c>
      <c r="I13" s="3">
        <v>29.417037369999999</v>
      </c>
      <c r="J13" s="3"/>
      <c r="K13" s="3">
        <v>7.551177</v>
      </c>
      <c r="L13" s="3">
        <v>1.001825325</v>
      </c>
      <c r="M13" s="3">
        <v>0.72454563691999996</v>
      </c>
      <c r="N13" s="3">
        <v>0.70716477391999999</v>
      </c>
      <c r="O13" s="3">
        <v>0.22791822619999999</v>
      </c>
      <c r="P13" s="3">
        <v>2.12960686</v>
      </c>
      <c r="Q13" s="3">
        <v>0.7829451534714138</v>
      </c>
      <c r="R13" s="3">
        <f t="shared" si="0"/>
        <v>0.7829451534714138</v>
      </c>
      <c r="S13" s="3">
        <f t="shared" si="1"/>
        <v>0.7829451534714138</v>
      </c>
      <c r="T13" s="3">
        <v>0.79176911149696672</v>
      </c>
      <c r="U13" s="3">
        <v>0.78189369148678367</v>
      </c>
      <c r="V13" s="3">
        <v>0.78158473542255391</v>
      </c>
      <c r="W13" s="3">
        <v>0.78905683590579956</v>
      </c>
      <c r="X13" s="39">
        <v>0.775778319478995</v>
      </c>
      <c r="Y13" s="4">
        <f t="shared" si="2"/>
        <v>23.031926838328964</v>
      </c>
      <c r="Z13" s="3">
        <f t="shared" si="3"/>
        <v>0</v>
      </c>
      <c r="AA13" s="3">
        <f t="shared" si="4"/>
        <v>5.9121574351548105</v>
      </c>
      <c r="AB13" s="3">
        <f t="shared" si="5"/>
        <v>0.79321434745040986</v>
      </c>
      <c r="AC13" s="3">
        <f t="shared" si="6"/>
        <v>0.56651766270202164</v>
      </c>
      <c r="AD13" s="3">
        <f t="shared" si="7"/>
        <v>0.55270919272441332</v>
      </c>
      <c r="AE13" s="3">
        <f t="shared" si="8"/>
        <v>0.1798404344106343</v>
      </c>
      <c r="AF13" s="39">
        <f t="shared" si="9"/>
        <v>1.6521028310017394</v>
      </c>
      <c r="AG13" s="4">
        <f t="shared" si="10"/>
        <v>23.031926838328964</v>
      </c>
      <c r="AH13" s="3">
        <f t="shared" si="11"/>
        <v>0</v>
      </c>
      <c r="AI13" s="3">
        <f t="shared" si="12"/>
        <v>5.9121574351548105</v>
      </c>
      <c r="AJ13" s="3">
        <f t="shared" si="13"/>
        <v>0.79321434745040986</v>
      </c>
      <c r="AK13" s="3">
        <f t="shared" si="14"/>
        <v>0.56651766270202164</v>
      </c>
      <c r="AL13" s="3">
        <f t="shared" si="15"/>
        <v>0.55270919272441332</v>
      </c>
      <c r="AM13" s="3">
        <f t="shared" si="16"/>
        <v>0.1798404344106343</v>
      </c>
      <c r="AN13" s="39">
        <f t="shared" si="17"/>
        <v>1.6521028310017394</v>
      </c>
      <c r="AO13" s="52">
        <f t="shared" si="18"/>
        <v>6.3101169420079359E-2</v>
      </c>
      <c r="AP13" s="3">
        <f t="shared" si="19"/>
        <v>0</v>
      </c>
      <c r="AQ13" s="3">
        <f t="shared" si="20"/>
        <v>1.6197691603163863E-2</v>
      </c>
      <c r="AR13" s="3">
        <f t="shared" si="21"/>
        <v>2.1731899930148217E-3</v>
      </c>
      <c r="AS13" s="3">
        <f t="shared" si="22"/>
        <v>1.5521031854849909E-3</v>
      </c>
      <c r="AT13" s="3">
        <f t="shared" si="23"/>
        <v>1.5142717608888035E-3</v>
      </c>
      <c r="AU13" s="3">
        <f t="shared" si="24"/>
        <v>4.9271351893324467E-4</v>
      </c>
      <c r="AV13" s="48">
        <f t="shared" si="25"/>
        <v>4.5263091260321631E-3</v>
      </c>
      <c r="AW13" s="46">
        <f t="shared" si="26"/>
        <v>0</v>
      </c>
      <c r="AX13" s="45">
        <f t="shared" si="27"/>
        <v>0</v>
      </c>
      <c r="AY13" s="45">
        <f t="shared" si="28"/>
        <v>0</v>
      </c>
      <c r="AZ13" s="45">
        <f t="shared" si="29"/>
        <v>0</v>
      </c>
      <c r="BA13" s="45">
        <f t="shared" si="30"/>
        <v>0</v>
      </c>
      <c r="BB13" s="45">
        <f t="shared" si="31"/>
        <v>0</v>
      </c>
      <c r="BC13" s="45">
        <f t="shared" si="32"/>
        <v>0</v>
      </c>
      <c r="BD13" s="48">
        <f t="shared" si="33"/>
        <v>0</v>
      </c>
      <c r="BE13" s="15"/>
    </row>
    <row r="14" spans="1:57" x14ac:dyDescent="0.35">
      <c r="A14" s="3">
        <v>34001</v>
      </c>
      <c r="B14" s="3" t="s">
        <v>22</v>
      </c>
      <c r="C14" s="3" t="s">
        <v>6</v>
      </c>
      <c r="D14" s="3">
        <v>2275060011</v>
      </c>
      <c r="E14" s="12" t="s">
        <v>45</v>
      </c>
      <c r="F14" s="12" t="s">
        <v>43</v>
      </c>
      <c r="G14" s="3" t="s">
        <v>7</v>
      </c>
      <c r="H14" s="3" t="s">
        <v>8</v>
      </c>
      <c r="I14" s="3">
        <v>9.6752990000000008</v>
      </c>
      <c r="J14" s="3"/>
      <c r="K14" s="3"/>
      <c r="L14" s="3">
        <v>5.434402E-2</v>
      </c>
      <c r="M14" s="3">
        <v>0.20751510000000001</v>
      </c>
      <c r="N14" s="3">
        <v>0.14318539999999999</v>
      </c>
      <c r="O14" s="3">
        <v>5.1592419999999996E-3</v>
      </c>
      <c r="P14" s="3">
        <v>5.8360839999999997E-2</v>
      </c>
      <c r="Q14" s="3">
        <v>0.63875015449875261</v>
      </c>
      <c r="R14" s="3">
        <f t="shared" si="0"/>
        <v>0.63875015449875261</v>
      </c>
      <c r="S14" s="3">
        <f t="shared" si="1"/>
        <v>0.63875015449875261</v>
      </c>
      <c r="T14" s="3">
        <v>0.64100461673717735</v>
      </c>
      <c r="U14" s="3">
        <v>0.63902011381656931</v>
      </c>
      <c r="V14" s="3">
        <v>0.63785491263920513</v>
      </c>
      <c r="W14" s="3">
        <v>0.6241266411509323</v>
      </c>
      <c r="X14" s="39">
        <v>0.63701299105504583</v>
      </c>
      <c r="Y14" s="4">
        <f t="shared" si="2"/>
        <v>6.1800987310716273</v>
      </c>
      <c r="Z14" s="3">
        <f t="shared" si="3"/>
        <v>0</v>
      </c>
      <c r="AA14" s="3">
        <f t="shared" si="4"/>
        <v>0</v>
      </c>
      <c r="AB14" s="3">
        <f t="shared" si="5"/>
        <v>3.4834767712057499E-2</v>
      </c>
      <c r="AC14" s="3">
        <f t="shared" si="6"/>
        <v>0.13260632282065676</v>
      </c>
      <c r="AD14" s="3">
        <f t="shared" si="7"/>
        <v>9.1331510808209643E-2</v>
      </c>
      <c r="AE14" s="3">
        <f t="shared" si="8"/>
        <v>3.2200203803448182E-3</v>
      </c>
      <c r="AF14" s="39">
        <f t="shared" si="9"/>
        <v>3.7176613248884958E-2</v>
      </c>
      <c r="AG14" s="4">
        <f t="shared" si="10"/>
        <v>6.1800987310716273</v>
      </c>
      <c r="AH14" s="3">
        <f t="shared" si="11"/>
        <v>0</v>
      </c>
      <c r="AI14" s="3">
        <f t="shared" si="12"/>
        <v>0</v>
      </c>
      <c r="AJ14" s="3">
        <f t="shared" si="13"/>
        <v>3.4834767712057499E-2</v>
      </c>
      <c r="AK14" s="3">
        <f t="shared" si="14"/>
        <v>0.13260632282065676</v>
      </c>
      <c r="AL14" s="3">
        <f t="shared" si="15"/>
        <v>9.1331510808209643E-2</v>
      </c>
      <c r="AM14" s="3">
        <f t="shared" si="16"/>
        <v>3.2200203803448182E-3</v>
      </c>
      <c r="AN14" s="39">
        <f t="shared" si="17"/>
        <v>3.7176613248884958E-2</v>
      </c>
      <c r="AO14" s="52">
        <f t="shared" si="18"/>
        <v>1.693177734540172E-2</v>
      </c>
      <c r="AP14" s="3">
        <f t="shared" si="19"/>
        <v>0</v>
      </c>
      <c r="AQ14" s="3">
        <f t="shared" si="20"/>
        <v>0</v>
      </c>
      <c r="AR14" s="3">
        <f t="shared" si="21"/>
        <v>9.5437719759061638E-5</v>
      </c>
      <c r="AS14" s="3">
        <f t="shared" si="22"/>
        <v>3.6330499402919663E-4</v>
      </c>
      <c r="AT14" s="3">
        <f t="shared" si="23"/>
        <v>2.5022331728276613E-4</v>
      </c>
      <c r="AU14" s="3">
        <f t="shared" si="24"/>
        <v>8.8219736447803233E-6</v>
      </c>
      <c r="AV14" s="48">
        <f t="shared" si="25"/>
        <v>1.0185373492845195E-4</v>
      </c>
      <c r="AW14" s="46">
        <f t="shared" si="26"/>
        <v>0</v>
      </c>
      <c r="AX14" s="45">
        <f t="shared" si="27"/>
        <v>0</v>
      </c>
      <c r="AY14" s="45">
        <f t="shared" si="28"/>
        <v>0</v>
      </c>
      <c r="AZ14" s="45">
        <f t="shared" si="29"/>
        <v>0</v>
      </c>
      <c r="BA14" s="45">
        <f t="shared" si="30"/>
        <v>0</v>
      </c>
      <c r="BB14" s="45">
        <f t="shared" si="31"/>
        <v>0</v>
      </c>
      <c r="BC14" s="45">
        <f t="shared" si="32"/>
        <v>0</v>
      </c>
      <c r="BD14" s="48">
        <f t="shared" si="33"/>
        <v>0</v>
      </c>
      <c r="BE14" s="15"/>
    </row>
    <row r="15" spans="1:57" x14ac:dyDescent="0.35">
      <c r="A15" s="3">
        <v>34001</v>
      </c>
      <c r="B15" s="3" t="s">
        <v>22</v>
      </c>
      <c r="C15" s="3" t="s">
        <v>6</v>
      </c>
      <c r="D15" s="3">
        <v>2275060012</v>
      </c>
      <c r="E15" s="12" t="s">
        <v>45</v>
      </c>
      <c r="F15" s="12" t="s">
        <v>44</v>
      </c>
      <c r="G15" s="3" t="s">
        <v>7</v>
      </c>
      <c r="H15" s="3" t="s">
        <v>8</v>
      </c>
      <c r="I15" s="3">
        <v>3.7602310000000001</v>
      </c>
      <c r="J15" s="3"/>
      <c r="K15" s="3"/>
      <c r="L15" s="3">
        <v>0.80738270000000001</v>
      </c>
      <c r="M15" s="3">
        <v>0.62824749999999996</v>
      </c>
      <c r="N15" s="3">
        <v>0.61316959999999998</v>
      </c>
      <c r="O15" s="3">
        <v>0.16919719999999999</v>
      </c>
      <c r="P15" s="3">
        <v>1.0474270000000001</v>
      </c>
      <c r="Q15" s="3">
        <v>0.35307232784452613</v>
      </c>
      <c r="R15" s="3">
        <f t="shared" si="0"/>
        <v>0.35307232784452613</v>
      </c>
      <c r="S15" s="3">
        <f t="shared" si="1"/>
        <v>0.35307232784452613</v>
      </c>
      <c r="T15" s="3">
        <v>0.3498441430392944</v>
      </c>
      <c r="U15" s="3">
        <v>0.77264148361071727</v>
      </c>
      <c r="V15" s="3">
        <v>0.77161702370154983</v>
      </c>
      <c r="W15" s="3">
        <v>0.36180586934646108</v>
      </c>
      <c r="X15" s="39">
        <v>0.44118774613456385</v>
      </c>
      <c r="Y15" s="4">
        <f t="shared" si="2"/>
        <v>1.3276335124031504</v>
      </c>
      <c r="Z15" s="3">
        <f t="shared" si="3"/>
        <v>0</v>
      </c>
      <c r="AA15" s="3">
        <f t="shared" si="4"/>
        <v>0</v>
      </c>
      <c r="AB15" s="3">
        <f t="shared" si="5"/>
        <v>0.28245810878625172</v>
      </c>
      <c r="AC15" s="3">
        <f t="shared" si="6"/>
        <v>0.48541008047472406</v>
      </c>
      <c r="AD15" s="3">
        <f t="shared" si="7"/>
        <v>0.4731321017762698</v>
      </c>
      <c r="AE15" s="3">
        <f t="shared" si="8"/>
        <v>6.1216540036987045E-2</v>
      </c>
      <c r="AF15" s="39">
        <f t="shared" si="9"/>
        <v>0.46211195737048788</v>
      </c>
      <c r="AG15" s="4">
        <f t="shared" si="10"/>
        <v>1.3276335124031504</v>
      </c>
      <c r="AH15" s="3">
        <f t="shared" si="11"/>
        <v>0</v>
      </c>
      <c r="AI15" s="3">
        <f t="shared" si="12"/>
        <v>0</v>
      </c>
      <c r="AJ15" s="3">
        <f t="shared" si="13"/>
        <v>0.28245810878625172</v>
      </c>
      <c r="AK15" s="3">
        <f t="shared" si="14"/>
        <v>0.48541008047472406</v>
      </c>
      <c r="AL15" s="3">
        <f t="shared" si="15"/>
        <v>0.4731321017762698</v>
      </c>
      <c r="AM15" s="3">
        <f t="shared" si="16"/>
        <v>6.1216540036987045E-2</v>
      </c>
      <c r="AN15" s="39">
        <f t="shared" si="17"/>
        <v>0.46211195737048788</v>
      </c>
      <c r="AO15" s="52">
        <f t="shared" si="18"/>
        <v>3.6373520887757545E-3</v>
      </c>
      <c r="AP15" s="3">
        <f t="shared" si="19"/>
        <v>0</v>
      </c>
      <c r="AQ15" s="3">
        <f t="shared" si="20"/>
        <v>0</v>
      </c>
      <c r="AR15" s="3">
        <f t="shared" si="21"/>
        <v>7.738578322911006E-4</v>
      </c>
      <c r="AS15" s="3">
        <f t="shared" si="22"/>
        <v>1.3298906314376001E-3</v>
      </c>
      <c r="AT15" s="3">
        <f t="shared" si="23"/>
        <v>1.2962523336336159E-3</v>
      </c>
      <c r="AU15" s="3">
        <f t="shared" si="24"/>
        <v>1.6771654804653986E-4</v>
      </c>
      <c r="AV15" s="48">
        <f t="shared" si="25"/>
        <v>1.2660601571794188E-3</v>
      </c>
      <c r="AW15" s="46">
        <f t="shared" si="26"/>
        <v>0</v>
      </c>
      <c r="AX15" s="45">
        <f t="shared" si="27"/>
        <v>0</v>
      </c>
      <c r="AY15" s="45">
        <f t="shared" si="28"/>
        <v>0</v>
      </c>
      <c r="AZ15" s="45">
        <f t="shared" si="29"/>
        <v>0</v>
      </c>
      <c r="BA15" s="45">
        <f t="shared" si="30"/>
        <v>0</v>
      </c>
      <c r="BB15" s="45">
        <f t="shared" si="31"/>
        <v>0</v>
      </c>
      <c r="BC15" s="45">
        <f t="shared" si="32"/>
        <v>0</v>
      </c>
      <c r="BD15" s="48">
        <f t="shared" si="33"/>
        <v>0</v>
      </c>
      <c r="BE15" s="15"/>
    </row>
    <row r="16" spans="1:57" ht="29" x14ac:dyDescent="0.35">
      <c r="A16" s="3">
        <v>34001</v>
      </c>
      <c r="B16" s="3" t="s">
        <v>22</v>
      </c>
      <c r="C16" s="3" t="s">
        <v>6</v>
      </c>
      <c r="D16" s="3">
        <v>2275070000</v>
      </c>
      <c r="E16" s="12" t="s">
        <v>46</v>
      </c>
      <c r="F16" s="12"/>
      <c r="G16" s="3" t="s">
        <v>7</v>
      </c>
      <c r="H16" s="3" t="s">
        <v>8</v>
      </c>
      <c r="I16" s="3">
        <v>0.60319100000000003</v>
      </c>
      <c r="J16" s="3"/>
      <c r="K16" s="3"/>
      <c r="L16" s="3">
        <v>1.7327319999999999</v>
      </c>
      <c r="M16" s="3">
        <v>0.1232837</v>
      </c>
      <c r="N16" s="3">
        <v>0.1232837</v>
      </c>
      <c r="O16" s="3">
        <v>0.17958859999999999</v>
      </c>
      <c r="P16" s="3">
        <v>4.5946260000000003E-2</v>
      </c>
      <c r="Q16" s="3">
        <v>1.124038935989329</v>
      </c>
      <c r="R16" s="3">
        <f t="shared" si="0"/>
        <v>1.124038935989329</v>
      </c>
      <c r="S16" s="3">
        <f t="shared" si="1"/>
        <v>1.124038935989329</v>
      </c>
      <c r="T16" s="3">
        <v>1.0911293039141856</v>
      </c>
      <c r="U16" s="3">
        <v>1.1137076656921914</v>
      </c>
      <c r="V16" s="3">
        <v>1.1137076656921914</v>
      </c>
      <c r="W16" s="3">
        <v>1.0950140122997043</v>
      </c>
      <c r="X16" s="39">
        <v>1.0702926115877121</v>
      </c>
      <c r="Y16" s="4">
        <f t="shared" si="2"/>
        <v>0.67801016983833939</v>
      </c>
      <c r="Z16" s="3">
        <f t="shared" si="3"/>
        <v>0</v>
      </c>
      <c r="AA16" s="3">
        <f t="shared" si="4"/>
        <v>0</v>
      </c>
      <c r="AB16" s="3">
        <f t="shared" si="5"/>
        <v>1.8906346610298346</v>
      </c>
      <c r="AC16" s="3">
        <f t="shared" si="6"/>
        <v>0.1373020017448964</v>
      </c>
      <c r="AD16" s="3">
        <f t="shared" si="7"/>
        <v>0.1373020017448964</v>
      </c>
      <c r="AE16" s="3">
        <f t="shared" si="8"/>
        <v>0.19665203344928667</v>
      </c>
      <c r="AF16" s="39">
        <f t="shared" si="9"/>
        <v>4.9175942608088032E-2</v>
      </c>
      <c r="AG16" s="4">
        <f t="shared" si="10"/>
        <v>0.67801016983833939</v>
      </c>
      <c r="AH16" s="3">
        <f t="shared" si="11"/>
        <v>0</v>
      </c>
      <c r="AI16" s="3">
        <f t="shared" si="12"/>
        <v>0</v>
      </c>
      <c r="AJ16" s="3">
        <f t="shared" si="13"/>
        <v>1.8906346610298346</v>
      </c>
      <c r="AK16" s="3">
        <f t="shared" si="14"/>
        <v>0.1373020017448964</v>
      </c>
      <c r="AL16" s="3">
        <f t="shared" si="15"/>
        <v>0.1373020017448964</v>
      </c>
      <c r="AM16" s="3">
        <f t="shared" si="16"/>
        <v>0.19665203344928667</v>
      </c>
      <c r="AN16" s="39">
        <f t="shared" si="17"/>
        <v>4.9175942608088032E-2</v>
      </c>
      <c r="AO16" s="52">
        <f t="shared" si="18"/>
        <v>1.8575621091461354E-3</v>
      </c>
      <c r="AP16" s="3">
        <f t="shared" si="19"/>
        <v>0</v>
      </c>
      <c r="AQ16" s="3">
        <f t="shared" si="20"/>
        <v>0</v>
      </c>
      <c r="AR16" s="3">
        <f t="shared" si="21"/>
        <v>5.1798209891228348E-3</v>
      </c>
      <c r="AS16" s="3">
        <f t="shared" si="22"/>
        <v>3.7616986779423673E-4</v>
      </c>
      <c r="AT16" s="3">
        <f t="shared" si="23"/>
        <v>3.7616986779423673E-4</v>
      </c>
      <c r="AU16" s="3">
        <f t="shared" si="24"/>
        <v>5.3877269438160731E-4</v>
      </c>
      <c r="AV16" s="48">
        <f t="shared" si="25"/>
        <v>1.3472860988517269E-4</v>
      </c>
      <c r="AW16" s="46">
        <f t="shared" si="26"/>
        <v>0</v>
      </c>
      <c r="AX16" s="45">
        <f t="shared" si="27"/>
        <v>0</v>
      </c>
      <c r="AY16" s="45">
        <f t="shared" si="28"/>
        <v>0</v>
      </c>
      <c r="AZ16" s="45">
        <f t="shared" si="29"/>
        <v>0</v>
      </c>
      <c r="BA16" s="45">
        <f t="shared" si="30"/>
        <v>0</v>
      </c>
      <c r="BB16" s="45">
        <f t="shared" si="31"/>
        <v>0</v>
      </c>
      <c r="BC16" s="45">
        <f t="shared" si="32"/>
        <v>0</v>
      </c>
      <c r="BD16" s="48">
        <f t="shared" si="33"/>
        <v>0</v>
      </c>
      <c r="BE16" s="15"/>
    </row>
    <row r="17" spans="1:57" ht="43.5" x14ac:dyDescent="0.35">
      <c r="A17" s="3">
        <v>34003</v>
      </c>
      <c r="B17" s="3" t="s">
        <v>23</v>
      </c>
      <c r="C17" s="3" t="s">
        <v>6</v>
      </c>
      <c r="D17" s="3">
        <v>2265008005</v>
      </c>
      <c r="E17" s="12" t="s">
        <v>36</v>
      </c>
      <c r="F17" s="12" t="s">
        <v>37</v>
      </c>
      <c r="G17" s="3" t="s">
        <v>7</v>
      </c>
      <c r="H17" s="3" t="s">
        <v>8</v>
      </c>
      <c r="I17" s="3">
        <v>2.6216029999999999</v>
      </c>
      <c r="J17" s="3">
        <v>2.0695430000000001E-3</v>
      </c>
      <c r="K17" s="3"/>
      <c r="L17" s="3">
        <v>0.168737</v>
      </c>
      <c r="M17" s="3">
        <v>5.6512150000000002E-3</v>
      </c>
      <c r="N17" s="3">
        <v>5.1892550000000003E-3</v>
      </c>
      <c r="O17" s="3">
        <v>1.230202E-2</v>
      </c>
      <c r="P17" s="3">
        <v>7.5515700000000005E-2</v>
      </c>
      <c r="Q17" s="3">
        <v>1.137675762805703</v>
      </c>
      <c r="R17" s="3">
        <f t="shared" si="0"/>
        <v>1.137675762805703</v>
      </c>
      <c r="S17" s="3">
        <f t="shared" si="1"/>
        <v>1.137675762805703</v>
      </c>
      <c r="T17" s="3">
        <v>1.139280323349247</v>
      </c>
      <c r="U17" s="3">
        <v>1.1434434188108327</v>
      </c>
      <c r="V17" s="3">
        <v>1.1442977345928413</v>
      </c>
      <c r="W17" s="3">
        <v>1.1467532949664048</v>
      </c>
      <c r="X17" s="39">
        <v>1.1374049836496174</v>
      </c>
      <c r="Y17" s="4">
        <f t="shared" si="2"/>
        <v>2.9825341927987195</v>
      </c>
      <c r="Z17" s="3">
        <f t="shared" si="3"/>
        <v>2.3544689111842034E-3</v>
      </c>
      <c r="AA17" s="3">
        <f t="shared" si="4"/>
        <v>0</v>
      </c>
      <c r="AB17" s="3">
        <f t="shared" si="5"/>
        <v>0.19223874392098189</v>
      </c>
      <c r="AC17" s="3">
        <f t="shared" si="6"/>
        <v>6.4618446000350603E-3</v>
      </c>
      <c r="AD17" s="3">
        <f t="shared" si="7"/>
        <v>5.9380527407245755E-3</v>
      </c>
      <c r="AE17" s="3">
        <f t="shared" si="8"/>
        <v>1.4107381969742611E-2</v>
      </c>
      <c r="AF17" s="39">
        <f t="shared" si="9"/>
        <v>8.5891933523789418E-2</v>
      </c>
      <c r="AG17" s="4">
        <f t="shared" si="10"/>
        <v>2.9825341927987195</v>
      </c>
      <c r="AH17" s="3">
        <f t="shared" si="11"/>
        <v>2.3544689111842034E-3</v>
      </c>
      <c r="AI17" s="3">
        <f t="shared" si="12"/>
        <v>0</v>
      </c>
      <c r="AJ17" s="3">
        <f t="shared" si="13"/>
        <v>0.19223874392098189</v>
      </c>
      <c r="AK17" s="3">
        <f t="shared" si="14"/>
        <v>6.4618446000350603E-3</v>
      </c>
      <c r="AL17" s="3">
        <f t="shared" si="15"/>
        <v>5.9380527407245755E-3</v>
      </c>
      <c r="AM17" s="3">
        <f t="shared" si="16"/>
        <v>1.4107381969742611E-2</v>
      </c>
      <c r="AN17" s="39">
        <f t="shared" si="17"/>
        <v>8.5891933523789418E-2</v>
      </c>
      <c r="AO17" s="52">
        <f t="shared" si="18"/>
        <v>8.1713265556129303E-3</v>
      </c>
      <c r="AP17" s="3">
        <f t="shared" si="19"/>
        <v>6.4505997566690502E-6</v>
      </c>
      <c r="AQ17" s="3">
        <f t="shared" si="20"/>
        <v>0</v>
      </c>
      <c r="AR17" s="3">
        <f t="shared" si="21"/>
        <v>5.2668149019447093E-4</v>
      </c>
      <c r="AS17" s="3">
        <f t="shared" si="22"/>
        <v>1.7703683835712492E-5</v>
      </c>
      <c r="AT17" s="3">
        <f t="shared" si="23"/>
        <v>1.6268637645820755E-5</v>
      </c>
      <c r="AU17" s="3">
        <f t="shared" si="24"/>
        <v>3.8650361560938664E-5</v>
      </c>
      <c r="AV17" s="48">
        <f t="shared" si="25"/>
        <v>2.3532036581860115E-4</v>
      </c>
      <c r="AW17" s="46">
        <f t="shared" si="26"/>
        <v>0</v>
      </c>
      <c r="AX17" s="45">
        <f t="shared" si="27"/>
        <v>0</v>
      </c>
      <c r="AY17" s="45">
        <f t="shared" si="28"/>
        <v>0</v>
      </c>
      <c r="AZ17" s="45">
        <f t="shared" si="29"/>
        <v>0</v>
      </c>
      <c r="BA17" s="45">
        <f t="shared" si="30"/>
        <v>0</v>
      </c>
      <c r="BB17" s="45">
        <f t="shared" si="31"/>
        <v>0</v>
      </c>
      <c r="BC17" s="45">
        <f t="shared" si="32"/>
        <v>0</v>
      </c>
      <c r="BD17" s="48">
        <f t="shared" si="33"/>
        <v>0</v>
      </c>
      <c r="BE17" s="15"/>
    </row>
    <row r="18" spans="1:57" ht="43.5" x14ac:dyDescent="0.35">
      <c r="A18" s="3">
        <v>34003</v>
      </c>
      <c r="B18" s="3" t="s">
        <v>23</v>
      </c>
      <c r="C18" s="3" t="s">
        <v>6</v>
      </c>
      <c r="D18" s="3">
        <v>2270008005</v>
      </c>
      <c r="E18" s="12" t="s">
        <v>37</v>
      </c>
      <c r="F18" s="12" t="s">
        <v>38</v>
      </c>
      <c r="G18" s="3" t="s">
        <v>7</v>
      </c>
      <c r="H18" s="3" t="s">
        <v>8</v>
      </c>
      <c r="I18" s="3">
        <v>1.9813879999999999E-2</v>
      </c>
      <c r="J18" s="3"/>
      <c r="K18" s="3"/>
      <c r="L18" s="3">
        <v>5.7098500000000003E-2</v>
      </c>
      <c r="M18" s="3">
        <v>3.4986219999999998E-3</v>
      </c>
      <c r="N18" s="3">
        <v>3.3911900000000001E-3</v>
      </c>
      <c r="O18" s="3">
        <v>1.7553180000000001E-4</v>
      </c>
      <c r="P18" s="3">
        <v>1.016009E-2</v>
      </c>
      <c r="Q18" s="3">
        <v>0.92744455287860228</v>
      </c>
      <c r="R18" s="3">
        <f t="shared" si="0"/>
        <v>0.92744455287860228</v>
      </c>
      <c r="S18" s="3">
        <f t="shared" si="1"/>
        <v>0.92744455287860228</v>
      </c>
      <c r="T18" s="3">
        <v>0.8812213199642529</v>
      </c>
      <c r="U18" s="3">
        <v>0.84444841351925259</v>
      </c>
      <c r="V18" s="3">
        <v>0.84415283398614505</v>
      </c>
      <c r="W18" s="3">
        <v>0.96561631988547258</v>
      </c>
      <c r="X18" s="39">
        <v>0.95809163991597157</v>
      </c>
      <c r="Y18" s="4">
        <f t="shared" si="2"/>
        <v>1.8376275077390279E-2</v>
      </c>
      <c r="Z18" s="3">
        <f t="shared" si="3"/>
        <v>0</v>
      </c>
      <c r="AA18" s="3">
        <f t="shared" si="4"/>
        <v>0</v>
      </c>
      <c r="AB18" s="3">
        <f t="shared" si="5"/>
        <v>5.0316415537978901E-2</v>
      </c>
      <c r="AC18" s="3">
        <f t="shared" si="6"/>
        <v>2.9544057974035544E-3</v>
      </c>
      <c r="AD18" s="3">
        <f t="shared" si="7"/>
        <v>2.8626826490854751E-3</v>
      </c>
      <c r="AE18" s="3">
        <f t="shared" si="8"/>
        <v>1.6949637073887281E-4</v>
      </c>
      <c r="AF18" s="39">
        <f t="shared" si="9"/>
        <v>9.7342972897938636E-3</v>
      </c>
      <c r="AG18" s="4">
        <f t="shared" si="10"/>
        <v>1.8376275077390279E-2</v>
      </c>
      <c r="AH18" s="3">
        <f t="shared" si="11"/>
        <v>0</v>
      </c>
      <c r="AI18" s="3">
        <f t="shared" si="12"/>
        <v>0</v>
      </c>
      <c r="AJ18" s="3">
        <f t="shared" si="13"/>
        <v>5.0316415537978901E-2</v>
      </c>
      <c r="AK18" s="3">
        <f t="shared" si="14"/>
        <v>2.9544057974035544E-3</v>
      </c>
      <c r="AL18" s="3">
        <f t="shared" si="15"/>
        <v>2.8626826490854751E-3</v>
      </c>
      <c r="AM18" s="3">
        <f t="shared" si="16"/>
        <v>1.6949637073887281E-4</v>
      </c>
      <c r="AN18" s="39">
        <f t="shared" si="17"/>
        <v>9.7342972897938636E-3</v>
      </c>
      <c r="AO18" s="52">
        <f t="shared" si="18"/>
        <v>5.0345959116137748E-5</v>
      </c>
      <c r="AP18" s="3">
        <f t="shared" si="19"/>
        <v>0</v>
      </c>
      <c r="AQ18" s="3">
        <f t="shared" si="20"/>
        <v>0</v>
      </c>
      <c r="AR18" s="3">
        <f t="shared" si="21"/>
        <v>1.3785319325473671E-4</v>
      </c>
      <c r="AS18" s="3">
        <f t="shared" si="22"/>
        <v>8.0942624586398747E-6</v>
      </c>
      <c r="AT18" s="3">
        <f t="shared" si="23"/>
        <v>7.8429661618780145E-6</v>
      </c>
      <c r="AU18" s="3">
        <f t="shared" si="24"/>
        <v>4.6437361846266524E-7</v>
      </c>
      <c r="AV18" s="48">
        <f t="shared" si="25"/>
        <v>2.6669307643270859E-5</v>
      </c>
      <c r="AW18" s="46">
        <f t="shared" si="26"/>
        <v>0</v>
      </c>
      <c r="AX18" s="45">
        <f t="shared" si="27"/>
        <v>0</v>
      </c>
      <c r="AY18" s="45">
        <f t="shared" si="28"/>
        <v>0</v>
      </c>
      <c r="AZ18" s="45">
        <f t="shared" si="29"/>
        <v>0</v>
      </c>
      <c r="BA18" s="45">
        <f t="shared" si="30"/>
        <v>0</v>
      </c>
      <c r="BB18" s="45">
        <f t="shared" si="31"/>
        <v>0</v>
      </c>
      <c r="BC18" s="45">
        <f t="shared" si="32"/>
        <v>0</v>
      </c>
      <c r="BD18" s="48">
        <f t="shared" si="33"/>
        <v>0</v>
      </c>
      <c r="BE18" s="15"/>
    </row>
    <row r="19" spans="1:57" x14ac:dyDescent="0.35">
      <c r="A19" s="3">
        <v>34003</v>
      </c>
      <c r="B19" s="3" t="s">
        <v>23</v>
      </c>
      <c r="C19" s="3" t="s">
        <v>6</v>
      </c>
      <c r="D19" s="3">
        <v>2275001000</v>
      </c>
      <c r="E19" s="12" t="s">
        <v>39</v>
      </c>
      <c r="F19" s="12"/>
      <c r="G19" s="3" t="s">
        <v>7</v>
      </c>
      <c r="H19" s="3" t="s">
        <v>8</v>
      </c>
      <c r="I19" s="3">
        <v>3.56325044</v>
      </c>
      <c r="J19" s="3"/>
      <c r="K19" s="3"/>
      <c r="L19" s="3">
        <v>3.0652353049999999</v>
      </c>
      <c r="M19" s="3">
        <v>0.19119826640000001</v>
      </c>
      <c r="N19" s="3">
        <v>0.18660950800000001</v>
      </c>
      <c r="O19" s="3">
        <v>0.28946756350000002</v>
      </c>
      <c r="P19" s="3">
        <v>1.4912963859999999</v>
      </c>
      <c r="Q19" s="3">
        <v>1.0456789155486494</v>
      </c>
      <c r="R19" s="3">
        <f t="shared" si="0"/>
        <v>1.0456789155486494</v>
      </c>
      <c r="S19" s="3">
        <f t="shared" si="1"/>
        <v>1.0456789155486494</v>
      </c>
      <c r="T19" s="3">
        <v>1.0398205566400638</v>
      </c>
      <c r="U19" s="3">
        <v>1.0728632355052716</v>
      </c>
      <c r="V19" s="3">
        <v>1.0723135648355602</v>
      </c>
      <c r="W19" s="3">
        <v>1.041593380211707</v>
      </c>
      <c r="X19" s="39">
        <v>1.0457851905601248</v>
      </c>
      <c r="Y19" s="4">
        <f t="shared" si="2"/>
        <v>3.7260158559274479</v>
      </c>
      <c r="Z19" s="3">
        <f t="shared" si="3"/>
        <v>0</v>
      </c>
      <c r="AA19" s="3">
        <f t="shared" si="4"/>
        <v>0</v>
      </c>
      <c r="AB19" s="3">
        <f t="shared" si="5"/>
        <v>3.1872946810778755</v>
      </c>
      <c r="AC19" s="3">
        <f t="shared" si="6"/>
        <v>0.20512959071290288</v>
      </c>
      <c r="AD19" s="3">
        <f t="shared" si="7"/>
        <v>0.20010390675568998</v>
      </c>
      <c r="AE19" s="3">
        <f t="shared" si="8"/>
        <v>0.30150749792761194</v>
      </c>
      <c r="AF19" s="39">
        <f t="shared" si="9"/>
        <v>1.5595756752146352</v>
      </c>
      <c r="AG19" s="4">
        <f t="shared" si="10"/>
        <v>3.7260158559274479</v>
      </c>
      <c r="AH19" s="3">
        <f t="shared" si="11"/>
        <v>0</v>
      </c>
      <c r="AI19" s="3">
        <f t="shared" si="12"/>
        <v>0</v>
      </c>
      <c r="AJ19" s="3">
        <f t="shared" si="13"/>
        <v>3.1872946810778755</v>
      </c>
      <c r="AK19" s="3">
        <f t="shared" si="14"/>
        <v>0.20512959071290288</v>
      </c>
      <c r="AL19" s="3">
        <f t="shared" si="15"/>
        <v>0.20010390675568998</v>
      </c>
      <c r="AM19" s="3">
        <f t="shared" si="16"/>
        <v>0.30150749792761194</v>
      </c>
      <c r="AN19" s="39">
        <f t="shared" si="17"/>
        <v>1.5595756752146352</v>
      </c>
      <c r="AO19" s="52">
        <f t="shared" si="18"/>
        <v>1.020826261897931E-2</v>
      </c>
      <c r="AP19" s="3">
        <f t="shared" si="19"/>
        <v>0</v>
      </c>
      <c r="AQ19" s="3">
        <f t="shared" si="20"/>
        <v>0</v>
      </c>
      <c r="AR19" s="3">
        <f t="shared" si="21"/>
        <v>8.7323141947339058E-3</v>
      </c>
      <c r="AS19" s="3">
        <f t="shared" si="22"/>
        <v>5.6199887866548734E-4</v>
      </c>
      <c r="AT19" s="3">
        <f t="shared" si="23"/>
        <v>5.4822988152243828E-4</v>
      </c>
      <c r="AU19" s="3">
        <f t="shared" si="24"/>
        <v>8.2604793952770401E-4</v>
      </c>
      <c r="AV19" s="48">
        <f t="shared" si="25"/>
        <v>4.2728100690811923E-3</v>
      </c>
      <c r="AW19" s="46">
        <f t="shared" si="26"/>
        <v>0</v>
      </c>
      <c r="AX19" s="45">
        <f t="shared" si="27"/>
        <v>0</v>
      </c>
      <c r="AY19" s="45">
        <f t="shared" si="28"/>
        <v>0</v>
      </c>
      <c r="AZ19" s="45">
        <f t="shared" si="29"/>
        <v>0</v>
      </c>
      <c r="BA19" s="45">
        <f t="shared" si="30"/>
        <v>0</v>
      </c>
      <c r="BB19" s="45">
        <f t="shared" si="31"/>
        <v>0</v>
      </c>
      <c r="BC19" s="45">
        <f t="shared" si="32"/>
        <v>0</v>
      </c>
      <c r="BD19" s="48">
        <f t="shared" si="33"/>
        <v>0</v>
      </c>
      <c r="BE19" s="15"/>
    </row>
    <row r="20" spans="1:57" x14ac:dyDescent="0.35">
      <c r="A20" s="3">
        <v>34003</v>
      </c>
      <c r="B20" s="3" t="s">
        <v>23</v>
      </c>
      <c r="C20" s="3" t="s">
        <v>6</v>
      </c>
      <c r="D20" s="3">
        <v>2275050011</v>
      </c>
      <c r="E20" s="12" t="s">
        <v>42</v>
      </c>
      <c r="F20" s="12" t="s">
        <v>43</v>
      </c>
      <c r="G20" s="3" t="s">
        <v>7</v>
      </c>
      <c r="H20" s="3" t="s">
        <v>8</v>
      </c>
      <c r="I20" s="3">
        <v>220.50075699999999</v>
      </c>
      <c r="J20" s="3"/>
      <c r="K20" s="3"/>
      <c r="L20" s="3">
        <v>1.1929877499999999</v>
      </c>
      <c r="M20" s="3">
        <v>4.3443090700000004</v>
      </c>
      <c r="N20" s="3">
        <v>2.9975730674999999</v>
      </c>
      <c r="O20" s="3">
        <v>0.18353649999999999</v>
      </c>
      <c r="P20" s="3">
        <v>2.7617466550000001</v>
      </c>
      <c r="Q20" s="3">
        <v>0.80030070135027565</v>
      </c>
      <c r="R20" s="3">
        <f t="shared" si="0"/>
        <v>0.80030070135027565</v>
      </c>
      <c r="S20" s="3">
        <f t="shared" si="1"/>
        <v>0.80030070135027565</v>
      </c>
      <c r="T20" s="3">
        <v>0.79932519408697755</v>
      </c>
      <c r="U20" s="3">
        <v>0.80011025322861917</v>
      </c>
      <c r="V20" s="3">
        <v>0.80001535329149731</v>
      </c>
      <c r="W20" s="3">
        <v>0.80205598196278116</v>
      </c>
      <c r="X20" s="39">
        <v>0.81831964489779163</v>
      </c>
      <c r="Y20" s="4">
        <f t="shared" si="2"/>
        <v>176.46691047536669</v>
      </c>
      <c r="Z20" s="3">
        <f t="shared" si="3"/>
        <v>0</v>
      </c>
      <c r="AA20" s="3">
        <f t="shared" si="4"/>
        <v>0</v>
      </c>
      <c r="AB20" s="3">
        <f t="shared" si="5"/>
        <v>0.95358516481213662</v>
      </c>
      <c r="AC20" s="3">
        <f t="shared" si="6"/>
        <v>3.4759262301010874</v>
      </c>
      <c r="AD20" s="3">
        <f t="shared" si="7"/>
        <v>2.3981044766130899</v>
      </c>
      <c r="AE20" s="3">
        <f t="shared" si="8"/>
        <v>0.14720654773351197</v>
      </c>
      <c r="AF20" s="39">
        <f t="shared" si="9"/>
        <v>2.2599915420172638</v>
      </c>
      <c r="AG20" s="4">
        <f t="shared" si="10"/>
        <v>176.46691047536669</v>
      </c>
      <c r="AH20" s="3">
        <f t="shared" si="11"/>
        <v>0</v>
      </c>
      <c r="AI20" s="3">
        <f t="shared" si="12"/>
        <v>0</v>
      </c>
      <c r="AJ20" s="3">
        <f t="shared" si="13"/>
        <v>0.95358516481213662</v>
      </c>
      <c r="AK20" s="3">
        <f t="shared" si="14"/>
        <v>3.4759262301010874</v>
      </c>
      <c r="AL20" s="3">
        <f t="shared" si="15"/>
        <v>2.3981044766130899</v>
      </c>
      <c r="AM20" s="3">
        <f t="shared" si="16"/>
        <v>0.14720654773351197</v>
      </c>
      <c r="AN20" s="39">
        <f t="shared" si="17"/>
        <v>2.2599915420172638</v>
      </c>
      <c r="AO20" s="52">
        <f t="shared" si="18"/>
        <v>0.48347098760374435</v>
      </c>
      <c r="AP20" s="3">
        <f t="shared" si="19"/>
        <v>0</v>
      </c>
      <c r="AQ20" s="3">
        <f t="shared" si="20"/>
        <v>0</v>
      </c>
      <c r="AR20" s="3">
        <f t="shared" si="21"/>
        <v>2.6125620953757166E-3</v>
      </c>
      <c r="AS20" s="3">
        <f t="shared" si="22"/>
        <v>9.5230855619207865E-3</v>
      </c>
      <c r="AT20" s="3">
        <f t="shared" si="23"/>
        <v>6.5701492509947666E-3</v>
      </c>
      <c r="AU20" s="3">
        <f t="shared" si="24"/>
        <v>4.0330561022879991E-4</v>
      </c>
      <c r="AV20" s="48">
        <f t="shared" si="25"/>
        <v>6.1917576493623668E-3</v>
      </c>
      <c r="AW20" s="46">
        <f t="shared" si="26"/>
        <v>0</v>
      </c>
      <c r="AX20" s="45">
        <f t="shared" si="27"/>
        <v>0</v>
      </c>
      <c r="AY20" s="45">
        <f t="shared" si="28"/>
        <v>0</v>
      </c>
      <c r="AZ20" s="45">
        <f t="shared" si="29"/>
        <v>0</v>
      </c>
      <c r="BA20" s="45">
        <f t="shared" si="30"/>
        <v>0</v>
      </c>
      <c r="BB20" s="45">
        <f t="shared" si="31"/>
        <v>0</v>
      </c>
      <c r="BC20" s="45">
        <f t="shared" si="32"/>
        <v>0</v>
      </c>
      <c r="BD20" s="48">
        <f t="shared" si="33"/>
        <v>0</v>
      </c>
      <c r="BE20" s="15"/>
    </row>
    <row r="21" spans="1:57" x14ac:dyDescent="0.35">
      <c r="A21" s="3">
        <v>34003</v>
      </c>
      <c r="B21" s="3" t="s">
        <v>23</v>
      </c>
      <c r="C21" s="3" t="s">
        <v>6</v>
      </c>
      <c r="D21" s="3">
        <v>2275050012</v>
      </c>
      <c r="E21" s="12" t="s">
        <v>42</v>
      </c>
      <c r="F21" s="12" t="s">
        <v>44</v>
      </c>
      <c r="G21" s="3" t="s">
        <v>7</v>
      </c>
      <c r="H21" s="3" t="s">
        <v>8</v>
      </c>
      <c r="I21" s="3">
        <v>89.799514681999995</v>
      </c>
      <c r="J21" s="3"/>
      <c r="K21" s="3">
        <v>2035.7764738000001</v>
      </c>
      <c r="L21" s="3">
        <v>5.7418600968</v>
      </c>
      <c r="M21" s="3">
        <v>1.7685867211699999</v>
      </c>
      <c r="N21" s="3">
        <v>1.7281246371700001</v>
      </c>
      <c r="O21" s="3">
        <v>1.2797778765500001</v>
      </c>
      <c r="P21" s="3">
        <v>8.6536283226999995</v>
      </c>
      <c r="Q21" s="3">
        <v>0.7829451534714138</v>
      </c>
      <c r="R21" s="3">
        <f t="shared" si="0"/>
        <v>0.7829451534714138</v>
      </c>
      <c r="S21" s="3">
        <f t="shared" si="1"/>
        <v>0.7829451534714138</v>
      </c>
      <c r="T21" s="3">
        <v>0.79176911149696672</v>
      </c>
      <c r="U21" s="3">
        <v>0.78189369148678367</v>
      </c>
      <c r="V21" s="3">
        <v>0.78158473542255391</v>
      </c>
      <c r="W21" s="3">
        <v>0.78905683590579956</v>
      </c>
      <c r="X21" s="39">
        <v>0.775778319478995</v>
      </c>
      <c r="Y21" s="4">
        <f t="shared" si="2"/>
        <v>70.308094804356969</v>
      </c>
      <c r="Z21" s="3">
        <f t="shared" si="3"/>
        <v>0</v>
      </c>
      <c r="AA21" s="3">
        <f t="shared" si="4"/>
        <v>1593.9013237128347</v>
      </c>
      <c r="AB21" s="3">
        <f t="shared" si="5"/>
        <v>4.5462274671832237</v>
      </c>
      <c r="AC21" s="3">
        <f t="shared" si="6"/>
        <v>1.3828468001301182</v>
      </c>
      <c r="AD21" s="3">
        <f t="shared" si="7"/>
        <v>1.3506758373197114</v>
      </c>
      <c r="AE21" s="3">
        <f t="shared" si="8"/>
        <v>1.0098174819327861</v>
      </c>
      <c r="AF21" s="39">
        <f t="shared" si="9"/>
        <v>6.7132972375800399</v>
      </c>
      <c r="AG21" s="4">
        <f t="shared" si="10"/>
        <v>70.308094804356969</v>
      </c>
      <c r="AH21" s="3">
        <f t="shared" si="11"/>
        <v>0</v>
      </c>
      <c r="AI21" s="3">
        <f t="shared" si="12"/>
        <v>1593.9013237128347</v>
      </c>
      <c r="AJ21" s="3">
        <f t="shared" si="13"/>
        <v>4.5462274671832237</v>
      </c>
      <c r="AK21" s="3">
        <f t="shared" si="14"/>
        <v>1.3828468001301182</v>
      </c>
      <c r="AL21" s="3">
        <f t="shared" si="15"/>
        <v>1.3506758373197114</v>
      </c>
      <c r="AM21" s="3">
        <f t="shared" si="16"/>
        <v>1.0098174819327861</v>
      </c>
      <c r="AN21" s="39">
        <f t="shared" si="17"/>
        <v>6.7132972375800399</v>
      </c>
      <c r="AO21" s="52">
        <f t="shared" si="18"/>
        <v>0.19262491727221087</v>
      </c>
      <c r="AP21" s="3">
        <f t="shared" si="19"/>
        <v>0</v>
      </c>
      <c r="AQ21" s="3">
        <f t="shared" si="20"/>
        <v>4.3668529416789994</v>
      </c>
      <c r="AR21" s="3">
        <f t="shared" si="21"/>
        <v>1.2455417718310201E-2</v>
      </c>
      <c r="AS21" s="3">
        <f t="shared" si="22"/>
        <v>3.788621370219502E-3</v>
      </c>
      <c r="AT21" s="3">
        <f t="shared" si="23"/>
        <v>3.7004817460814013E-3</v>
      </c>
      <c r="AU21" s="3">
        <f t="shared" si="24"/>
        <v>2.7666232381720166E-3</v>
      </c>
      <c r="AV21" s="48">
        <f t="shared" si="25"/>
        <v>1.8392595171452163E-2</v>
      </c>
      <c r="AW21" s="46">
        <f t="shared" si="26"/>
        <v>0</v>
      </c>
      <c r="AX21" s="45">
        <f t="shared" si="27"/>
        <v>0</v>
      </c>
      <c r="AY21" s="45">
        <f t="shared" si="28"/>
        <v>0</v>
      </c>
      <c r="AZ21" s="45">
        <f t="shared" si="29"/>
        <v>0</v>
      </c>
      <c r="BA21" s="45">
        <f t="shared" si="30"/>
        <v>0</v>
      </c>
      <c r="BB21" s="45">
        <f t="shared" si="31"/>
        <v>0</v>
      </c>
      <c r="BC21" s="45">
        <f t="shared" si="32"/>
        <v>0</v>
      </c>
      <c r="BD21" s="48">
        <f t="shared" si="33"/>
        <v>0</v>
      </c>
      <c r="BE21" s="15"/>
    </row>
    <row r="22" spans="1:57" x14ac:dyDescent="0.35">
      <c r="A22" s="3">
        <v>34003</v>
      </c>
      <c r="B22" s="3" t="s">
        <v>23</v>
      </c>
      <c r="C22" s="3" t="s">
        <v>6</v>
      </c>
      <c r="D22" s="3">
        <v>2275060011</v>
      </c>
      <c r="E22" s="12" t="s">
        <v>45</v>
      </c>
      <c r="F22" s="12" t="s">
        <v>43</v>
      </c>
      <c r="G22" s="3" t="s">
        <v>7</v>
      </c>
      <c r="H22" s="3" t="s">
        <v>8</v>
      </c>
      <c r="I22" s="3">
        <v>103.1989425</v>
      </c>
      <c r="J22" s="3"/>
      <c r="K22" s="3"/>
      <c r="L22" s="3">
        <v>0.57964590000000005</v>
      </c>
      <c r="M22" s="3">
        <v>2.21340374</v>
      </c>
      <c r="N22" s="3">
        <v>1.5272481099999999</v>
      </c>
      <c r="O22" s="3">
        <v>5.5029670000000003E-2</v>
      </c>
      <c r="P22" s="3">
        <v>0.62249013900000005</v>
      </c>
      <c r="Q22" s="3">
        <v>0.63875015449875261</v>
      </c>
      <c r="R22" s="3">
        <f t="shared" si="0"/>
        <v>0.63875015449875261</v>
      </c>
      <c r="S22" s="3">
        <f t="shared" si="1"/>
        <v>0.63875015449875261</v>
      </c>
      <c r="T22" s="3">
        <v>0.64100461673717735</v>
      </c>
      <c r="U22" s="3">
        <v>0.63902011381656931</v>
      </c>
      <c r="V22" s="3">
        <v>0.63785491263920513</v>
      </c>
      <c r="W22" s="3">
        <v>0.6241266411509323</v>
      </c>
      <c r="X22" s="39">
        <v>0.63701299105504583</v>
      </c>
      <c r="Y22" s="4">
        <f t="shared" si="2"/>
        <v>65.918340465982894</v>
      </c>
      <c r="Z22" s="3">
        <f t="shared" si="3"/>
        <v>0</v>
      </c>
      <c r="AA22" s="3">
        <f t="shared" si="4"/>
        <v>0</v>
      </c>
      <c r="AB22" s="3">
        <f t="shared" si="5"/>
        <v>0.37155569797277627</v>
      </c>
      <c r="AC22" s="3">
        <f t="shared" si="6"/>
        <v>1.4144095098568201</v>
      </c>
      <c r="AD22" s="3">
        <f t="shared" si="7"/>
        <v>0.97416270978244113</v>
      </c>
      <c r="AE22" s="3">
        <f t="shared" si="8"/>
        <v>3.4345483100744228E-2</v>
      </c>
      <c r="AF22" s="39">
        <f t="shared" si="9"/>
        <v>0.39653430534666129</v>
      </c>
      <c r="AG22" s="4">
        <f t="shared" si="10"/>
        <v>65.918340465982894</v>
      </c>
      <c r="AH22" s="3">
        <f t="shared" si="11"/>
        <v>0</v>
      </c>
      <c r="AI22" s="3">
        <f t="shared" si="12"/>
        <v>0</v>
      </c>
      <c r="AJ22" s="3">
        <f t="shared" si="13"/>
        <v>0.37155569797277627</v>
      </c>
      <c r="AK22" s="3">
        <f t="shared" si="14"/>
        <v>1.4144095098568201</v>
      </c>
      <c r="AL22" s="3">
        <f t="shared" si="15"/>
        <v>0.97416270978244113</v>
      </c>
      <c r="AM22" s="3">
        <f t="shared" si="16"/>
        <v>3.4345483100744228E-2</v>
      </c>
      <c r="AN22" s="39">
        <f t="shared" si="17"/>
        <v>0.39653430534666129</v>
      </c>
      <c r="AO22" s="52">
        <f t="shared" si="18"/>
        <v>0.18059819305748739</v>
      </c>
      <c r="AP22" s="3">
        <f t="shared" si="19"/>
        <v>0</v>
      </c>
      <c r="AQ22" s="3">
        <f t="shared" si="20"/>
        <v>0</v>
      </c>
      <c r="AR22" s="3">
        <f t="shared" si="21"/>
        <v>1.0179608163637707E-3</v>
      </c>
      <c r="AS22" s="3">
        <f t="shared" si="22"/>
        <v>3.8750945475529317E-3</v>
      </c>
      <c r="AT22" s="3">
        <f t="shared" si="23"/>
        <v>2.6689389309107977E-3</v>
      </c>
      <c r="AU22" s="3">
        <f t="shared" si="24"/>
        <v>9.409721397464172E-5</v>
      </c>
      <c r="AV22" s="48">
        <f t="shared" si="25"/>
        <v>1.0863953571141405E-3</v>
      </c>
      <c r="AW22" s="46">
        <f t="shared" si="26"/>
        <v>0</v>
      </c>
      <c r="AX22" s="45">
        <f t="shared" si="27"/>
        <v>0</v>
      </c>
      <c r="AY22" s="45">
        <f t="shared" si="28"/>
        <v>0</v>
      </c>
      <c r="AZ22" s="45">
        <f t="shared" si="29"/>
        <v>0</v>
      </c>
      <c r="BA22" s="45">
        <f t="shared" si="30"/>
        <v>0</v>
      </c>
      <c r="BB22" s="45">
        <f t="shared" si="31"/>
        <v>0</v>
      </c>
      <c r="BC22" s="45">
        <f t="shared" si="32"/>
        <v>0</v>
      </c>
      <c r="BD22" s="48">
        <f t="shared" si="33"/>
        <v>0</v>
      </c>
      <c r="BE22" s="15"/>
    </row>
    <row r="23" spans="1:57" x14ac:dyDescent="0.35">
      <c r="A23" s="3">
        <v>34003</v>
      </c>
      <c r="B23" s="3" t="s">
        <v>23</v>
      </c>
      <c r="C23" s="3" t="s">
        <v>6</v>
      </c>
      <c r="D23" s="3">
        <v>2275060012</v>
      </c>
      <c r="E23" s="12" t="s">
        <v>45</v>
      </c>
      <c r="F23" s="12" t="s">
        <v>44</v>
      </c>
      <c r="G23" s="3" t="s">
        <v>7</v>
      </c>
      <c r="H23" s="3" t="s">
        <v>8</v>
      </c>
      <c r="I23" s="3">
        <v>46.706108753000002</v>
      </c>
      <c r="J23" s="3"/>
      <c r="K23" s="3">
        <v>10.4050175</v>
      </c>
      <c r="L23" s="3">
        <v>10.030377614000001</v>
      </c>
      <c r="M23" s="3">
        <v>7.7887094938499999</v>
      </c>
      <c r="N23" s="3">
        <v>7.6017864638499999</v>
      </c>
      <c r="O23" s="3">
        <v>2.1014162432200001</v>
      </c>
      <c r="P23" s="3">
        <v>12.999042042999999</v>
      </c>
      <c r="Q23" s="3">
        <v>0.35307232784452613</v>
      </c>
      <c r="R23" s="3">
        <f t="shared" si="0"/>
        <v>0.35307232784452613</v>
      </c>
      <c r="S23" s="3">
        <f t="shared" si="1"/>
        <v>0.35307232784452613</v>
      </c>
      <c r="T23" s="3">
        <v>0.3498441430392944</v>
      </c>
      <c r="U23" s="3">
        <v>0.77264148361071727</v>
      </c>
      <c r="V23" s="3">
        <v>0.77161702370154983</v>
      </c>
      <c r="W23" s="3">
        <v>0.36180586934646108</v>
      </c>
      <c r="X23" s="39">
        <v>0.44118774613456385</v>
      </c>
      <c r="Y23" s="4">
        <f t="shared" si="2"/>
        <v>16.490634541981308</v>
      </c>
      <c r="Z23" s="3">
        <f t="shared" si="3"/>
        <v>0</v>
      </c>
      <c r="AA23" s="3">
        <f t="shared" si="4"/>
        <v>3.6737237499880315</v>
      </c>
      <c r="AB23" s="3">
        <f t="shared" si="5"/>
        <v>3.5090688607303528</v>
      </c>
      <c r="AC23" s="3">
        <f t="shared" si="6"/>
        <v>6.0178800587411425</v>
      </c>
      <c r="AD23" s="3">
        <f t="shared" si="7"/>
        <v>5.8656678460506662</v>
      </c>
      <c r="AE23" s="3">
        <f t="shared" si="8"/>
        <v>0.76030473073698646</v>
      </c>
      <c r="AF23" s="39">
        <f t="shared" si="9"/>
        <v>5.7350180608596055</v>
      </c>
      <c r="AG23" s="4">
        <f t="shared" si="10"/>
        <v>16.490634541981308</v>
      </c>
      <c r="AH23" s="3">
        <f t="shared" si="11"/>
        <v>0</v>
      </c>
      <c r="AI23" s="3">
        <f t="shared" si="12"/>
        <v>3.6737237499880315</v>
      </c>
      <c r="AJ23" s="3">
        <f t="shared" si="13"/>
        <v>3.5090688607303528</v>
      </c>
      <c r="AK23" s="3">
        <f t="shared" si="14"/>
        <v>6.0178800587411425</v>
      </c>
      <c r="AL23" s="3">
        <f t="shared" si="15"/>
        <v>5.8656678460506662</v>
      </c>
      <c r="AM23" s="3">
        <f t="shared" si="16"/>
        <v>0.76030473073698646</v>
      </c>
      <c r="AN23" s="39">
        <f t="shared" si="17"/>
        <v>5.7350180608596055</v>
      </c>
      <c r="AO23" s="52">
        <f t="shared" si="18"/>
        <v>4.5179820662962486E-2</v>
      </c>
      <c r="AP23" s="3">
        <f t="shared" si="19"/>
        <v>0</v>
      </c>
      <c r="AQ23" s="3">
        <f t="shared" si="20"/>
        <v>1.0064996575309675E-2</v>
      </c>
      <c r="AR23" s="3">
        <f t="shared" si="21"/>
        <v>9.6138872896721992E-3</v>
      </c>
      <c r="AS23" s="3">
        <f t="shared" si="22"/>
        <v>1.6487342626688061E-2</v>
      </c>
      <c r="AT23" s="3">
        <f t="shared" si="23"/>
        <v>1.6070322865892234E-2</v>
      </c>
      <c r="AU23" s="3">
        <f t="shared" si="24"/>
        <v>2.0830266595533876E-3</v>
      </c>
      <c r="AV23" s="48">
        <f t="shared" si="25"/>
        <v>1.5712378248930427E-2</v>
      </c>
      <c r="AW23" s="46">
        <f t="shared" si="26"/>
        <v>0</v>
      </c>
      <c r="AX23" s="45">
        <f t="shared" si="27"/>
        <v>0</v>
      </c>
      <c r="AY23" s="45">
        <f t="shared" si="28"/>
        <v>0</v>
      </c>
      <c r="AZ23" s="45">
        <f t="shared" si="29"/>
        <v>0</v>
      </c>
      <c r="BA23" s="45">
        <f t="shared" si="30"/>
        <v>0</v>
      </c>
      <c r="BB23" s="45">
        <f t="shared" si="31"/>
        <v>0</v>
      </c>
      <c r="BC23" s="45">
        <f t="shared" si="32"/>
        <v>0</v>
      </c>
      <c r="BD23" s="48">
        <f t="shared" si="33"/>
        <v>0</v>
      </c>
      <c r="BE23" s="15"/>
    </row>
    <row r="24" spans="1:57" ht="29" x14ac:dyDescent="0.35">
      <c r="A24" s="3">
        <v>34003</v>
      </c>
      <c r="B24" s="3" t="s">
        <v>23</v>
      </c>
      <c r="C24" s="3" t="s">
        <v>6</v>
      </c>
      <c r="D24" s="3">
        <v>2275070000</v>
      </c>
      <c r="E24" s="12" t="s">
        <v>46</v>
      </c>
      <c r="F24" s="12"/>
      <c r="G24" s="3" t="s">
        <v>7</v>
      </c>
      <c r="H24" s="3" t="s">
        <v>8</v>
      </c>
      <c r="I24" s="3">
        <v>0.50706150000000005</v>
      </c>
      <c r="J24" s="3"/>
      <c r="K24" s="3"/>
      <c r="L24" s="3">
        <v>0.26709240000000001</v>
      </c>
      <c r="M24" s="3">
        <v>5.3694600000000002E-2</v>
      </c>
      <c r="N24" s="3">
        <v>5.3694600000000002E-2</v>
      </c>
      <c r="O24" s="3">
        <v>5.7396450000000002E-2</v>
      </c>
      <c r="P24" s="3">
        <v>4.0910870000000002E-2</v>
      </c>
      <c r="Q24" s="3">
        <v>1.124038935989329</v>
      </c>
      <c r="R24" s="3">
        <f t="shared" si="0"/>
        <v>1.124038935989329</v>
      </c>
      <c r="S24" s="3">
        <f t="shared" si="1"/>
        <v>1.124038935989329</v>
      </c>
      <c r="T24" s="3">
        <v>1.0911293039141856</v>
      </c>
      <c r="U24" s="3">
        <v>1.1137076656921914</v>
      </c>
      <c r="V24" s="3">
        <v>1.1137076656921914</v>
      </c>
      <c r="W24" s="3">
        <v>1.0950140122997043</v>
      </c>
      <c r="X24" s="39">
        <v>1.0702926115877121</v>
      </c>
      <c r="Y24" s="4">
        <f t="shared" si="2"/>
        <v>0.56995686894115327</v>
      </c>
      <c r="Z24" s="3">
        <f t="shared" si="3"/>
        <v>0</v>
      </c>
      <c r="AA24" s="3">
        <f t="shared" si="4"/>
        <v>0</v>
      </c>
      <c r="AB24" s="3">
        <f t="shared" si="5"/>
        <v>0.29143234449276922</v>
      </c>
      <c r="AC24" s="3">
        <f t="shared" si="6"/>
        <v>5.9800087626275943E-2</v>
      </c>
      <c r="AD24" s="3">
        <f t="shared" si="7"/>
        <v>5.9800087626275943E-2</v>
      </c>
      <c r="AE24" s="3">
        <f t="shared" si="8"/>
        <v>6.2849917006259359E-2</v>
      </c>
      <c r="AF24" s="39">
        <f t="shared" si="9"/>
        <v>4.3786601894625382E-2</v>
      </c>
      <c r="AG24" s="4">
        <f t="shared" si="10"/>
        <v>0.56995686894115327</v>
      </c>
      <c r="AH24" s="3">
        <f t="shared" si="11"/>
        <v>0</v>
      </c>
      <c r="AI24" s="3">
        <f t="shared" si="12"/>
        <v>0</v>
      </c>
      <c r="AJ24" s="3">
        <f t="shared" si="13"/>
        <v>0.29143234449276922</v>
      </c>
      <c r="AK24" s="3">
        <f t="shared" si="14"/>
        <v>5.9800087626275943E-2</v>
      </c>
      <c r="AL24" s="3">
        <f t="shared" si="15"/>
        <v>5.9800087626275943E-2</v>
      </c>
      <c r="AM24" s="3">
        <f t="shared" si="16"/>
        <v>6.2849917006259359E-2</v>
      </c>
      <c r="AN24" s="39">
        <f t="shared" si="17"/>
        <v>4.3786601894625382E-2</v>
      </c>
      <c r="AO24" s="52">
        <f t="shared" si="18"/>
        <v>1.5615256683319267E-3</v>
      </c>
      <c r="AP24" s="3">
        <f t="shared" si="19"/>
        <v>0</v>
      </c>
      <c r="AQ24" s="3">
        <f t="shared" si="20"/>
        <v>0</v>
      </c>
      <c r="AR24" s="3">
        <f t="shared" si="21"/>
        <v>7.9844477943224448E-4</v>
      </c>
      <c r="AS24" s="3">
        <f t="shared" si="22"/>
        <v>1.6383585651034505E-4</v>
      </c>
      <c r="AT24" s="3">
        <f t="shared" si="23"/>
        <v>1.6383585651034505E-4</v>
      </c>
      <c r="AU24" s="3">
        <f t="shared" si="24"/>
        <v>1.7219155344180647E-4</v>
      </c>
      <c r="AV24" s="48">
        <f t="shared" si="25"/>
        <v>1.1996329286198735E-4</v>
      </c>
      <c r="AW24" s="46">
        <f t="shared" si="26"/>
        <v>0</v>
      </c>
      <c r="AX24" s="45">
        <f t="shared" si="27"/>
        <v>0</v>
      </c>
      <c r="AY24" s="45">
        <f t="shared" si="28"/>
        <v>0</v>
      </c>
      <c r="AZ24" s="45">
        <f t="shared" si="29"/>
        <v>0</v>
      </c>
      <c r="BA24" s="45">
        <f t="shared" si="30"/>
        <v>0</v>
      </c>
      <c r="BB24" s="45">
        <f t="shared" si="31"/>
        <v>0</v>
      </c>
      <c r="BC24" s="45">
        <f t="shared" si="32"/>
        <v>0</v>
      </c>
      <c r="BD24" s="48">
        <f t="shared" si="33"/>
        <v>0</v>
      </c>
      <c r="BE24" s="15"/>
    </row>
    <row r="25" spans="1:57" ht="43.5" x14ac:dyDescent="0.35">
      <c r="A25" s="3">
        <v>34005</v>
      </c>
      <c r="B25" s="3" t="s">
        <v>24</v>
      </c>
      <c r="C25" s="3" t="s">
        <v>6</v>
      </c>
      <c r="D25" s="3">
        <v>2265008005</v>
      </c>
      <c r="E25" s="12" t="s">
        <v>36</v>
      </c>
      <c r="F25" s="12" t="s">
        <v>37</v>
      </c>
      <c r="G25" s="3" t="s">
        <v>7</v>
      </c>
      <c r="H25" s="3" t="s">
        <v>8</v>
      </c>
      <c r="I25" s="3">
        <v>67.181849999999997</v>
      </c>
      <c r="J25" s="3">
        <v>4.9527670000000003E-2</v>
      </c>
      <c r="K25" s="3"/>
      <c r="L25" s="3">
        <v>3.670274</v>
      </c>
      <c r="M25" s="3">
        <v>0.15215300000000001</v>
      </c>
      <c r="N25" s="3">
        <v>0.13986480000000001</v>
      </c>
      <c r="O25" s="3">
        <v>0.32635180000000003</v>
      </c>
      <c r="P25" s="3">
        <v>1.8094140000000001</v>
      </c>
      <c r="Q25" s="3">
        <v>1.137675762805703</v>
      </c>
      <c r="R25" s="3">
        <f t="shared" si="0"/>
        <v>1.137675762805703</v>
      </c>
      <c r="S25" s="3">
        <f t="shared" si="1"/>
        <v>1.137675762805703</v>
      </c>
      <c r="T25" s="3">
        <v>1.139280323349247</v>
      </c>
      <c r="U25" s="3">
        <v>1.1434434188108327</v>
      </c>
      <c r="V25" s="3">
        <v>1.1442977345928413</v>
      </c>
      <c r="W25" s="3">
        <v>1.1467532949664048</v>
      </c>
      <c r="X25" s="39">
        <v>1.1374049836496174</v>
      </c>
      <c r="Y25" s="4">
        <f t="shared" si="2"/>
        <v>76.431162445448322</v>
      </c>
      <c r="Z25" s="3">
        <f t="shared" si="3"/>
        <v>5.6346429747239135E-2</v>
      </c>
      <c r="AA25" s="3">
        <f t="shared" si="4"/>
        <v>0</v>
      </c>
      <c r="AB25" s="3">
        <f t="shared" si="5"/>
        <v>4.1814709495003344</v>
      </c>
      <c r="AC25" s="3">
        <f t="shared" si="6"/>
        <v>0.17397834650232463</v>
      </c>
      <c r="AD25" s="3">
        <f t="shared" si="7"/>
        <v>0.16004697378928084</v>
      </c>
      <c r="AE25" s="3">
        <f t="shared" si="8"/>
        <v>0.37424500196821714</v>
      </c>
      <c r="AF25" s="39">
        <f t="shared" si="9"/>
        <v>2.0580365010853887</v>
      </c>
      <c r="AG25" s="4">
        <f t="shared" si="10"/>
        <v>76.431162445448322</v>
      </c>
      <c r="AH25" s="3">
        <f t="shared" si="11"/>
        <v>5.6346429747239135E-2</v>
      </c>
      <c r="AI25" s="3">
        <f t="shared" si="12"/>
        <v>0</v>
      </c>
      <c r="AJ25" s="3">
        <f t="shared" si="13"/>
        <v>4.1814709495003344</v>
      </c>
      <c r="AK25" s="3">
        <f t="shared" si="14"/>
        <v>0.17397834650232463</v>
      </c>
      <c r="AL25" s="3">
        <f t="shared" si="15"/>
        <v>0.16004697378928084</v>
      </c>
      <c r="AM25" s="3">
        <f t="shared" si="16"/>
        <v>0.37424500196821714</v>
      </c>
      <c r="AN25" s="39">
        <f t="shared" si="17"/>
        <v>2.0580365010853887</v>
      </c>
      <c r="AO25" s="52">
        <f t="shared" si="18"/>
        <v>0.20940044505602279</v>
      </c>
      <c r="AP25" s="3">
        <f t="shared" si="19"/>
        <v>1.5437378012942229E-4</v>
      </c>
      <c r="AQ25" s="3">
        <f t="shared" si="20"/>
        <v>0</v>
      </c>
      <c r="AR25" s="3">
        <f t="shared" si="21"/>
        <v>1.1456084793151602E-2</v>
      </c>
      <c r="AS25" s="3">
        <f t="shared" si="22"/>
        <v>4.7665300411595791E-4</v>
      </c>
      <c r="AT25" s="3">
        <f t="shared" si="23"/>
        <v>4.3848485969665983E-4</v>
      </c>
      <c r="AU25" s="3">
        <f t="shared" si="24"/>
        <v>1.0253287725156635E-3</v>
      </c>
      <c r="AV25" s="48">
        <f t="shared" si="25"/>
        <v>5.6384561673572297E-3</v>
      </c>
      <c r="AW25" s="46">
        <f t="shared" si="26"/>
        <v>0</v>
      </c>
      <c r="AX25" s="45">
        <f t="shared" si="27"/>
        <v>0</v>
      </c>
      <c r="AY25" s="45">
        <f t="shared" si="28"/>
        <v>0</v>
      </c>
      <c r="AZ25" s="45">
        <f t="shared" si="29"/>
        <v>0</v>
      </c>
      <c r="BA25" s="45">
        <f t="shared" si="30"/>
        <v>0</v>
      </c>
      <c r="BB25" s="45">
        <f t="shared" si="31"/>
        <v>0</v>
      </c>
      <c r="BC25" s="45">
        <f t="shared" si="32"/>
        <v>0</v>
      </c>
      <c r="BD25" s="48">
        <f t="shared" si="33"/>
        <v>0</v>
      </c>
      <c r="BE25" s="15"/>
    </row>
    <row r="26" spans="1:57" ht="43.5" x14ac:dyDescent="0.35">
      <c r="A26" s="3">
        <v>34005</v>
      </c>
      <c r="B26" s="3" t="s">
        <v>24</v>
      </c>
      <c r="C26" s="3" t="s">
        <v>6</v>
      </c>
      <c r="D26" s="3">
        <v>2270008005</v>
      </c>
      <c r="E26" s="12" t="s">
        <v>37</v>
      </c>
      <c r="F26" s="12" t="s">
        <v>38</v>
      </c>
      <c r="G26" s="3" t="s">
        <v>7</v>
      </c>
      <c r="H26" s="3" t="s">
        <v>8</v>
      </c>
      <c r="I26" s="3">
        <v>4.8444669999999999</v>
      </c>
      <c r="J26" s="3"/>
      <c r="K26" s="3"/>
      <c r="L26" s="3">
        <v>15.583550000000001</v>
      </c>
      <c r="M26" s="3">
        <v>0.99872550000000004</v>
      </c>
      <c r="N26" s="3">
        <v>0.96850049999999999</v>
      </c>
      <c r="O26" s="3">
        <v>2.5875180000000001E-2</v>
      </c>
      <c r="P26" s="3">
        <v>1.8710580000000001</v>
      </c>
      <c r="Q26" s="3">
        <v>0.92744455287860228</v>
      </c>
      <c r="R26" s="3">
        <f t="shared" si="0"/>
        <v>0.92744455287860228</v>
      </c>
      <c r="S26" s="3">
        <f t="shared" si="1"/>
        <v>0.92744455287860228</v>
      </c>
      <c r="T26" s="3">
        <v>0.8812213199642529</v>
      </c>
      <c r="U26" s="3">
        <v>0.84444841351925259</v>
      </c>
      <c r="V26" s="3">
        <v>0.84415283398614505</v>
      </c>
      <c r="W26" s="3">
        <v>0.96561631988547258</v>
      </c>
      <c r="X26" s="39">
        <v>0.95809163991597157</v>
      </c>
      <c r="Y26" s="4">
        <f t="shared" si="2"/>
        <v>4.4929745307501436</v>
      </c>
      <c r="Z26" s="3">
        <f t="shared" si="3"/>
        <v>0</v>
      </c>
      <c r="AA26" s="3">
        <f t="shared" si="4"/>
        <v>0</v>
      </c>
      <c r="AB26" s="3">
        <f t="shared" si="5"/>
        <v>13.732556500728935</v>
      </c>
      <c r="AC26" s="3">
        <f t="shared" si="6"/>
        <v>0.84337216401622239</v>
      </c>
      <c r="AD26" s="3">
        <f t="shared" si="7"/>
        <v>0.81756244179199844</v>
      </c>
      <c r="AE26" s="3">
        <f t="shared" si="8"/>
        <v>2.4985496087974183E-2</v>
      </c>
      <c r="AF26" s="39">
        <f t="shared" si="9"/>
        <v>1.792645027597898</v>
      </c>
      <c r="AG26" s="4">
        <f t="shared" si="10"/>
        <v>4.4929745307501436</v>
      </c>
      <c r="AH26" s="3">
        <f t="shared" si="11"/>
        <v>0</v>
      </c>
      <c r="AI26" s="3">
        <f t="shared" si="12"/>
        <v>0</v>
      </c>
      <c r="AJ26" s="3">
        <f t="shared" si="13"/>
        <v>13.732556500728935</v>
      </c>
      <c r="AK26" s="3">
        <f t="shared" si="14"/>
        <v>0.84337216401622239</v>
      </c>
      <c r="AL26" s="3">
        <f t="shared" si="15"/>
        <v>0.81756244179199844</v>
      </c>
      <c r="AM26" s="3">
        <f t="shared" si="16"/>
        <v>2.4985496087974183E-2</v>
      </c>
      <c r="AN26" s="39">
        <f t="shared" si="17"/>
        <v>1.792645027597898</v>
      </c>
      <c r="AO26" s="52">
        <f t="shared" si="18"/>
        <v>1.230951926232916E-2</v>
      </c>
      <c r="AP26" s="3">
        <f t="shared" si="19"/>
        <v>0</v>
      </c>
      <c r="AQ26" s="3">
        <f t="shared" si="20"/>
        <v>0</v>
      </c>
      <c r="AR26" s="3">
        <f t="shared" si="21"/>
        <v>3.7623442467750505E-2</v>
      </c>
      <c r="AS26" s="3">
        <f t="shared" si="22"/>
        <v>2.3106086685375955E-3</v>
      </c>
      <c r="AT26" s="3">
        <f t="shared" si="23"/>
        <v>2.2398971007999958E-3</v>
      </c>
      <c r="AU26" s="3">
        <f t="shared" si="24"/>
        <v>6.8453413939655302E-5</v>
      </c>
      <c r="AV26" s="48">
        <f t="shared" si="25"/>
        <v>4.911356239994241E-3</v>
      </c>
      <c r="AW26" s="46">
        <f t="shared" si="26"/>
        <v>0</v>
      </c>
      <c r="AX26" s="45">
        <f t="shared" si="27"/>
        <v>0</v>
      </c>
      <c r="AY26" s="45">
        <f t="shared" si="28"/>
        <v>0</v>
      </c>
      <c r="AZ26" s="45">
        <f t="shared" si="29"/>
        <v>0</v>
      </c>
      <c r="BA26" s="45">
        <f t="shared" si="30"/>
        <v>0</v>
      </c>
      <c r="BB26" s="45">
        <f t="shared" si="31"/>
        <v>0</v>
      </c>
      <c r="BC26" s="45">
        <f t="shared" si="32"/>
        <v>0</v>
      </c>
      <c r="BD26" s="48">
        <f t="shared" si="33"/>
        <v>0</v>
      </c>
      <c r="BE26" s="15"/>
    </row>
    <row r="27" spans="1:57" x14ac:dyDescent="0.35">
      <c r="A27" s="3">
        <v>34005</v>
      </c>
      <c r="B27" s="3" t="s">
        <v>24</v>
      </c>
      <c r="C27" s="3" t="s">
        <v>6</v>
      </c>
      <c r="D27" s="3">
        <v>2275001000</v>
      </c>
      <c r="E27" s="12" t="s">
        <v>39</v>
      </c>
      <c r="F27" s="12"/>
      <c r="G27" s="3" t="s">
        <v>7</v>
      </c>
      <c r="H27" s="3" t="s">
        <v>8</v>
      </c>
      <c r="I27" s="3">
        <v>211.586399</v>
      </c>
      <c r="J27" s="3"/>
      <c r="K27" s="3">
        <v>54496.561999999998</v>
      </c>
      <c r="L27" s="3">
        <v>283.26545299999998</v>
      </c>
      <c r="M27" s="3">
        <v>4.1506178</v>
      </c>
      <c r="N27" s="3">
        <v>4.1092351999999996</v>
      </c>
      <c r="O27" s="3">
        <v>22.840749899999999</v>
      </c>
      <c r="P27" s="3">
        <v>120.5160212</v>
      </c>
      <c r="Q27" s="3">
        <v>1.0456789155486494</v>
      </c>
      <c r="R27" s="3">
        <f t="shared" si="0"/>
        <v>1.0456789155486494</v>
      </c>
      <c r="S27" s="3">
        <f t="shared" si="1"/>
        <v>1.0456789155486494</v>
      </c>
      <c r="T27" s="3">
        <v>1.0398205566400638</v>
      </c>
      <c r="U27" s="3">
        <v>1.0728632355052716</v>
      </c>
      <c r="V27" s="3">
        <v>1.0723135648355602</v>
      </c>
      <c r="W27" s="3">
        <v>1.041593380211707</v>
      </c>
      <c r="X27" s="39">
        <v>1.0457851905601248</v>
      </c>
      <c r="Y27" s="4">
        <f t="shared" si="2"/>
        <v>221.25143625116385</v>
      </c>
      <c r="Z27" s="3">
        <f t="shared" si="3"/>
        <v>0</v>
      </c>
      <c r="AA27" s="3">
        <f t="shared" si="4"/>
        <v>56985.90585328974</v>
      </c>
      <c r="AB27" s="3">
        <f t="shared" si="5"/>
        <v>294.54524101535981</v>
      </c>
      <c r="AC27" s="3">
        <f t="shared" si="6"/>
        <v>4.4530452422537721</v>
      </c>
      <c r="AD27" s="3">
        <f t="shared" si="7"/>
        <v>4.4063886460597654</v>
      </c>
      <c r="AE27" s="3">
        <f t="shared" si="8"/>
        <v>23.790773894911208</v>
      </c>
      <c r="AF27" s="39">
        <f t="shared" si="9"/>
        <v>126.03387019619004</v>
      </c>
      <c r="AG27" s="4">
        <f t="shared" si="10"/>
        <v>221.25143625116385</v>
      </c>
      <c r="AH27" s="3">
        <f t="shared" si="11"/>
        <v>0</v>
      </c>
      <c r="AI27" s="3">
        <f t="shared" si="12"/>
        <v>56985.90585328974</v>
      </c>
      <c r="AJ27" s="3">
        <f t="shared" si="13"/>
        <v>294.54524101535981</v>
      </c>
      <c r="AK27" s="3">
        <f t="shared" si="14"/>
        <v>4.4530452422537721</v>
      </c>
      <c r="AL27" s="3">
        <f t="shared" si="15"/>
        <v>4.4063886460597654</v>
      </c>
      <c r="AM27" s="3">
        <f t="shared" si="16"/>
        <v>23.790773894911208</v>
      </c>
      <c r="AN27" s="39">
        <f t="shared" si="17"/>
        <v>126.03387019619004</v>
      </c>
      <c r="AO27" s="52">
        <f t="shared" si="18"/>
        <v>0.60616831849633934</v>
      </c>
      <c r="AP27" s="3">
        <f t="shared" si="19"/>
        <v>0</v>
      </c>
      <c r="AQ27" s="3">
        <f t="shared" si="20"/>
        <v>156.12576946106779</v>
      </c>
      <c r="AR27" s="3">
        <f t="shared" si="21"/>
        <v>0.80697326305578032</v>
      </c>
      <c r="AS27" s="3">
        <f t="shared" si="22"/>
        <v>1.2200123951380197E-2</v>
      </c>
      <c r="AT27" s="3">
        <f t="shared" si="23"/>
        <v>1.2072297660437714E-2</v>
      </c>
      <c r="AU27" s="3">
        <f t="shared" si="24"/>
        <v>6.5180202451811525E-2</v>
      </c>
      <c r="AV27" s="48">
        <f t="shared" si="25"/>
        <v>0.34529827451010969</v>
      </c>
      <c r="AW27" s="46">
        <f t="shared" si="26"/>
        <v>0</v>
      </c>
      <c r="AX27" s="45">
        <f t="shared" si="27"/>
        <v>0</v>
      </c>
      <c r="AY27" s="45">
        <f t="shared" si="28"/>
        <v>0</v>
      </c>
      <c r="AZ27" s="45">
        <f t="shared" si="29"/>
        <v>0</v>
      </c>
      <c r="BA27" s="45">
        <f t="shared" si="30"/>
        <v>0</v>
      </c>
      <c r="BB27" s="45">
        <f t="shared" si="31"/>
        <v>0</v>
      </c>
      <c r="BC27" s="45">
        <f t="shared" si="32"/>
        <v>0</v>
      </c>
      <c r="BD27" s="48">
        <f t="shared" si="33"/>
        <v>0</v>
      </c>
      <c r="BE27" s="15"/>
    </row>
    <row r="28" spans="1:57" ht="29" x14ac:dyDescent="0.35">
      <c r="A28" s="3">
        <v>34005</v>
      </c>
      <c r="B28" s="3" t="s">
        <v>24</v>
      </c>
      <c r="C28" s="3" t="s">
        <v>6</v>
      </c>
      <c r="D28" s="3">
        <v>2275020000</v>
      </c>
      <c r="E28" s="12" t="s">
        <v>40</v>
      </c>
      <c r="F28" s="12" t="s">
        <v>41</v>
      </c>
      <c r="G28" s="3" t="s">
        <v>7</v>
      </c>
      <c r="H28" s="3" t="s">
        <v>8</v>
      </c>
      <c r="I28" s="3">
        <v>394.92279073999998</v>
      </c>
      <c r="J28" s="3"/>
      <c r="K28" s="3">
        <v>52657.568404999998</v>
      </c>
      <c r="L28" s="3">
        <v>292.16611196000002</v>
      </c>
      <c r="M28" s="3">
        <v>2.5230475243999999</v>
      </c>
      <c r="N28" s="3">
        <v>2.5230475243999999</v>
      </c>
      <c r="O28" s="3">
        <v>19.547525466</v>
      </c>
      <c r="P28" s="3">
        <v>168.58841919</v>
      </c>
      <c r="Q28" s="3">
        <v>1.132878899368245</v>
      </c>
      <c r="R28" s="3">
        <f t="shared" si="0"/>
        <v>1.132878899368245</v>
      </c>
      <c r="S28" s="3">
        <f t="shared" si="1"/>
        <v>1.132878899368245</v>
      </c>
      <c r="T28" s="3">
        <v>1.1022817640076865</v>
      </c>
      <c r="U28" s="3">
        <v>1.0885730151986679</v>
      </c>
      <c r="V28" s="3">
        <v>1.0885318875481176</v>
      </c>
      <c r="W28" s="3">
        <v>1.1726297889278308</v>
      </c>
      <c r="X28" s="39">
        <v>0.94474810336718573</v>
      </c>
      <c r="Y28" s="4">
        <f t="shared" si="2"/>
        <v>447.39969650896694</v>
      </c>
      <c r="Z28" s="3">
        <f t="shared" si="3"/>
        <v>0</v>
      </c>
      <c r="AA28" s="3">
        <f t="shared" si="4"/>
        <v>59654.648138064469</v>
      </c>
      <c r="AB28" s="3">
        <f t="shared" si="5"/>
        <v>322.04937727453608</v>
      </c>
      <c r="AC28" s="3">
        <f t="shared" si="6"/>
        <v>2.7465214511256426</v>
      </c>
      <c r="AD28" s="3">
        <f t="shared" si="7"/>
        <v>2.7464176841087373</v>
      </c>
      <c r="AE28" s="3">
        <f t="shared" si="8"/>
        <v>22.922010661256977</v>
      </c>
      <c r="AF28" s="39">
        <f t="shared" si="9"/>
        <v>159.27358927942456</v>
      </c>
      <c r="AG28" s="4">
        <f t="shared" si="10"/>
        <v>447.39969650896694</v>
      </c>
      <c r="AH28" s="3">
        <f t="shared" si="11"/>
        <v>0</v>
      </c>
      <c r="AI28" s="3">
        <f t="shared" si="12"/>
        <v>59654.648138064469</v>
      </c>
      <c r="AJ28" s="3">
        <f t="shared" si="13"/>
        <v>322.04937727453608</v>
      </c>
      <c r="AK28" s="3">
        <f t="shared" si="14"/>
        <v>2.7465214511256426</v>
      </c>
      <c r="AL28" s="3">
        <f t="shared" si="15"/>
        <v>2.7464176841087373</v>
      </c>
      <c r="AM28" s="3">
        <f t="shared" si="16"/>
        <v>22.922010661256977</v>
      </c>
      <c r="AN28" s="39">
        <f t="shared" si="17"/>
        <v>159.27358927942456</v>
      </c>
      <c r="AO28" s="52">
        <f t="shared" si="18"/>
        <v>1.225752593175252</v>
      </c>
      <c r="AP28" s="3">
        <f t="shared" si="19"/>
        <v>0</v>
      </c>
      <c r="AQ28" s="3">
        <f t="shared" si="20"/>
        <v>163.43739215908073</v>
      </c>
      <c r="AR28" s="3">
        <f t="shared" si="21"/>
        <v>0.88232706102612624</v>
      </c>
      <c r="AS28" s="3">
        <f t="shared" si="22"/>
        <v>7.5247163044538153E-3</v>
      </c>
      <c r="AT28" s="3">
        <f t="shared" si="23"/>
        <v>7.5244320112568142E-3</v>
      </c>
      <c r="AU28" s="3">
        <f t="shared" si="24"/>
        <v>6.2800029208923219E-2</v>
      </c>
      <c r="AV28" s="48">
        <f t="shared" si="25"/>
        <v>0.43636599802582071</v>
      </c>
      <c r="AW28" s="46">
        <f t="shared" si="26"/>
        <v>0</v>
      </c>
      <c r="AX28" s="45">
        <f t="shared" si="27"/>
        <v>0</v>
      </c>
      <c r="AY28" s="45">
        <f t="shared" si="28"/>
        <v>0</v>
      </c>
      <c r="AZ28" s="45">
        <f t="shared" si="29"/>
        <v>0</v>
      </c>
      <c r="BA28" s="45">
        <f t="shared" si="30"/>
        <v>0</v>
      </c>
      <c r="BB28" s="45">
        <f t="shared" si="31"/>
        <v>0</v>
      </c>
      <c r="BC28" s="45">
        <f t="shared" si="32"/>
        <v>0</v>
      </c>
      <c r="BD28" s="48">
        <f t="shared" si="33"/>
        <v>0</v>
      </c>
      <c r="BE28" s="15"/>
    </row>
    <row r="29" spans="1:57" x14ac:dyDescent="0.35">
      <c r="A29" s="3">
        <v>34005</v>
      </c>
      <c r="B29" s="3" t="s">
        <v>24</v>
      </c>
      <c r="C29" s="3" t="s">
        <v>6</v>
      </c>
      <c r="D29" s="3">
        <v>2275050011</v>
      </c>
      <c r="E29" s="12" t="s">
        <v>42</v>
      </c>
      <c r="F29" s="12" t="s">
        <v>43</v>
      </c>
      <c r="G29" s="3" t="s">
        <v>7</v>
      </c>
      <c r="H29" s="3" t="s">
        <v>8</v>
      </c>
      <c r="I29" s="3">
        <v>232.93752929999999</v>
      </c>
      <c r="J29" s="3"/>
      <c r="K29" s="3"/>
      <c r="L29" s="3">
        <v>1.2602745900000001</v>
      </c>
      <c r="M29" s="3">
        <v>4.5893381199999999</v>
      </c>
      <c r="N29" s="3">
        <v>3.1666431610000001</v>
      </c>
      <c r="O29" s="3">
        <v>0.19388839999999999</v>
      </c>
      <c r="P29" s="3">
        <v>2.9175165060000001</v>
      </c>
      <c r="Q29" s="3">
        <v>0.80030070135027565</v>
      </c>
      <c r="R29" s="3">
        <f t="shared" si="0"/>
        <v>0.80030070135027565</v>
      </c>
      <c r="S29" s="3">
        <f t="shared" si="1"/>
        <v>0.80030070135027565</v>
      </c>
      <c r="T29" s="3">
        <v>0.79932519408697755</v>
      </c>
      <c r="U29" s="3">
        <v>0.80011025322861917</v>
      </c>
      <c r="V29" s="3">
        <v>0.80001535329149731</v>
      </c>
      <c r="W29" s="3">
        <v>0.80205598196278116</v>
      </c>
      <c r="X29" s="39">
        <v>0.81831964489779163</v>
      </c>
      <c r="Y29" s="4">
        <f t="shared" si="2"/>
        <v>186.42006806959037</v>
      </c>
      <c r="Z29" s="3">
        <f t="shared" si="3"/>
        <v>0</v>
      </c>
      <c r="AA29" s="3">
        <f t="shared" si="4"/>
        <v>0</v>
      </c>
      <c r="AB29" s="3">
        <f t="shared" si="5"/>
        <v>1.0073692312546361</v>
      </c>
      <c r="AC29" s="3">
        <f t="shared" si="6"/>
        <v>3.6719764853449548</v>
      </c>
      <c r="AD29" s="3">
        <f t="shared" si="7"/>
        <v>2.5333631471955189</v>
      </c>
      <c r="AE29" s="3">
        <f t="shared" si="8"/>
        <v>0.1555093510531925</v>
      </c>
      <c r="AF29" s="39">
        <f t="shared" si="9"/>
        <v>2.3874610711733659</v>
      </c>
      <c r="AG29" s="4">
        <f t="shared" si="10"/>
        <v>186.42006806959037</v>
      </c>
      <c r="AH29" s="3">
        <f t="shared" si="11"/>
        <v>0</v>
      </c>
      <c r="AI29" s="3">
        <f t="shared" si="12"/>
        <v>0</v>
      </c>
      <c r="AJ29" s="3">
        <f t="shared" si="13"/>
        <v>1.0073692312546361</v>
      </c>
      <c r="AK29" s="3">
        <f t="shared" si="14"/>
        <v>3.6719764853449548</v>
      </c>
      <c r="AL29" s="3">
        <f t="shared" si="15"/>
        <v>2.5333631471955189</v>
      </c>
      <c r="AM29" s="3">
        <f t="shared" si="16"/>
        <v>0.1555093510531925</v>
      </c>
      <c r="AN29" s="39">
        <f t="shared" si="17"/>
        <v>2.3874610711733659</v>
      </c>
      <c r="AO29" s="52">
        <f t="shared" si="18"/>
        <v>0.51073991251942563</v>
      </c>
      <c r="AP29" s="3">
        <f t="shared" si="19"/>
        <v>0</v>
      </c>
      <c r="AQ29" s="3">
        <f t="shared" si="20"/>
        <v>0</v>
      </c>
      <c r="AR29" s="3">
        <f t="shared" si="21"/>
        <v>2.7599157020674961E-3</v>
      </c>
      <c r="AS29" s="3">
        <f t="shared" si="22"/>
        <v>1.0060209548890288E-2</v>
      </c>
      <c r="AT29" s="3">
        <f t="shared" si="23"/>
        <v>6.9407209512205997E-3</v>
      </c>
      <c r="AU29" s="3">
        <f t="shared" si="24"/>
        <v>4.2605301658408905E-4</v>
      </c>
      <c r="AV29" s="48">
        <f t="shared" si="25"/>
        <v>6.5409892360914134E-3</v>
      </c>
      <c r="AW29" s="46">
        <f t="shared" si="26"/>
        <v>0</v>
      </c>
      <c r="AX29" s="45">
        <f t="shared" si="27"/>
        <v>0</v>
      </c>
      <c r="AY29" s="45">
        <f t="shared" si="28"/>
        <v>0</v>
      </c>
      <c r="AZ29" s="45">
        <f t="shared" si="29"/>
        <v>0</v>
      </c>
      <c r="BA29" s="45">
        <f t="shared" si="30"/>
        <v>0</v>
      </c>
      <c r="BB29" s="45">
        <f t="shared" si="31"/>
        <v>0</v>
      </c>
      <c r="BC29" s="45">
        <f t="shared" si="32"/>
        <v>0</v>
      </c>
      <c r="BD29" s="48">
        <f t="shared" si="33"/>
        <v>0</v>
      </c>
      <c r="BE29" s="15"/>
    </row>
    <row r="30" spans="1:57" x14ac:dyDescent="0.35">
      <c r="A30" s="3">
        <v>34005</v>
      </c>
      <c r="B30" s="3" t="s">
        <v>24</v>
      </c>
      <c r="C30" s="3" t="s">
        <v>6</v>
      </c>
      <c r="D30" s="3">
        <v>2275050012</v>
      </c>
      <c r="E30" s="12" t="s">
        <v>42</v>
      </c>
      <c r="F30" s="12" t="s">
        <v>44</v>
      </c>
      <c r="G30" s="3" t="s">
        <v>7</v>
      </c>
      <c r="H30" s="3" t="s">
        <v>8</v>
      </c>
      <c r="I30" s="3">
        <v>76.618427499999996</v>
      </c>
      <c r="J30" s="3"/>
      <c r="K30" s="3">
        <v>318.84179999999998</v>
      </c>
      <c r="L30" s="3">
        <v>2.9371275400000001</v>
      </c>
      <c r="M30" s="3">
        <v>1.8334423399999999</v>
      </c>
      <c r="N30" s="3">
        <v>1.7900823850000001</v>
      </c>
      <c r="O30" s="3">
        <v>0.67995799000000001</v>
      </c>
      <c r="P30" s="3">
        <v>6.2871702000000003</v>
      </c>
      <c r="Q30" s="3">
        <v>0.7829451534714138</v>
      </c>
      <c r="R30" s="3">
        <f t="shared" si="0"/>
        <v>0.7829451534714138</v>
      </c>
      <c r="S30" s="3">
        <f t="shared" si="1"/>
        <v>0.7829451534714138</v>
      </c>
      <c r="T30" s="3">
        <v>0.79176911149696672</v>
      </c>
      <c r="U30" s="3">
        <v>0.78189369148678367</v>
      </c>
      <c r="V30" s="3">
        <v>0.78158473542255391</v>
      </c>
      <c r="W30" s="3">
        <v>0.78905683590579956</v>
      </c>
      <c r="X30" s="39">
        <v>0.775778319478995</v>
      </c>
      <c r="Y30" s="4">
        <f t="shared" si="2"/>
        <v>59.988026477725889</v>
      </c>
      <c r="Z30" s="3">
        <f t="shared" si="3"/>
        <v>0</v>
      </c>
      <c r="AA30" s="3">
        <f t="shared" si="4"/>
        <v>249.63564203410181</v>
      </c>
      <c r="AB30" s="3">
        <f t="shared" si="5"/>
        <v>2.3255268626990717</v>
      </c>
      <c r="AC30" s="3">
        <f t="shared" si="6"/>
        <v>1.4335569993507666</v>
      </c>
      <c r="AD30" s="3">
        <f t="shared" si="7"/>
        <v>1.3991010672647994</v>
      </c>
      <c r="AE30" s="3">
        <f t="shared" si="8"/>
        <v>0.53652550013826728</v>
      </c>
      <c r="AF30" s="39">
        <f t="shared" si="9"/>
        <v>4.8774503320344174</v>
      </c>
      <c r="AG30" s="4">
        <f t="shared" si="10"/>
        <v>59.988026477725889</v>
      </c>
      <c r="AH30" s="3">
        <f t="shared" si="11"/>
        <v>0</v>
      </c>
      <c r="AI30" s="3">
        <f t="shared" si="12"/>
        <v>249.63564203410181</v>
      </c>
      <c r="AJ30" s="3">
        <f t="shared" si="13"/>
        <v>2.3255268626990717</v>
      </c>
      <c r="AK30" s="3">
        <f t="shared" si="14"/>
        <v>1.4335569993507666</v>
      </c>
      <c r="AL30" s="3">
        <f t="shared" si="15"/>
        <v>1.3991010672647994</v>
      </c>
      <c r="AM30" s="3">
        <f t="shared" si="16"/>
        <v>0.53652550013826728</v>
      </c>
      <c r="AN30" s="39">
        <f t="shared" si="17"/>
        <v>4.8774503320344174</v>
      </c>
      <c r="AO30" s="52">
        <f t="shared" si="18"/>
        <v>0.16435075747322161</v>
      </c>
      <c r="AP30" s="3">
        <f t="shared" si="19"/>
        <v>0</v>
      </c>
      <c r="AQ30" s="3">
        <f t="shared" si="20"/>
        <v>0.68393326584685421</v>
      </c>
      <c r="AR30" s="3">
        <f t="shared" si="21"/>
        <v>6.3713064731481415E-3</v>
      </c>
      <c r="AS30" s="3">
        <f t="shared" si="22"/>
        <v>3.927553422878813E-3</v>
      </c>
      <c r="AT30" s="3">
        <f t="shared" si="23"/>
        <v>3.8331536089446562E-3</v>
      </c>
      <c r="AU30" s="3">
        <f t="shared" si="24"/>
        <v>1.4699328770911432E-3</v>
      </c>
      <c r="AV30" s="48">
        <f t="shared" si="25"/>
        <v>1.3362877622012102E-2</v>
      </c>
      <c r="AW30" s="46">
        <f t="shared" si="26"/>
        <v>0</v>
      </c>
      <c r="AX30" s="45">
        <f t="shared" si="27"/>
        <v>0</v>
      </c>
      <c r="AY30" s="45">
        <f t="shared" si="28"/>
        <v>0</v>
      </c>
      <c r="AZ30" s="45">
        <f t="shared" si="29"/>
        <v>0</v>
      </c>
      <c r="BA30" s="45">
        <f t="shared" si="30"/>
        <v>0</v>
      </c>
      <c r="BB30" s="45">
        <f t="shared" si="31"/>
        <v>0</v>
      </c>
      <c r="BC30" s="45">
        <f t="shared" si="32"/>
        <v>0</v>
      </c>
      <c r="BD30" s="48">
        <f t="shared" si="33"/>
        <v>0</v>
      </c>
      <c r="BE30" s="15"/>
    </row>
    <row r="31" spans="1:57" x14ac:dyDescent="0.35">
      <c r="A31" s="3">
        <v>34005</v>
      </c>
      <c r="B31" s="3" t="s">
        <v>24</v>
      </c>
      <c r="C31" s="3" t="s">
        <v>6</v>
      </c>
      <c r="D31" s="3">
        <v>2275060012</v>
      </c>
      <c r="E31" s="12" t="s">
        <v>45</v>
      </c>
      <c r="F31" s="12" t="s">
        <v>44</v>
      </c>
      <c r="G31" s="3" t="s">
        <v>7</v>
      </c>
      <c r="H31" s="3" t="s">
        <v>8</v>
      </c>
      <c r="I31" s="3">
        <v>2.7083200000000002E-3</v>
      </c>
      <c r="J31" s="3"/>
      <c r="K31" s="3"/>
      <c r="L31" s="3">
        <v>5.8151999999999998E-4</v>
      </c>
      <c r="M31" s="3">
        <v>4.5249750000000001E-4</v>
      </c>
      <c r="N31" s="3">
        <v>4.4163759999999997E-4</v>
      </c>
      <c r="O31" s="3">
        <v>1.218648E-4</v>
      </c>
      <c r="P31" s="3">
        <v>7.54413E-4</v>
      </c>
      <c r="Q31" s="3">
        <v>0.35307232784452613</v>
      </c>
      <c r="R31" s="3">
        <f t="shared" si="0"/>
        <v>0.35307232784452613</v>
      </c>
      <c r="S31" s="3">
        <f t="shared" si="1"/>
        <v>0.35307232784452613</v>
      </c>
      <c r="T31" s="3">
        <v>0.3498441430392944</v>
      </c>
      <c r="U31" s="3">
        <v>0.77264148361071727</v>
      </c>
      <c r="V31" s="3">
        <v>0.77161702370154983</v>
      </c>
      <c r="W31" s="3">
        <v>0.36180586934646108</v>
      </c>
      <c r="X31" s="39">
        <v>0.44118774613456385</v>
      </c>
      <c r="Y31" s="4">
        <f t="shared" si="2"/>
        <v>9.5623284694788704E-4</v>
      </c>
      <c r="Z31" s="3">
        <f t="shared" si="3"/>
        <v>0</v>
      </c>
      <c r="AA31" s="3">
        <f t="shared" si="4"/>
        <v>0</v>
      </c>
      <c r="AB31" s="3">
        <f t="shared" si="5"/>
        <v>2.0344136606021047E-4</v>
      </c>
      <c r="AC31" s="3">
        <f t="shared" si="6"/>
        <v>3.4961833973014056E-4</v>
      </c>
      <c r="AD31" s="3">
        <f t="shared" si="7"/>
        <v>3.4077509046669558E-4</v>
      </c>
      <c r="AE31" s="3">
        <f t="shared" si="8"/>
        <v>4.4091399906732609E-5</v>
      </c>
      <c r="AF31" s="39">
        <f t="shared" si="9"/>
        <v>3.3283777112461474E-4</v>
      </c>
      <c r="AG31" s="4">
        <f t="shared" si="10"/>
        <v>9.5623284694788704E-4</v>
      </c>
      <c r="AH31" s="3">
        <f t="shared" si="11"/>
        <v>0</v>
      </c>
      <c r="AI31" s="3">
        <f t="shared" si="12"/>
        <v>0</v>
      </c>
      <c r="AJ31" s="3">
        <f t="shared" si="13"/>
        <v>2.0344136606021047E-4</v>
      </c>
      <c r="AK31" s="3">
        <f t="shared" si="14"/>
        <v>3.4961833973014056E-4</v>
      </c>
      <c r="AL31" s="3">
        <f t="shared" si="15"/>
        <v>3.4077509046669558E-4</v>
      </c>
      <c r="AM31" s="3">
        <f t="shared" si="16"/>
        <v>4.4091399906732609E-5</v>
      </c>
      <c r="AN31" s="39">
        <f t="shared" si="17"/>
        <v>3.3283777112461474E-4</v>
      </c>
      <c r="AO31" s="52">
        <f t="shared" si="18"/>
        <v>2.619816019035307E-6</v>
      </c>
      <c r="AP31" s="3">
        <f t="shared" si="19"/>
        <v>0</v>
      </c>
      <c r="AQ31" s="3">
        <f t="shared" si="20"/>
        <v>0</v>
      </c>
      <c r="AR31" s="3">
        <f t="shared" si="21"/>
        <v>5.5737360564441221E-7</v>
      </c>
      <c r="AS31" s="3">
        <f t="shared" si="22"/>
        <v>9.5785846501408379E-7</v>
      </c>
      <c r="AT31" s="3">
        <f t="shared" si="23"/>
        <v>9.3363038484026181E-7</v>
      </c>
      <c r="AU31" s="3">
        <f t="shared" si="24"/>
        <v>1.2079835590885646E-7</v>
      </c>
      <c r="AV31" s="48">
        <f t="shared" si="25"/>
        <v>9.1188430445099923E-7</v>
      </c>
      <c r="AW31" s="46">
        <f t="shared" si="26"/>
        <v>0</v>
      </c>
      <c r="AX31" s="45">
        <f t="shared" si="27"/>
        <v>0</v>
      </c>
      <c r="AY31" s="45">
        <f t="shared" si="28"/>
        <v>0</v>
      </c>
      <c r="AZ31" s="45">
        <f t="shared" si="29"/>
        <v>0</v>
      </c>
      <c r="BA31" s="45">
        <f t="shared" si="30"/>
        <v>0</v>
      </c>
      <c r="BB31" s="45">
        <f t="shared" si="31"/>
        <v>0</v>
      </c>
      <c r="BC31" s="45">
        <f t="shared" si="32"/>
        <v>0</v>
      </c>
      <c r="BD31" s="48">
        <f t="shared" si="33"/>
        <v>0</v>
      </c>
      <c r="BE31" s="15"/>
    </row>
    <row r="32" spans="1:57" ht="29" x14ac:dyDescent="0.35">
      <c r="A32" s="3">
        <v>34005</v>
      </c>
      <c r="B32" s="3" t="s">
        <v>24</v>
      </c>
      <c r="C32" s="3" t="s">
        <v>6</v>
      </c>
      <c r="D32" s="3">
        <v>2275070000</v>
      </c>
      <c r="E32" s="12" t="s">
        <v>46</v>
      </c>
      <c r="F32" s="12"/>
      <c r="G32" s="3" t="s">
        <v>7</v>
      </c>
      <c r="H32" s="3" t="s">
        <v>8</v>
      </c>
      <c r="I32" s="3">
        <v>8.1229800000000001</v>
      </c>
      <c r="J32" s="3"/>
      <c r="K32" s="3"/>
      <c r="L32" s="3">
        <v>12.688409999999999</v>
      </c>
      <c r="M32" s="3">
        <v>1.143467</v>
      </c>
      <c r="N32" s="3">
        <v>1.143467</v>
      </c>
      <c r="O32" s="3">
        <v>1.7566839999999999</v>
      </c>
      <c r="P32" s="3">
        <v>0.89690449999999999</v>
      </c>
      <c r="Q32" s="3">
        <v>1.124038935989329</v>
      </c>
      <c r="R32" s="3">
        <f t="shared" si="0"/>
        <v>1.124038935989329</v>
      </c>
      <c r="S32" s="3">
        <f t="shared" si="1"/>
        <v>1.124038935989329</v>
      </c>
      <c r="T32" s="3">
        <v>1.0911293039141856</v>
      </c>
      <c r="U32" s="3">
        <v>1.1137076656921914</v>
      </c>
      <c r="V32" s="3">
        <v>1.1137076656921914</v>
      </c>
      <c r="W32" s="3">
        <v>1.0950140122997043</v>
      </c>
      <c r="X32" s="39">
        <v>1.0702926115877121</v>
      </c>
      <c r="Y32" s="4">
        <f t="shared" si="2"/>
        <v>9.1305457962626004</v>
      </c>
      <c r="Z32" s="3">
        <f t="shared" si="3"/>
        <v>0</v>
      </c>
      <c r="AA32" s="3">
        <f t="shared" si="4"/>
        <v>0</v>
      </c>
      <c r="AB32" s="3">
        <f t="shared" si="5"/>
        <v>13.84469597107779</v>
      </c>
      <c r="AC32" s="3">
        <f t="shared" si="6"/>
        <v>1.273487963366053</v>
      </c>
      <c r="AD32" s="3">
        <f t="shared" si="7"/>
        <v>1.273487963366053</v>
      </c>
      <c r="AE32" s="3">
        <f t="shared" si="8"/>
        <v>1.9235935951826937</v>
      </c>
      <c r="AF32" s="39">
        <f t="shared" si="9"/>
        <v>0.9599502596497711</v>
      </c>
      <c r="AG32" s="4">
        <f t="shared" si="10"/>
        <v>9.1305457962626004</v>
      </c>
      <c r="AH32" s="3">
        <f t="shared" si="11"/>
        <v>0</v>
      </c>
      <c r="AI32" s="3">
        <f t="shared" si="12"/>
        <v>0</v>
      </c>
      <c r="AJ32" s="3">
        <f t="shared" si="13"/>
        <v>13.84469597107779</v>
      </c>
      <c r="AK32" s="3">
        <f t="shared" si="14"/>
        <v>1.273487963366053</v>
      </c>
      <c r="AL32" s="3">
        <f t="shared" si="15"/>
        <v>1.273487963366053</v>
      </c>
      <c r="AM32" s="3">
        <f t="shared" si="16"/>
        <v>1.9235935951826937</v>
      </c>
      <c r="AN32" s="39">
        <f t="shared" si="17"/>
        <v>0.9599502596497711</v>
      </c>
      <c r="AO32" s="52">
        <f t="shared" si="18"/>
        <v>2.5015193962363288E-2</v>
      </c>
      <c r="AP32" s="3">
        <f t="shared" si="19"/>
        <v>0</v>
      </c>
      <c r="AQ32" s="3">
        <f t="shared" si="20"/>
        <v>0</v>
      </c>
      <c r="AR32" s="3">
        <f t="shared" si="21"/>
        <v>3.7930673893363812E-2</v>
      </c>
      <c r="AS32" s="3">
        <f t="shared" si="22"/>
        <v>3.4890081188111042E-3</v>
      </c>
      <c r="AT32" s="3">
        <f t="shared" si="23"/>
        <v>3.4890081188111042E-3</v>
      </c>
      <c r="AU32" s="3">
        <f t="shared" si="24"/>
        <v>5.2701194388566951E-3</v>
      </c>
      <c r="AV32" s="48">
        <f t="shared" si="25"/>
        <v>2.630000711369236E-3</v>
      </c>
      <c r="AW32" s="46">
        <f t="shared" si="26"/>
        <v>0</v>
      </c>
      <c r="AX32" s="45">
        <f t="shared" si="27"/>
        <v>0</v>
      </c>
      <c r="AY32" s="45">
        <f t="shared" si="28"/>
        <v>0</v>
      </c>
      <c r="AZ32" s="45">
        <f t="shared" si="29"/>
        <v>0</v>
      </c>
      <c r="BA32" s="45">
        <f t="shared" si="30"/>
        <v>0</v>
      </c>
      <c r="BB32" s="45">
        <f t="shared" si="31"/>
        <v>0</v>
      </c>
      <c r="BC32" s="45">
        <f t="shared" si="32"/>
        <v>0</v>
      </c>
      <c r="BD32" s="48">
        <f t="shared" si="33"/>
        <v>0</v>
      </c>
      <c r="BE32" s="15"/>
    </row>
    <row r="33" spans="1:57" ht="43.5" x14ac:dyDescent="0.35">
      <c r="A33" s="3">
        <v>34007</v>
      </c>
      <c r="B33" s="3" t="s">
        <v>15</v>
      </c>
      <c r="C33" s="3" t="s">
        <v>6</v>
      </c>
      <c r="D33" s="3">
        <v>2265008005</v>
      </c>
      <c r="E33" s="12" t="s">
        <v>36</v>
      </c>
      <c r="F33" s="12" t="s">
        <v>37</v>
      </c>
      <c r="G33" s="3" t="s">
        <v>7</v>
      </c>
      <c r="H33" s="3" t="s">
        <v>8</v>
      </c>
      <c r="I33" s="3">
        <v>1.0469579999999999E-2</v>
      </c>
      <c r="J33" s="3">
        <v>8.5429000000000008E-6</v>
      </c>
      <c r="K33" s="3"/>
      <c r="L33" s="3">
        <v>7.1721800000000004E-4</v>
      </c>
      <c r="M33" s="3">
        <v>1.9951810000000002E-5</v>
      </c>
      <c r="N33" s="3">
        <v>1.835346E-5</v>
      </c>
      <c r="O33" s="3">
        <v>4.3982169999999998E-5</v>
      </c>
      <c r="P33" s="3">
        <v>3.1239460000000001E-4</v>
      </c>
      <c r="Q33" s="3">
        <v>1.137675762805703</v>
      </c>
      <c r="R33" s="3">
        <f t="shared" si="0"/>
        <v>1.137675762805703</v>
      </c>
      <c r="S33" s="3">
        <f t="shared" si="1"/>
        <v>1.137675762805703</v>
      </c>
      <c r="T33" s="3">
        <v>1.139280323349247</v>
      </c>
      <c r="U33" s="3">
        <v>1.1434434188108327</v>
      </c>
      <c r="V33" s="3">
        <v>1.1442977345928413</v>
      </c>
      <c r="W33" s="3">
        <v>1.1467532949664048</v>
      </c>
      <c r="X33" s="39">
        <v>1.1374049836496174</v>
      </c>
      <c r="Y33" s="4">
        <f t="shared" si="2"/>
        <v>1.1910987412755331E-2</v>
      </c>
      <c r="Z33" s="3">
        <f t="shared" si="3"/>
        <v>9.7190502740728411E-6</v>
      </c>
      <c r="AA33" s="3">
        <f t="shared" si="4"/>
        <v>0</v>
      </c>
      <c r="AB33" s="3">
        <f t="shared" si="5"/>
        <v>8.1711235495190028E-4</v>
      </c>
      <c r="AC33" s="3">
        <f t="shared" si="6"/>
        <v>2.281376583786416E-5</v>
      </c>
      <c r="AD33" s="3">
        <f t="shared" si="7"/>
        <v>2.1001822699940329E-5</v>
      </c>
      <c r="AE33" s="3">
        <f t="shared" si="8"/>
        <v>5.0436698367272557E-5</v>
      </c>
      <c r="AF33" s="39">
        <f t="shared" si="9"/>
        <v>3.553191749052288E-4</v>
      </c>
      <c r="AG33" s="4">
        <f t="shared" si="10"/>
        <v>1.1910987412755331E-2</v>
      </c>
      <c r="AH33" s="3">
        <f t="shared" si="11"/>
        <v>9.7190502740728411E-6</v>
      </c>
      <c r="AI33" s="3">
        <f t="shared" si="12"/>
        <v>0</v>
      </c>
      <c r="AJ33" s="3">
        <f t="shared" si="13"/>
        <v>8.1711235495190028E-4</v>
      </c>
      <c r="AK33" s="3">
        <f t="shared" si="14"/>
        <v>2.281376583786416E-5</v>
      </c>
      <c r="AL33" s="3">
        <f t="shared" si="15"/>
        <v>2.1001822699940329E-5</v>
      </c>
      <c r="AM33" s="3">
        <f t="shared" si="16"/>
        <v>5.0436698367272557E-5</v>
      </c>
      <c r="AN33" s="39">
        <f t="shared" si="17"/>
        <v>3.553191749052288E-4</v>
      </c>
      <c r="AO33" s="52">
        <f t="shared" si="18"/>
        <v>3.2632842226726934E-5</v>
      </c>
      <c r="AP33" s="3">
        <f t="shared" si="19"/>
        <v>2.662753499745984E-8</v>
      </c>
      <c r="AQ33" s="3">
        <f t="shared" si="20"/>
        <v>0</v>
      </c>
      <c r="AR33" s="3">
        <f t="shared" si="21"/>
        <v>2.2386639861695898E-6</v>
      </c>
      <c r="AS33" s="3">
        <f t="shared" si="22"/>
        <v>6.2503468048942905E-8</v>
      </c>
      <c r="AT33" s="3">
        <f t="shared" si="23"/>
        <v>5.7539240273809118E-8</v>
      </c>
      <c r="AU33" s="3">
        <f t="shared" si="24"/>
        <v>1.3818273525280151E-7</v>
      </c>
      <c r="AV33" s="48">
        <f t="shared" si="25"/>
        <v>9.7347719152117475E-7</v>
      </c>
      <c r="AW33" s="46">
        <f t="shared" si="26"/>
        <v>0</v>
      </c>
      <c r="AX33" s="45">
        <f t="shared" si="27"/>
        <v>0</v>
      </c>
      <c r="AY33" s="45">
        <f t="shared" si="28"/>
        <v>0</v>
      </c>
      <c r="AZ33" s="45">
        <f t="shared" si="29"/>
        <v>0</v>
      </c>
      <c r="BA33" s="45">
        <f t="shared" si="30"/>
        <v>0</v>
      </c>
      <c r="BB33" s="45">
        <f t="shared" si="31"/>
        <v>0</v>
      </c>
      <c r="BC33" s="45">
        <f t="shared" si="32"/>
        <v>0</v>
      </c>
      <c r="BD33" s="48">
        <f t="shared" si="33"/>
        <v>0</v>
      </c>
      <c r="BE33" s="15"/>
    </row>
    <row r="34" spans="1:57" ht="43.5" x14ac:dyDescent="0.35">
      <c r="A34" s="3">
        <v>34007</v>
      </c>
      <c r="B34" s="3" t="s">
        <v>15</v>
      </c>
      <c r="C34" s="3" t="s">
        <v>6</v>
      </c>
      <c r="D34" s="3">
        <v>2270008005</v>
      </c>
      <c r="E34" s="12" t="s">
        <v>37</v>
      </c>
      <c r="F34" s="12" t="s">
        <v>38</v>
      </c>
      <c r="G34" s="3" t="s">
        <v>7</v>
      </c>
      <c r="H34" s="3" t="s">
        <v>8</v>
      </c>
      <c r="I34" s="3">
        <v>3.8139919999999999E-5</v>
      </c>
      <c r="J34" s="3"/>
      <c r="K34" s="3"/>
      <c r="L34" s="3">
        <v>9.8436299999999998E-5</v>
      </c>
      <c r="M34" s="3">
        <v>5.4564349999999999E-6</v>
      </c>
      <c r="N34" s="3">
        <v>5.2910900000000002E-6</v>
      </c>
      <c r="O34" s="3">
        <v>3.3069299999999998E-7</v>
      </c>
      <c r="P34" s="3">
        <v>1.91802E-5</v>
      </c>
      <c r="Q34" s="3">
        <v>0.92744455287860228</v>
      </c>
      <c r="R34" s="3">
        <f t="shared" si="0"/>
        <v>0.92744455287860228</v>
      </c>
      <c r="S34" s="3">
        <f t="shared" si="1"/>
        <v>0.92744455287860228</v>
      </c>
      <c r="T34" s="3">
        <v>0.8812213199642529</v>
      </c>
      <c r="U34" s="3">
        <v>0.84444841351925259</v>
      </c>
      <c r="V34" s="3">
        <v>0.84415283398614505</v>
      </c>
      <c r="W34" s="3">
        <v>0.96561631988547258</v>
      </c>
      <c r="X34" s="39">
        <v>0.95809163991597157</v>
      </c>
      <c r="Y34" s="4">
        <f t="shared" si="2"/>
        <v>3.537266105122566E-5</v>
      </c>
      <c r="Z34" s="3">
        <f t="shared" si="3"/>
        <v>0</v>
      </c>
      <c r="AA34" s="3">
        <f t="shared" si="4"/>
        <v>0</v>
      </c>
      <c r="AB34" s="3">
        <f t="shared" si="5"/>
        <v>8.6744166218397182E-5</v>
      </c>
      <c r="AC34" s="3">
        <f t="shared" si="6"/>
        <v>4.607677879220923E-6</v>
      </c>
      <c r="AD34" s="3">
        <f t="shared" si="7"/>
        <v>4.4664886183757526E-6</v>
      </c>
      <c r="AE34" s="3">
        <f t="shared" si="8"/>
        <v>3.1932255767188659E-7</v>
      </c>
      <c r="AF34" s="39">
        <f t="shared" si="9"/>
        <v>1.8376389271916318E-5</v>
      </c>
      <c r="AG34" s="4">
        <f t="shared" si="10"/>
        <v>3.537266105122566E-5</v>
      </c>
      <c r="AH34" s="3">
        <f t="shared" si="11"/>
        <v>0</v>
      </c>
      <c r="AI34" s="3">
        <f t="shared" si="12"/>
        <v>0</v>
      </c>
      <c r="AJ34" s="3">
        <f t="shared" si="13"/>
        <v>8.6744166218397182E-5</v>
      </c>
      <c r="AK34" s="3">
        <f t="shared" si="14"/>
        <v>4.607677879220923E-6</v>
      </c>
      <c r="AL34" s="3">
        <f t="shared" si="15"/>
        <v>4.4664886183757526E-6</v>
      </c>
      <c r="AM34" s="3">
        <f t="shared" si="16"/>
        <v>3.1932255767188659E-7</v>
      </c>
      <c r="AN34" s="39">
        <f t="shared" si="17"/>
        <v>1.8376389271916318E-5</v>
      </c>
      <c r="AO34" s="52">
        <f t="shared" si="18"/>
        <v>9.6911400140344275E-8</v>
      </c>
      <c r="AP34" s="3">
        <f t="shared" si="19"/>
        <v>0</v>
      </c>
      <c r="AQ34" s="3">
        <f t="shared" si="20"/>
        <v>0</v>
      </c>
      <c r="AR34" s="3">
        <f t="shared" si="21"/>
        <v>2.3765524991341693E-7</v>
      </c>
      <c r="AS34" s="3">
        <f t="shared" si="22"/>
        <v>1.2623775011564172E-8</v>
      </c>
      <c r="AT34" s="3">
        <f t="shared" si="23"/>
        <v>1.2236955118837678E-8</v>
      </c>
      <c r="AU34" s="3">
        <f t="shared" si="24"/>
        <v>8.7485632238873038E-10</v>
      </c>
      <c r="AV34" s="48">
        <f t="shared" si="25"/>
        <v>5.0346271977852928E-8</v>
      </c>
      <c r="AW34" s="46">
        <f t="shared" si="26"/>
        <v>0</v>
      </c>
      <c r="AX34" s="45">
        <f t="shared" si="27"/>
        <v>0</v>
      </c>
      <c r="AY34" s="45">
        <f t="shared" si="28"/>
        <v>0</v>
      </c>
      <c r="AZ34" s="45">
        <f t="shared" si="29"/>
        <v>0</v>
      </c>
      <c r="BA34" s="45">
        <f t="shared" si="30"/>
        <v>0</v>
      </c>
      <c r="BB34" s="45">
        <f t="shared" si="31"/>
        <v>0</v>
      </c>
      <c r="BC34" s="45">
        <f t="shared" si="32"/>
        <v>0</v>
      </c>
      <c r="BD34" s="48">
        <f t="shared" si="33"/>
        <v>0</v>
      </c>
      <c r="BE34" s="15"/>
    </row>
    <row r="35" spans="1:57" x14ac:dyDescent="0.35">
      <c r="A35" s="3">
        <v>34007</v>
      </c>
      <c r="B35" s="3" t="s">
        <v>15</v>
      </c>
      <c r="C35" s="3" t="s">
        <v>6</v>
      </c>
      <c r="D35" s="3">
        <v>2275050011</v>
      </c>
      <c r="E35" s="12" t="s">
        <v>42</v>
      </c>
      <c r="F35" s="12" t="s">
        <v>43</v>
      </c>
      <c r="G35" s="3" t="s">
        <v>7</v>
      </c>
      <c r="H35" s="3" t="s">
        <v>8</v>
      </c>
      <c r="I35" s="3">
        <v>12.731358</v>
      </c>
      <c r="J35" s="3"/>
      <c r="K35" s="3"/>
      <c r="L35" s="3">
        <v>6.8881150000000002E-2</v>
      </c>
      <c r="M35" s="3">
        <v>0.25083339999999998</v>
      </c>
      <c r="N35" s="3">
        <v>0.17307499100000001</v>
      </c>
      <c r="O35" s="3">
        <v>1.05971E-2</v>
      </c>
      <c r="P35" s="3">
        <v>0.15945875800000001</v>
      </c>
      <c r="Q35" s="3">
        <v>0.80030070135027565</v>
      </c>
      <c r="R35" s="3">
        <f t="shared" si="0"/>
        <v>0.80030070135027565</v>
      </c>
      <c r="S35" s="3">
        <f t="shared" si="1"/>
        <v>0.80030070135027565</v>
      </c>
      <c r="T35" s="3">
        <v>0.79932519408697755</v>
      </c>
      <c r="U35" s="3">
        <v>0.80011025322861917</v>
      </c>
      <c r="V35" s="3">
        <v>0.80001535329149731</v>
      </c>
      <c r="W35" s="3">
        <v>0.80205598196278116</v>
      </c>
      <c r="X35" s="39">
        <v>0.81831964489779163</v>
      </c>
      <c r="Y35" s="4">
        <f t="shared" si="2"/>
        <v>10.188914736541443</v>
      </c>
      <c r="Z35" s="3">
        <f t="shared" si="3"/>
        <v>0</v>
      </c>
      <c r="AA35" s="3">
        <f t="shared" si="4"/>
        <v>0</v>
      </c>
      <c r="AB35" s="3">
        <f t="shared" si="5"/>
        <v>5.5058438592684215E-2</v>
      </c>
      <c r="AC35" s="3">
        <f t="shared" si="6"/>
        <v>0.20069437519219552</v>
      </c>
      <c r="AD35" s="3">
        <f t="shared" si="7"/>
        <v>0.13846265007078773</v>
      </c>
      <c r="AE35" s="3">
        <f t="shared" si="8"/>
        <v>8.4994674464577875E-3</v>
      </c>
      <c r="AF35" s="39">
        <f t="shared" si="9"/>
        <v>0.13048823422240288</v>
      </c>
      <c r="AG35" s="4">
        <f t="shared" si="10"/>
        <v>10.188914736541443</v>
      </c>
      <c r="AH35" s="3">
        <f t="shared" si="11"/>
        <v>0</v>
      </c>
      <c r="AI35" s="3">
        <f t="shared" si="12"/>
        <v>0</v>
      </c>
      <c r="AJ35" s="3">
        <f t="shared" si="13"/>
        <v>5.5058438592684215E-2</v>
      </c>
      <c r="AK35" s="3">
        <f t="shared" si="14"/>
        <v>0.20069437519219552</v>
      </c>
      <c r="AL35" s="3">
        <f t="shared" si="15"/>
        <v>0.13846265007078773</v>
      </c>
      <c r="AM35" s="3">
        <f t="shared" si="16"/>
        <v>8.4994674464577875E-3</v>
      </c>
      <c r="AN35" s="39">
        <f t="shared" si="17"/>
        <v>0.13048823422240288</v>
      </c>
      <c r="AO35" s="52">
        <f t="shared" si="18"/>
        <v>2.7914834894634092E-2</v>
      </c>
      <c r="AP35" s="3">
        <f t="shared" si="19"/>
        <v>0</v>
      </c>
      <c r="AQ35" s="3">
        <f t="shared" si="20"/>
        <v>0</v>
      </c>
      <c r="AR35" s="3">
        <f t="shared" si="21"/>
        <v>1.5084503724023074E-4</v>
      </c>
      <c r="AS35" s="3">
        <f t="shared" si="22"/>
        <v>5.4984760326628904E-4</v>
      </c>
      <c r="AT35" s="3">
        <f t="shared" si="23"/>
        <v>3.7934972622133623E-4</v>
      </c>
      <c r="AU35" s="3">
        <f t="shared" si="24"/>
        <v>2.3286212182076129E-5</v>
      </c>
      <c r="AV35" s="48">
        <f t="shared" si="25"/>
        <v>3.5750201156822706E-4</v>
      </c>
      <c r="AW35" s="46">
        <f t="shared" si="26"/>
        <v>0</v>
      </c>
      <c r="AX35" s="45">
        <f t="shared" si="27"/>
        <v>0</v>
      </c>
      <c r="AY35" s="45">
        <f t="shared" si="28"/>
        <v>0</v>
      </c>
      <c r="AZ35" s="45">
        <f t="shared" si="29"/>
        <v>0</v>
      </c>
      <c r="BA35" s="45">
        <f t="shared" si="30"/>
        <v>0</v>
      </c>
      <c r="BB35" s="45">
        <f t="shared" si="31"/>
        <v>0</v>
      </c>
      <c r="BC35" s="45">
        <f t="shared" si="32"/>
        <v>0</v>
      </c>
      <c r="BD35" s="48">
        <f t="shared" si="33"/>
        <v>0</v>
      </c>
      <c r="BE35" s="15"/>
    </row>
    <row r="36" spans="1:57" x14ac:dyDescent="0.35">
      <c r="A36" s="3">
        <v>34007</v>
      </c>
      <c r="B36" s="3" t="s">
        <v>15</v>
      </c>
      <c r="C36" s="3" t="s">
        <v>6</v>
      </c>
      <c r="D36" s="3">
        <v>2275050012</v>
      </c>
      <c r="E36" s="12" t="s">
        <v>42</v>
      </c>
      <c r="F36" s="12" t="s">
        <v>44</v>
      </c>
      <c r="G36" s="3" t="s">
        <v>7</v>
      </c>
      <c r="H36" s="3" t="s">
        <v>8</v>
      </c>
      <c r="I36" s="3">
        <v>5.5840177400000002</v>
      </c>
      <c r="J36" s="3"/>
      <c r="K36" s="3">
        <v>1.12547</v>
      </c>
      <c r="L36" s="3">
        <v>0.18859668099999999</v>
      </c>
      <c r="M36" s="3">
        <v>0.13721233660000001</v>
      </c>
      <c r="N36" s="3">
        <v>0.13392149759999999</v>
      </c>
      <c r="O36" s="3">
        <v>4.3040393000000003E-2</v>
      </c>
      <c r="P36" s="3">
        <v>0.403754522</v>
      </c>
      <c r="Q36" s="3">
        <v>0.7829451534714138</v>
      </c>
      <c r="R36" s="3">
        <f t="shared" si="0"/>
        <v>0.7829451534714138</v>
      </c>
      <c r="S36" s="3">
        <f t="shared" si="1"/>
        <v>0.7829451534714138</v>
      </c>
      <c r="T36" s="3">
        <v>0.79176911149696672</v>
      </c>
      <c r="U36" s="3">
        <v>0.78189369148678367</v>
      </c>
      <c r="V36" s="3">
        <v>0.78158473542255391</v>
      </c>
      <c r="W36" s="3">
        <v>0.78905683590579956</v>
      </c>
      <c r="X36" s="39">
        <v>0.775778319478995</v>
      </c>
      <c r="Y36" s="4">
        <f t="shared" si="2"/>
        <v>4.371979626431397</v>
      </c>
      <c r="Z36" s="3">
        <f t="shared" si="3"/>
        <v>0</v>
      </c>
      <c r="AA36" s="3">
        <f t="shared" si="4"/>
        <v>0.88118128187747202</v>
      </c>
      <c r="AB36" s="3">
        <f t="shared" si="5"/>
        <v>0.14932502654664687</v>
      </c>
      <c r="AC36" s="3">
        <f t="shared" si="6"/>
        <v>0.10728546038170113</v>
      </c>
      <c r="AD36" s="3">
        <f t="shared" si="7"/>
        <v>0.10467099826908818</v>
      </c>
      <c r="AE36" s="3">
        <f t="shared" si="8"/>
        <v>3.3961316316722126E-2</v>
      </c>
      <c r="AF36" s="39">
        <f t="shared" si="9"/>
        <v>0.3132240045592049</v>
      </c>
      <c r="AG36" s="4">
        <f t="shared" si="10"/>
        <v>4.371979626431397</v>
      </c>
      <c r="AH36" s="3">
        <f t="shared" si="11"/>
        <v>0</v>
      </c>
      <c r="AI36" s="3">
        <f t="shared" si="12"/>
        <v>0.88118128187747202</v>
      </c>
      <c r="AJ36" s="3">
        <f t="shared" si="13"/>
        <v>0.14932502654664687</v>
      </c>
      <c r="AK36" s="3">
        <f t="shared" si="14"/>
        <v>0.10728546038170113</v>
      </c>
      <c r="AL36" s="3">
        <f t="shared" si="15"/>
        <v>0.10467099826908818</v>
      </c>
      <c r="AM36" s="3">
        <f t="shared" si="16"/>
        <v>3.3961316316722126E-2</v>
      </c>
      <c r="AN36" s="39">
        <f t="shared" si="17"/>
        <v>0.3132240045592049</v>
      </c>
      <c r="AO36" s="52">
        <f t="shared" si="18"/>
        <v>1.197802637378465E-2</v>
      </c>
      <c r="AP36" s="3">
        <f t="shared" si="19"/>
        <v>0</v>
      </c>
      <c r="AQ36" s="3">
        <f t="shared" si="20"/>
        <v>2.4141952928149919E-3</v>
      </c>
      <c r="AR36" s="3">
        <f t="shared" si="21"/>
        <v>4.0910966177163527E-4</v>
      </c>
      <c r="AS36" s="3">
        <f t="shared" si="22"/>
        <v>2.9393276816904417E-4</v>
      </c>
      <c r="AT36" s="3">
        <f t="shared" si="23"/>
        <v>2.8676985827147449E-4</v>
      </c>
      <c r="AU36" s="3">
        <f t="shared" si="24"/>
        <v>9.3044702237594869E-5</v>
      </c>
      <c r="AV36" s="48">
        <f t="shared" si="25"/>
        <v>8.5814795769645184E-4</v>
      </c>
      <c r="AW36" s="46">
        <f t="shared" si="26"/>
        <v>0</v>
      </c>
      <c r="AX36" s="45">
        <f t="shared" si="27"/>
        <v>0</v>
      </c>
      <c r="AY36" s="45">
        <f t="shared" si="28"/>
        <v>0</v>
      </c>
      <c r="AZ36" s="45">
        <f t="shared" si="29"/>
        <v>0</v>
      </c>
      <c r="BA36" s="45">
        <f t="shared" si="30"/>
        <v>0</v>
      </c>
      <c r="BB36" s="45">
        <f t="shared" si="31"/>
        <v>0</v>
      </c>
      <c r="BC36" s="45">
        <f t="shared" si="32"/>
        <v>0</v>
      </c>
      <c r="BD36" s="48">
        <f t="shared" si="33"/>
        <v>0</v>
      </c>
      <c r="BE36" s="15"/>
    </row>
    <row r="37" spans="1:57" ht="29" x14ac:dyDescent="0.35">
      <c r="A37" s="3">
        <v>34007</v>
      </c>
      <c r="B37" s="3" t="s">
        <v>15</v>
      </c>
      <c r="C37" s="3" t="s">
        <v>6</v>
      </c>
      <c r="D37" s="3">
        <v>2275070000</v>
      </c>
      <c r="E37" s="12" t="s">
        <v>46</v>
      </c>
      <c r="F37" s="12"/>
      <c r="G37" s="3" t="s">
        <v>7</v>
      </c>
      <c r="H37" s="3" t="s">
        <v>8</v>
      </c>
      <c r="I37" s="3">
        <v>1.041132E-3</v>
      </c>
      <c r="J37" s="3"/>
      <c r="K37" s="3"/>
      <c r="L37" s="3">
        <v>7.4031149999999996E-4</v>
      </c>
      <c r="M37" s="3">
        <v>1.4804020000000001E-4</v>
      </c>
      <c r="N37" s="3">
        <v>1.4804020000000001E-4</v>
      </c>
      <c r="O37" s="3">
        <v>1.6137820000000001E-4</v>
      </c>
      <c r="P37" s="3">
        <v>1.132072E-4</v>
      </c>
      <c r="Q37" s="3">
        <v>1.124038935989329</v>
      </c>
      <c r="R37" s="3">
        <f t="shared" si="0"/>
        <v>1.124038935989329</v>
      </c>
      <c r="S37" s="3">
        <f t="shared" si="1"/>
        <v>1.124038935989329</v>
      </c>
      <c r="T37" s="3">
        <v>1.0911293039141856</v>
      </c>
      <c r="U37" s="3">
        <v>1.1137076656921914</v>
      </c>
      <c r="V37" s="3">
        <v>1.1137076656921914</v>
      </c>
      <c r="W37" s="3">
        <v>1.0950140122997043</v>
      </c>
      <c r="X37" s="39">
        <v>1.0702926115877121</v>
      </c>
      <c r="Y37" s="4">
        <f t="shared" si="2"/>
        <v>1.170272905504442E-3</v>
      </c>
      <c r="Z37" s="3">
        <f t="shared" si="3"/>
        <v>0</v>
      </c>
      <c r="AA37" s="3">
        <f t="shared" si="4"/>
        <v>0</v>
      </c>
      <c r="AB37" s="3">
        <f t="shared" si="5"/>
        <v>8.0777557167466653E-4</v>
      </c>
      <c r="AC37" s="3">
        <f t="shared" si="6"/>
        <v>1.6487350557060516E-4</v>
      </c>
      <c r="AD37" s="3">
        <f t="shared" si="7"/>
        <v>1.6487350557060516E-4</v>
      </c>
      <c r="AE37" s="3">
        <f t="shared" si="8"/>
        <v>1.7671139027970417E-4</v>
      </c>
      <c r="AF37" s="39">
        <f t="shared" si="9"/>
        <v>1.2116482973853243E-4</v>
      </c>
      <c r="AG37" s="4">
        <f t="shared" si="10"/>
        <v>1.170272905504442E-3</v>
      </c>
      <c r="AH37" s="3">
        <f t="shared" si="11"/>
        <v>0</v>
      </c>
      <c r="AI37" s="3">
        <f t="shared" si="12"/>
        <v>0</v>
      </c>
      <c r="AJ37" s="3">
        <f t="shared" si="13"/>
        <v>8.0777557167466653E-4</v>
      </c>
      <c r="AK37" s="3">
        <f t="shared" si="14"/>
        <v>1.6487350557060516E-4</v>
      </c>
      <c r="AL37" s="3">
        <f t="shared" si="15"/>
        <v>1.6487350557060516E-4</v>
      </c>
      <c r="AM37" s="3">
        <f t="shared" si="16"/>
        <v>1.7671139027970417E-4</v>
      </c>
      <c r="AN37" s="39">
        <f t="shared" si="17"/>
        <v>1.2116482973853243E-4</v>
      </c>
      <c r="AO37" s="52">
        <f t="shared" si="18"/>
        <v>3.2062271383683343E-6</v>
      </c>
      <c r="AP37" s="3">
        <f t="shared" si="19"/>
        <v>0</v>
      </c>
      <c r="AQ37" s="3">
        <f t="shared" si="20"/>
        <v>0</v>
      </c>
      <c r="AR37" s="3">
        <f t="shared" si="21"/>
        <v>2.2130837580127849E-6</v>
      </c>
      <c r="AS37" s="3">
        <f t="shared" si="22"/>
        <v>4.5170823444001415E-7</v>
      </c>
      <c r="AT37" s="3">
        <f t="shared" si="23"/>
        <v>4.5170823444001415E-7</v>
      </c>
      <c r="AU37" s="3">
        <f t="shared" si="24"/>
        <v>4.8414079528686075E-7</v>
      </c>
      <c r="AV37" s="48">
        <f t="shared" si="25"/>
        <v>3.3195843763981487E-7</v>
      </c>
      <c r="AW37" s="46">
        <f t="shared" si="26"/>
        <v>0</v>
      </c>
      <c r="AX37" s="45">
        <f t="shared" si="27"/>
        <v>0</v>
      </c>
      <c r="AY37" s="45">
        <f t="shared" si="28"/>
        <v>0</v>
      </c>
      <c r="AZ37" s="45">
        <f t="shared" si="29"/>
        <v>0</v>
      </c>
      <c r="BA37" s="45">
        <f t="shared" si="30"/>
        <v>0</v>
      </c>
      <c r="BB37" s="45">
        <f t="shared" si="31"/>
        <v>0</v>
      </c>
      <c r="BC37" s="45">
        <f t="shared" si="32"/>
        <v>0</v>
      </c>
      <c r="BD37" s="48">
        <f t="shared" si="33"/>
        <v>0</v>
      </c>
      <c r="BE37" s="15"/>
    </row>
    <row r="38" spans="1:57" ht="43.5" x14ac:dyDescent="0.35">
      <c r="A38" s="3">
        <v>34009</v>
      </c>
      <c r="B38" s="3" t="s">
        <v>16</v>
      </c>
      <c r="C38" s="3" t="s">
        <v>6</v>
      </c>
      <c r="D38" s="3">
        <v>2265008005</v>
      </c>
      <c r="E38" s="12" t="s">
        <v>36</v>
      </c>
      <c r="F38" s="12" t="s">
        <v>37</v>
      </c>
      <c r="G38" s="3" t="s">
        <v>7</v>
      </c>
      <c r="H38" s="3" t="s">
        <v>8</v>
      </c>
      <c r="I38" s="3">
        <v>2.093915E-3</v>
      </c>
      <c r="J38" s="3">
        <v>1.7085799999999999E-6</v>
      </c>
      <c r="K38" s="3"/>
      <c r="L38" s="3">
        <v>1.434436E-4</v>
      </c>
      <c r="M38" s="3">
        <v>3.9903620000000002E-6</v>
      </c>
      <c r="N38" s="3">
        <v>3.6706920000000001E-6</v>
      </c>
      <c r="O38" s="3">
        <v>8.7964350000000001E-6</v>
      </c>
      <c r="P38" s="3">
        <v>6.2478950000000006E-5</v>
      </c>
      <c r="Q38" s="3">
        <v>1.137675762805703</v>
      </c>
      <c r="R38" s="3">
        <f t="shared" si="0"/>
        <v>1.137675762805703</v>
      </c>
      <c r="S38" s="3">
        <f t="shared" si="1"/>
        <v>1.137675762805703</v>
      </c>
      <c r="T38" s="3">
        <v>1.139280323349247</v>
      </c>
      <c r="U38" s="3">
        <v>1.1434434188108327</v>
      </c>
      <c r="V38" s="3">
        <v>1.1442977345928413</v>
      </c>
      <c r="W38" s="3">
        <v>1.1467532949664048</v>
      </c>
      <c r="X38" s="39">
        <v>1.1374049836496174</v>
      </c>
      <c r="Y38" s="4">
        <f t="shared" si="2"/>
        <v>2.3821963448753037E-3</v>
      </c>
      <c r="Z38" s="3">
        <f t="shared" si="3"/>
        <v>1.9438100548145681E-6</v>
      </c>
      <c r="AA38" s="3">
        <f t="shared" si="4"/>
        <v>0</v>
      </c>
      <c r="AB38" s="3">
        <f t="shared" si="5"/>
        <v>1.6342247099038006E-4</v>
      </c>
      <c r="AC38" s="3">
        <f t="shared" si="6"/>
        <v>4.5627531675728321E-6</v>
      </c>
      <c r="AD38" s="3">
        <f t="shared" si="7"/>
        <v>4.2003645399880663E-6</v>
      </c>
      <c r="AE38" s="3">
        <f t="shared" si="8"/>
        <v>1.0087340820207807E-5</v>
      </c>
      <c r="AF38" s="39">
        <f t="shared" si="9"/>
        <v>7.1063869103195275E-5</v>
      </c>
      <c r="AG38" s="4">
        <f t="shared" si="10"/>
        <v>2.3821963448753037E-3</v>
      </c>
      <c r="AH38" s="3">
        <f t="shared" si="11"/>
        <v>1.9438100548145681E-6</v>
      </c>
      <c r="AI38" s="3">
        <f t="shared" si="12"/>
        <v>0</v>
      </c>
      <c r="AJ38" s="3">
        <f t="shared" si="13"/>
        <v>1.6342247099038006E-4</v>
      </c>
      <c r="AK38" s="3">
        <f t="shared" si="14"/>
        <v>4.5627531675728321E-6</v>
      </c>
      <c r="AL38" s="3">
        <f t="shared" si="15"/>
        <v>4.2003645399880663E-6</v>
      </c>
      <c r="AM38" s="3">
        <f t="shared" si="16"/>
        <v>1.0087340820207807E-5</v>
      </c>
      <c r="AN38" s="39">
        <f t="shared" si="17"/>
        <v>7.1063869103195275E-5</v>
      </c>
      <c r="AO38" s="52">
        <f t="shared" si="18"/>
        <v>6.52656532842549E-6</v>
      </c>
      <c r="AP38" s="3">
        <f t="shared" si="19"/>
        <v>5.3255069994919672E-9</v>
      </c>
      <c r="AQ38" s="3">
        <f t="shared" si="20"/>
        <v>0</v>
      </c>
      <c r="AR38" s="3">
        <f t="shared" si="21"/>
        <v>4.4773279723391798E-7</v>
      </c>
      <c r="AS38" s="3">
        <f t="shared" si="22"/>
        <v>1.2500693609788581E-8</v>
      </c>
      <c r="AT38" s="3">
        <f t="shared" si="23"/>
        <v>1.1507848054761826E-8</v>
      </c>
      <c r="AU38" s="3">
        <f t="shared" si="24"/>
        <v>2.7636550192350158E-8</v>
      </c>
      <c r="AV38" s="48">
        <f t="shared" si="25"/>
        <v>1.9469553178957609E-7</v>
      </c>
      <c r="AW38" s="46">
        <f t="shared" si="26"/>
        <v>0</v>
      </c>
      <c r="AX38" s="45">
        <f t="shared" si="27"/>
        <v>0</v>
      </c>
      <c r="AY38" s="45">
        <f t="shared" si="28"/>
        <v>0</v>
      </c>
      <c r="AZ38" s="45">
        <f t="shared" si="29"/>
        <v>0</v>
      </c>
      <c r="BA38" s="45">
        <f t="shared" si="30"/>
        <v>0</v>
      </c>
      <c r="BB38" s="45">
        <f t="shared" si="31"/>
        <v>0</v>
      </c>
      <c r="BC38" s="45">
        <f t="shared" si="32"/>
        <v>0</v>
      </c>
      <c r="BD38" s="48">
        <f t="shared" si="33"/>
        <v>0</v>
      </c>
      <c r="BE38" s="15"/>
    </row>
    <row r="39" spans="1:57" ht="43.5" x14ac:dyDescent="0.35">
      <c r="A39" s="3">
        <v>34009</v>
      </c>
      <c r="B39" s="3" t="s">
        <v>16</v>
      </c>
      <c r="C39" s="3" t="s">
        <v>6</v>
      </c>
      <c r="D39" s="3">
        <v>2270008005</v>
      </c>
      <c r="E39" s="12" t="s">
        <v>37</v>
      </c>
      <c r="F39" s="12" t="s">
        <v>38</v>
      </c>
      <c r="G39" s="3" t="s">
        <v>7</v>
      </c>
      <c r="H39" s="3" t="s">
        <v>8</v>
      </c>
      <c r="I39" s="3">
        <v>7.6279850000000003E-6</v>
      </c>
      <c r="J39" s="3"/>
      <c r="K39" s="3"/>
      <c r="L39" s="3">
        <v>1.9687260000000001E-5</v>
      </c>
      <c r="M39" s="3">
        <v>1.0912870000000001E-6</v>
      </c>
      <c r="N39" s="3">
        <v>1.058218E-6</v>
      </c>
      <c r="O39" s="3">
        <v>6.6138599999999999E-8</v>
      </c>
      <c r="P39" s="3">
        <v>3.8360390000000002E-6</v>
      </c>
      <c r="Q39" s="3">
        <v>0.92744455287860228</v>
      </c>
      <c r="R39" s="3">
        <f t="shared" si="0"/>
        <v>0.92744455287860228</v>
      </c>
      <c r="S39" s="3">
        <f t="shared" si="1"/>
        <v>0.92744455287860228</v>
      </c>
      <c r="T39" s="3">
        <v>0.8812213199642529</v>
      </c>
      <c r="U39" s="3">
        <v>0.84444841351925259</v>
      </c>
      <c r="V39" s="3">
        <v>0.84415283398614505</v>
      </c>
      <c r="W39" s="3">
        <v>0.96561631988547258</v>
      </c>
      <c r="X39" s="39">
        <v>0.95809163991597157</v>
      </c>
      <c r="Y39" s="4">
        <f t="shared" si="2"/>
        <v>7.0745331376896856E-6</v>
      </c>
      <c r="Z39" s="3">
        <f t="shared" si="3"/>
        <v>0</v>
      </c>
      <c r="AA39" s="3">
        <f t="shared" si="4"/>
        <v>0</v>
      </c>
      <c r="AB39" s="3">
        <f t="shared" si="5"/>
        <v>1.7348833243679438E-5</v>
      </c>
      <c r="AC39" s="3">
        <f t="shared" si="6"/>
        <v>9.2153557584418466E-7</v>
      </c>
      <c r="AD39" s="3">
        <f t="shared" si="7"/>
        <v>8.9329772367515036E-7</v>
      </c>
      <c r="AE39" s="3">
        <f t="shared" si="8"/>
        <v>6.386451153437732E-8</v>
      </c>
      <c r="AF39" s="39">
        <f t="shared" si="9"/>
        <v>3.6752768962916239E-6</v>
      </c>
      <c r="AG39" s="4">
        <f t="shared" si="10"/>
        <v>7.0745331376896856E-6</v>
      </c>
      <c r="AH39" s="3">
        <f t="shared" si="11"/>
        <v>0</v>
      </c>
      <c r="AI39" s="3">
        <f t="shared" si="12"/>
        <v>0</v>
      </c>
      <c r="AJ39" s="3">
        <f t="shared" si="13"/>
        <v>1.7348833243679438E-5</v>
      </c>
      <c r="AK39" s="3">
        <f t="shared" si="14"/>
        <v>9.2153557584418466E-7</v>
      </c>
      <c r="AL39" s="3">
        <f t="shared" si="15"/>
        <v>8.9329772367515036E-7</v>
      </c>
      <c r="AM39" s="3">
        <f t="shared" si="16"/>
        <v>6.386451153437732E-8</v>
      </c>
      <c r="AN39" s="39">
        <f t="shared" si="17"/>
        <v>3.6752768962916239E-6</v>
      </c>
      <c r="AO39" s="52">
        <f t="shared" si="18"/>
        <v>1.9382282569012837E-8</v>
      </c>
      <c r="AP39" s="3">
        <f t="shared" si="19"/>
        <v>0</v>
      </c>
      <c r="AQ39" s="3">
        <f t="shared" si="20"/>
        <v>0</v>
      </c>
      <c r="AR39" s="3">
        <f t="shared" si="21"/>
        <v>4.7531049982683391E-8</v>
      </c>
      <c r="AS39" s="3">
        <f t="shared" si="22"/>
        <v>2.5247550023128346E-9</v>
      </c>
      <c r="AT39" s="3">
        <f t="shared" si="23"/>
        <v>2.4473910237675353E-9</v>
      </c>
      <c r="AU39" s="3">
        <f t="shared" si="24"/>
        <v>1.7497126447774607E-10</v>
      </c>
      <c r="AV39" s="48">
        <f t="shared" si="25"/>
        <v>1.0069251770661983E-8</v>
      </c>
      <c r="AW39" s="46">
        <f t="shared" si="26"/>
        <v>0</v>
      </c>
      <c r="AX39" s="45">
        <f t="shared" si="27"/>
        <v>0</v>
      </c>
      <c r="AY39" s="45">
        <f t="shared" si="28"/>
        <v>0</v>
      </c>
      <c r="AZ39" s="45">
        <f t="shared" si="29"/>
        <v>0</v>
      </c>
      <c r="BA39" s="45">
        <f t="shared" si="30"/>
        <v>0</v>
      </c>
      <c r="BB39" s="45">
        <f t="shared" si="31"/>
        <v>0</v>
      </c>
      <c r="BC39" s="45">
        <f t="shared" si="32"/>
        <v>0</v>
      </c>
      <c r="BD39" s="48">
        <f t="shared" si="33"/>
        <v>0</v>
      </c>
      <c r="BE39" s="15"/>
    </row>
    <row r="40" spans="1:57" x14ac:dyDescent="0.35">
      <c r="A40" s="3">
        <v>34009</v>
      </c>
      <c r="B40" s="3" t="s">
        <v>16</v>
      </c>
      <c r="C40" s="3" t="s">
        <v>6</v>
      </c>
      <c r="D40" s="3">
        <v>2275001000</v>
      </c>
      <c r="E40" s="12" t="s">
        <v>39</v>
      </c>
      <c r="F40" s="12"/>
      <c r="G40" s="3" t="s">
        <v>7</v>
      </c>
      <c r="H40" s="3" t="s">
        <v>8</v>
      </c>
      <c r="I40" s="3">
        <v>1.2980879999999999</v>
      </c>
      <c r="J40" s="3"/>
      <c r="K40" s="3"/>
      <c r="L40" s="3">
        <v>1.1166609999999999</v>
      </c>
      <c r="M40" s="3">
        <v>6.9653279999999998E-2</v>
      </c>
      <c r="N40" s="3">
        <v>6.7981600000000003E-2</v>
      </c>
      <c r="O40" s="3">
        <v>0.1054527</v>
      </c>
      <c r="P40" s="3">
        <v>0.54327729999999996</v>
      </c>
      <c r="Q40" s="3">
        <v>1.0456789155486494</v>
      </c>
      <c r="R40" s="3">
        <f t="shared" ref="R40:R71" si="34">Q40</f>
        <v>1.0456789155486494</v>
      </c>
      <c r="S40" s="3">
        <f t="shared" ref="S40:S71" si="35">Q40</f>
        <v>1.0456789155486494</v>
      </c>
      <c r="T40" s="3">
        <v>1.0398205566400638</v>
      </c>
      <c r="U40" s="3">
        <v>1.0728632355052716</v>
      </c>
      <c r="V40" s="3">
        <v>1.0723135648355602</v>
      </c>
      <c r="W40" s="3">
        <v>1.041593380211707</v>
      </c>
      <c r="X40" s="39">
        <v>1.0457851905601248</v>
      </c>
      <c r="Y40" s="4">
        <f t="shared" ref="Y40:Y71" si="36">Q40*I40</f>
        <v>1.3573832521267151</v>
      </c>
      <c r="Z40" s="3">
        <f t="shared" ref="Z40:Z71" si="37">R40*J40</f>
        <v>0</v>
      </c>
      <c r="AA40" s="3">
        <f t="shared" ref="AA40:AA71" si="38">S40*K40</f>
        <v>0</v>
      </c>
      <c r="AB40" s="3">
        <f t="shared" ref="AB40:AB71" si="39">T40*L40</f>
        <v>1.1611270625982502</v>
      </c>
      <c r="AC40" s="3">
        <f t="shared" ref="AC40:AC71" si="40">U40*M40</f>
        <v>7.472844334435462E-2</v>
      </c>
      <c r="AD40" s="3">
        <f t="shared" ref="AD40:AD71" si="41">V40*N40</f>
        <v>7.2897591839225118E-2</v>
      </c>
      <c r="AE40" s="3">
        <f t="shared" ref="AE40:AE71" si="42">W40*O40</f>
        <v>0.10983883424545107</v>
      </c>
      <c r="AF40" s="39">
        <f t="shared" ref="AF40:AF71" si="43">X40*P40</f>
        <v>0.56815135470749001</v>
      </c>
      <c r="AG40" s="4">
        <f t="shared" ref="AG40:AG71" si="44">Y40</f>
        <v>1.3573832521267151</v>
      </c>
      <c r="AH40" s="3">
        <f t="shared" ref="AH40:AH71" si="45">Z40</f>
        <v>0</v>
      </c>
      <c r="AI40" s="3">
        <f t="shared" ref="AI40:AI71" si="46">AA40</f>
        <v>0</v>
      </c>
      <c r="AJ40" s="3">
        <f t="shared" ref="AJ40:AJ71" si="47">AB40</f>
        <v>1.1611270625982502</v>
      </c>
      <c r="AK40" s="3">
        <f t="shared" ref="AK40:AK71" si="48">AC40</f>
        <v>7.472844334435462E-2</v>
      </c>
      <c r="AL40" s="3">
        <f t="shared" ref="AL40:AL71" si="49">AD40</f>
        <v>7.2897591839225118E-2</v>
      </c>
      <c r="AM40" s="3">
        <f t="shared" ref="AM40:AM71" si="50">AE40</f>
        <v>0.10983883424545107</v>
      </c>
      <c r="AN40" s="39">
        <f t="shared" ref="AN40:AN71" si="51">AF40</f>
        <v>0.56815135470749001</v>
      </c>
      <c r="AO40" s="52">
        <f t="shared" ref="AO40:AO71" si="52">AG40/365</f>
        <v>3.7188582250046987E-3</v>
      </c>
      <c r="AP40" s="3">
        <f t="shared" ref="AP40:AP71" si="53">AH40/365</f>
        <v>0</v>
      </c>
      <c r="AQ40" s="3">
        <f t="shared" ref="AQ40:AQ71" si="54">AI40/365</f>
        <v>0</v>
      </c>
      <c r="AR40" s="3">
        <f t="shared" ref="AR40:AR71" si="55">AJ40/365</f>
        <v>3.1811700345157541E-3</v>
      </c>
      <c r="AS40" s="3">
        <f t="shared" ref="AS40:AS71" si="56">AK40/365</f>
        <v>2.0473546121740991E-4</v>
      </c>
      <c r="AT40" s="3">
        <f t="shared" ref="AT40:AT71" si="57">AL40/365</f>
        <v>1.9971942969650717E-4</v>
      </c>
      <c r="AU40" s="3">
        <f t="shared" ref="AU40:AU71" si="58">AM40/365</f>
        <v>3.0092831300123583E-4</v>
      </c>
      <c r="AV40" s="48">
        <f t="shared" ref="AV40:AV71" si="59">AN40/365</f>
        <v>1.5565790539931233E-3</v>
      </c>
      <c r="AW40" s="46">
        <f t="shared" ref="AW40:AW71" si="60">Y40-AG40</f>
        <v>0</v>
      </c>
      <c r="AX40" s="45">
        <f t="shared" ref="AX40:AX71" si="61">Z40-AH40</f>
        <v>0</v>
      </c>
      <c r="AY40" s="45">
        <f t="shared" ref="AY40:AY71" si="62">AA40-AI40</f>
        <v>0</v>
      </c>
      <c r="AZ40" s="45">
        <f t="shared" ref="AZ40:AZ71" si="63">AB40-AJ40</f>
        <v>0</v>
      </c>
      <c r="BA40" s="45">
        <f t="shared" ref="BA40:BA71" si="64">AC40-AK40</f>
        <v>0</v>
      </c>
      <c r="BB40" s="45">
        <f t="shared" ref="BB40:BB71" si="65">AD40-AL40</f>
        <v>0</v>
      </c>
      <c r="BC40" s="45">
        <f t="shared" ref="BC40:BC71" si="66">AE40-AM40</f>
        <v>0</v>
      </c>
      <c r="BD40" s="48">
        <f t="shared" ref="BD40:BD71" si="67">AF40-AN40</f>
        <v>0</v>
      </c>
      <c r="BE40" s="15"/>
    </row>
    <row r="41" spans="1:57" x14ac:dyDescent="0.35">
      <c r="A41" s="3">
        <v>34009</v>
      </c>
      <c r="B41" s="3" t="s">
        <v>16</v>
      </c>
      <c r="C41" s="3" t="s">
        <v>6</v>
      </c>
      <c r="D41" s="3">
        <v>2275050011</v>
      </c>
      <c r="E41" s="12" t="s">
        <v>42</v>
      </c>
      <c r="F41" s="12" t="s">
        <v>43</v>
      </c>
      <c r="G41" s="3" t="s">
        <v>7</v>
      </c>
      <c r="H41" s="3" t="s">
        <v>8</v>
      </c>
      <c r="I41" s="3">
        <v>136.7273351</v>
      </c>
      <c r="J41" s="3"/>
      <c r="K41" s="3"/>
      <c r="L41" s="3">
        <v>0.73974341200000004</v>
      </c>
      <c r="M41" s="3">
        <v>2.6938037800000001</v>
      </c>
      <c r="N41" s="3">
        <v>1.8587247259999999</v>
      </c>
      <c r="O41" s="3">
        <v>0.113806675</v>
      </c>
      <c r="P41" s="3">
        <v>1.712494585</v>
      </c>
      <c r="Q41" s="3">
        <v>0.80030070135027565</v>
      </c>
      <c r="R41" s="3">
        <f t="shared" si="34"/>
        <v>0.80030070135027565</v>
      </c>
      <c r="S41" s="3">
        <f t="shared" si="35"/>
        <v>0.80030070135027565</v>
      </c>
      <c r="T41" s="3">
        <v>0.79932519408697755</v>
      </c>
      <c r="U41" s="3">
        <v>0.80011025322861917</v>
      </c>
      <c r="V41" s="3">
        <v>0.80001535329149731</v>
      </c>
      <c r="W41" s="3">
        <v>0.80205598196278116</v>
      </c>
      <c r="X41" s="39">
        <v>0.81831964489779163</v>
      </c>
      <c r="Y41" s="4">
        <f t="shared" si="36"/>
        <v>109.42298217428416</v>
      </c>
      <c r="Z41" s="3">
        <f t="shared" si="37"/>
        <v>0</v>
      </c>
      <c r="AA41" s="3">
        <f t="shared" si="38"/>
        <v>0</v>
      </c>
      <c r="AB41" s="3">
        <f t="shared" si="39"/>
        <v>0.59129554637146309</v>
      </c>
      <c r="AC41" s="3">
        <f t="shared" si="40"/>
        <v>2.1553400245640115</v>
      </c>
      <c r="AD41" s="3">
        <f t="shared" si="41"/>
        <v>1.4870083183425316</v>
      </c>
      <c r="AE41" s="3">
        <f t="shared" si="42"/>
        <v>9.1279324471044088E-2</v>
      </c>
      <c r="AF41" s="39">
        <f t="shared" si="43"/>
        <v>1.401367960686591</v>
      </c>
      <c r="AG41" s="4">
        <f t="shared" si="44"/>
        <v>109.42298217428416</v>
      </c>
      <c r="AH41" s="3">
        <f t="shared" si="45"/>
        <v>0</v>
      </c>
      <c r="AI41" s="3">
        <f t="shared" si="46"/>
        <v>0</v>
      </c>
      <c r="AJ41" s="3">
        <f t="shared" si="47"/>
        <v>0.59129554637146309</v>
      </c>
      <c r="AK41" s="3">
        <f t="shared" si="48"/>
        <v>2.1553400245640115</v>
      </c>
      <c r="AL41" s="3">
        <f t="shared" si="49"/>
        <v>1.4870083183425316</v>
      </c>
      <c r="AM41" s="3">
        <f t="shared" si="50"/>
        <v>9.1279324471044088E-2</v>
      </c>
      <c r="AN41" s="39">
        <f t="shared" si="51"/>
        <v>1.401367960686591</v>
      </c>
      <c r="AO41" s="52">
        <f t="shared" si="52"/>
        <v>0.29978899225831274</v>
      </c>
      <c r="AP41" s="3">
        <f t="shared" si="53"/>
        <v>0</v>
      </c>
      <c r="AQ41" s="3">
        <f t="shared" si="54"/>
        <v>0</v>
      </c>
      <c r="AR41" s="3">
        <f t="shared" si="55"/>
        <v>1.6199877982779811E-3</v>
      </c>
      <c r="AS41" s="3">
        <f t="shared" si="56"/>
        <v>5.9050411631890723E-3</v>
      </c>
      <c r="AT41" s="3">
        <f t="shared" si="57"/>
        <v>4.0739953927192646E-3</v>
      </c>
      <c r="AU41" s="3">
        <f t="shared" si="58"/>
        <v>2.5008034101655914E-4</v>
      </c>
      <c r="AV41" s="48">
        <f t="shared" si="59"/>
        <v>3.8393642758536737E-3</v>
      </c>
      <c r="AW41" s="46">
        <f t="shared" si="60"/>
        <v>0</v>
      </c>
      <c r="AX41" s="45">
        <f t="shared" si="61"/>
        <v>0</v>
      </c>
      <c r="AY41" s="45">
        <f t="shared" si="62"/>
        <v>0</v>
      </c>
      <c r="AZ41" s="45">
        <f t="shared" si="63"/>
        <v>0</v>
      </c>
      <c r="BA41" s="45">
        <f t="shared" si="64"/>
        <v>0</v>
      </c>
      <c r="BB41" s="45">
        <f t="shared" si="65"/>
        <v>0</v>
      </c>
      <c r="BC41" s="45">
        <f t="shared" si="66"/>
        <v>0</v>
      </c>
      <c r="BD41" s="48">
        <f t="shared" si="67"/>
        <v>0</v>
      </c>
      <c r="BE41" s="15"/>
    </row>
    <row r="42" spans="1:57" x14ac:dyDescent="0.35">
      <c r="A42" s="3">
        <v>34009</v>
      </c>
      <c r="B42" s="3" t="s">
        <v>16</v>
      </c>
      <c r="C42" s="3" t="s">
        <v>6</v>
      </c>
      <c r="D42" s="3">
        <v>2275050012</v>
      </c>
      <c r="E42" s="12" t="s">
        <v>42</v>
      </c>
      <c r="F42" s="12" t="s">
        <v>44</v>
      </c>
      <c r="G42" s="3" t="s">
        <v>7</v>
      </c>
      <c r="H42" s="3" t="s">
        <v>8</v>
      </c>
      <c r="I42" s="3">
        <v>42.475226405000001</v>
      </c>
      <c r="J42" s="3"/>
      <c r="K42" s="3">
        <v>0.2287727</v>
      </c>
      <c r="L42" s="3">
        <v>1.4358246902</v>
      </c>
      <c r="M42" s="3">
        <v>1.0496356424</v>
      </c>
      <c r="N42" s="3">
        <v>1.0244448103999999</v>
      </c>
      <c r="O42" s="3">
        <v>0.32635280194999999</v>
      </c>
      <c r="P42" s="3">
        <v>3.0583105284999998</v>
      </c>
      <c r="Q42" s="3">
        <v>0.7829451534714138</v>
      </c>
      <c r="R42" s="3">
        <f t="shared" si="34"/>
        <v>0.7829451534714138</v>
      </c>
      <c r="S42" s="3">
        <f t="shared" si="35"/>
        <v>0.7829451534714138</v>
      </c>
      <c r="T42" s="3">
        <v>0.79176911149696672</v>
      </c>
      <c r="U42" s="3">
        <v>0.78189369148678367</v>
      </c>
      <c r="V42" s="3">
        <v>0.78158473542255391</v>
      </c>
      <c r="W42" s="3">
        <v>0.78905683590579956</v>
      </c>
      <c r="X42" s="39">
        <v>0.775778319478995</v>
      </c>
      <c r="Y42" s="4">
        <f t="shared" si="36"/>
        <v>33.25577265639577</v>
      </c>
      <c r="Z42" s="3">
        <f t="shared" si="37"/>
        <v>0</v>
      </c>
      <c r="AA42" s="3">
        <f t="shared" si="38"/>
        <v>0.17911647671156972</v>
      </c>
      <c r="AB42" s="3">
        <f t="shared" si="39"/>
        <v>1.1368416392250615</v>
      </c>
      <c r="AC42" s="3">
        <f t="shared" si="40"/>
        <v>0.82070348715223751</v>
      </c>
      <c r="AD42" s="3">
        <f t="shared" si="41"/>
        <v>0.80069042609149232</v>
      </c>
      <c r="AE42" s="3">
        <f t="shared" si="42"/>
        <v>0.25751090929565906</v>
      </c>
      <c r="AF42" s="39">
        <f t="shared" si="43"/>
        <v>2.3725710022446469</v>
      </c>
      <c r="AG42" s="4">
        <f t="shared" si="44"/>
        <v>33.25577265639577</v>
      </c>
      <c r="AH42" s="3">
        <f t="shared" si="45"/>
        <v>0</v>
      </c>
      <c r="AI42" s="3">
        <f t="shared" si="46"/>
        <v>0.17911647671156972</v>
      </c>
      <c r="AJ42" s="3">
        <f t="shared" si="47"/>
        <v>1.1368416392250615</v>
      </c>
      <c r="AK42" s="3">
        <f t="shared" si="48"/>
        <v>0.82070348715223751</v>
      </c>
      <c r="AL42" s="3">
        <f t="shared" si="49"/>
        <v>0.80069042609149232</v>
      </c>
      <c r="AM42" s="3">
        <f t="shared" si="50"/>
        <v>0.25751090929565906</v>
      </c>
      <c r="AN42" s="39">
        <f t="shared" si="51"/>
        <v>2.3725710022446469</v>
      </c>
      <c r="AO42" s="52">
        <f t="shared" si="52"/>
        <v>9.1111705907933618E-2</v>
      </c>
      <c r="AP42" s="3">
        <f t="shared" si="53"/>
        <v>0</v>
      </c>
      <c r="AQ42" s="3">
        <f t="shared" si="54"/>
        <v>4.9073007318238277E-4</v>
      </c>
      <c r="AR42" s="3">
        <f t="shared" si="55"/>
        <v>3.1146346280138673E-3</v>
      </c>
      <c r="AS42" s="3">
        <f t="shared" si="56"/>
        <v>2.2485027045266782E-3</v>
      </c>
      <c r="AT42" s="3">
        <f t="shared" si="57"/>
        <v>2.193672400250664E-3</v>
      </c>
      <c r="AU42" s="3">
        <f t="shared" si="58"/>
        <v>7.0550934053605226E-4</v>
      </c>
      <c r="AV42" s="48">
        <f t="shared" si="59"/>
        <v>6.5001945266976629E-3</v>
      </c>
      <c r="AW42" s="46">
        <f t="shared" si="60"/>
        <v>0</v>
      </c>
      <c r="AX42" s="45">
        <f t="shared" si="61"/>
        <v>0</v>
      </c>
      <c r="AY42" s="45">
        <f t="shared" si="62"/>
        <v>0</v>
      </c>
      <c r="AZ42" s="45">
        <f t="shared" si="63"/>
        <v>0</v>
      </c>
      <c r="BA42" s="45">
        <f t="shared" si="64"/>
        <v>0</v>
      </c>
      <c r="BB42" s="45">
        <f t="shared" si="65"/>
        <v>0</v>
      </c>
      <c r="BC42" s="45">
        <f t="shared" si="66"/>
        <v>0</v>
      </c>
      <c r="BD42" s="48">
        <f t="shared" si="67"/>
        <v>0</v>
      </c>
      <c r="BE42" s="15"/>
    </row>
    <row r="43" spans="1:57" ht="29" x14ac:dyDescent="0.35">
      <c r="A43" s="3">
        <v>34009</v>
      </c>
      <c r="B43" s="3" t="s">
        <v>16</v>
      </c>
      <c r="C43" s="3" t="s">
        <v>6</v>
      </c>
      <c r="D43" s="3">
        <v>2275070000</v>
      </c>
      <c r="E43" s="12" t="s">
        <v>46</v>
      </c>
      <c r="F43" s="12"/>
      <c r="G43" s="3" t="s">
        <v>7</v>
      </c>
      <c r="H43" s="3" t="s">
        <v>8</v>
      </c>
      <c r="I43" s="3">
        <v>2.082264E-4</v>
      </c>
      <c r="J43" s="3"/>
      <c r="K43" s="3"/>
      <c r="L43" s="3">
        <v>1.4806229999999999E-4</v>
      </c>
      <c r="M43" s="3">
        <v>2.9608040000000001E-5</v>
      </c>
      <c r="N43" s="3">
        <v>2.9608040000000001E-5</v>
      </c>
      <c r="O43" s="3">
        <v>3.2275640000000003E-5</v>
      </c>
      <c r="P43" s="3">
        <v>2.2641439999999999E-5</v>
      </c>
      <c r="Q43" s="3">
        <v>1.124038935989329</v>
      </c>
      <c r="R43" s="3">
        <f t="shared" si="34"/>
        <v>1.124038935989329</v>
      </c>
      <c r="S43" s="3">
        <f t="shared" si="35"/>
        <v>1.124038935989329</v>
      </c>
      <c r="T43" s="3">
        <v>1.0911293039141856</v>
      </c>
      <c r="U43" s="3">
        <v>1.1137076656921914</v>
      </c>
      <c r="V43" s="3">
        <v>1.1137076656921914</v>
      </c>
      <c r="W43" s="3">
        <v>1.0950140122997043</v>
      </c>
      <c r="X43" s="39">
        <v>1.0702926115877121</v>
      </c>
      <c r="Y43" s="4">
        <f t="shared" si="36"/>
        <v>2.3405458110088842E-4</v>
      </c>
      <c r="Z43" s="3">
        <f t="shared" si="37"/>
        <v>0</v>
      </c>
      <c r="AA43" s="3">
        <f t="shared" si="38"/>
        <v>0</v>
      </c>
      <c r="AB43" s="3">
        <f t="shared" si="39"/>
        <v>1.6155511433493331E-4</v>
      </c>
      <c r="AC43" s="3">
        <f t="shared" si="40"/>
        <v>3.2974701114121031E-5</v>
      </c>
      <c r="AD43" s="3">
        <f t="shared" si="41"/>
        <v>3.2974701114121031E-5</v>
      </c>
      <c r="AE43" s="3">
        <f t="shared" si="42"/>
        <v>3.5342278055940829E-5</v>
      </c>
      <c r="AF43" s="39">
        <f t="shared" si="43"/>
        <v>2.4232965947706487E-5</v>
      </c>
      <c r="AG43" s="4">
        <f t="shared" si="44"/>
        <v>2.3405458110088842E-4</v>
      </c>
      <c r="AH43" s="3">
        <f t="shared" si="45"/>
        <v>0</v>
      </c>
      <c r="AI43" s="3">
        <f t="shared" si="46"/>
        <v>0</v>
      </c>
      <c r="AJ43" s="3">
        <f t="shared" si="47"/>
        <v>1.6155511433493331E-4</v>
      </c>
      <c r="AK43" s="3">
        <f t="shared" si="48"/>
        <v>3.2974701114121031E-5</v>
      </c>
      <c r="AL43" s="3">
        <f t="shared" si="49"/>
        <v>3.2974701114121031E-5</v>
      </c>
      <c r="AM43" s="3">
        <f t="shared" si="50"/>
        <v>3.5342278055940829E-5</v>
      </c>
      <c r="AN43" s="39">
        <f t="shared" si="51"/>
        <v>2.4232965947706487E-5</v>
      </c>
      <c r="AO43" s="52">
        <f t="shared" si="52"/>
        <v>6.4124542767366694E-7</v>
      </c>
      <c r="AP43" s="3">
        <f t="shared" si="53"/>
        <v>0</v>
      </c>
      <c r="AQ43" s="3">
        <f t="shared" si="54"/>
        <v>0</v>
      </c>
      <c r="AR43" s="3">
        <f t="shared" si="55"/>
        <v>4.42616751602557E-7</v>
      </c>
      <c r="AS43" s="3">
        <f t="shared" si="56"/>
        <v>9.0341646888002821E-8</v>
      </c>
      <c r="AT43" s="3">
        <f t="shared" si="57"/>
        <v>9.0341646888002821E-8</v>
      </c>
      <c r="AU43" s="3">
        <f t="shared" si="58"/>
        <v>9.6828159057372129E-8</v>
      </c>
      <c r="AV43" s="48">
        <f t="shared" si="59"/>
        <v>6.6391687527962974E-8</v>
      </c>
      <c r="AW43" s="46">
        <f t="shared" si="60"/>
        <v>0</v>
      </c>
      <c r="AX43" s="45">
        <f t="shared" si="61"/>
        <v>0</v>
      </c>
      <c r="AY43" s="45">
        <f t="shared" si="62"/>
        <v>0</v>
      </c>
      <c r="AZ43" s="45">
        <f t="shared" si="63"/>
        <v>0</v>
      </c>
      <c r="BA43" s="45">
        <f t="shared" si="64"/>
        <v>0</v>
      </c>
      <c r="BB43" s="45">
        <f t="shared" si="65"/>
        <v>0</v>
      </c>
      <c r="BC43" s="45">
        <f t="shared" si="66"/>
        <v>0</v>
      </c>
      <c r="BD43" s="48">
        <f t="shared" si="67"/>
        <v>0</v>
      </c>
      <c r="BE43" s="15"/>
    </row>
    <row r="44" spans="1:57" x14ac:dyDescent="0.35">
      <c r="A44" s="3">
        <v>34011</v>
      </c>
      <c r="B44" s="3" t="s">
        <v>5</v>
      </c>
      <c r="C44" s="3" t="s">
        <v>6</v>
      </c>
      <c r="D44" s="3">
        <v>2275001000</v>
      </c>
      <c r="E44" s="12" t="s">
        <v>39</v>
      </c>
      <c r="F44" s="12"/>
      <c r="G44" s="3" t="s">
        <v>7</v>
      </c>
      <c r="H44" s="3" t="s">
        <v>8</v>
      </c>
      <c r="I44" s="3">
        <v>19.471309999999999</v>
      </c>
      <c r="J44" s="3"/>
      <c r="K44" s="3"/>
      <c r="L44" s="3">
        <v>16.749919999999999</v>
      </c>
      <c r="M44" s="3">
        <v>1.044799</v>
      </c>
      <c r="N44" s="3">
        <v>1.0197240000000001</v>
      </c>
      <c r="O44" s="3">
        <v>1.58179</v>
      </c>
      <c r="P44" s="3">
        <v>8.1491600000000002</v>
      </c>
      <c r="Q44" s="3">
        <v>1.0456789155486494</v>
      </c>
      <c r="R44" s="3">
        <f t="shared" si="34"/>
        <v>1.0456789155486494</v>
      </c>
      <c r="S44" s="3">
        <f t="shared" si="35"/>
        <v>1.0456789155486494</v>
      </c>
      <c r="T44" s="3">
        <v>1.0398205566400638</v>
      </c>
      <c r="U44" s="3">
        <v>1.0728632355052716</v>
      </c>
      <c r="V44" s="3">
        <v>1.0723135648355602</v>
      </c>
      <c r="W44" s="3">
        <v>1.041593380211707</v>
      </c>
      <c r="X44" s="39">
        <v>1.0457851905601248</v>
      </c>
      <c r="Y44" s="4">
        <f t="shared" si="36"/>
        <v>20.360738325111573</v>
      </c>
      <c r="Z44" s="3">
        <f t="shared" si="37"/>
        <v>0</v>
      </c>
      <c r="AA44" s="3">
        <f t="shared" si="38"/>
        <v>0</v>
      </c>
      <c r="AB44" s="3">
        <f t="shared" si="39"/>
        <v>17.416911138076536</v>
      </c>
      <c r="AC44" s="3">
        <f t="shared" si="40"/>
        <v>1.1209264355926722</v>
      </c>
      <c r="AD44" s="3">
        <f t="shared" si="41"/>
        <v>1.0934638775883769</v>
      </c>
      <c r="AE44" s="3">
        <f t="shared" si="42"/>
        <v>1.6475819928850761</v>
      </c>
      <c r="AF44" s="39">
        <f t="shared" si="43"/>
        <v>8.5222708435049466</v>
      </c>
      <c r="AG44" s="4">
        <f t="shared" si="44"/>
        <v>20.360738325111573</v>
      </c>
      <c r="AH44" s="3">
        <f t="shared" si="45"/>
        <v>0</v>
      </c>
      <c r="AI44" s="3">
        <f t="shared" si="46"/>
        <v>0</v>
      </c>
      <c r="AJ44" s="3">
        <f t="shared" si="47"/>
        <v>17.416911138076536</v>
      </c>
      <c r="AK44" s="3">
        <f t="shared" si="48"/>
        <v>1.1209264355926722</v>
      </c>
      <c r="AL44" s="3">
        <f t="shared" si="49"/>
        <v>1.0934638775883769</v>
      </c>
      <c r="AM44" s="3">
        <f t="shared" si="50"/>
        <v>1.6475819928850761</v>
      </c>
      <c r="AN44" s="39">
        <f t="shared" si="51"/>
        <v>8.5222708435049466</v>
      </c>
      <c r="AO44" s="52">
        <f t="shared" si="52"/>
        <v>5.5782844726333075E-2</v>
      </c>
      <c r="AP44" s="3">
        <f t="shared" si="53"/>
        <v>0</v>
      </c>
      <c r="AQ44" s="3">
        <f t="shared" si="54"/>
        <v>0</v>
      </c>
      <c r="AR44" s="3">
        <f t="shared" si="55"/>
        <v>4.7717564761853522E-2</v>
      </c>
      <c r="AS44" s="3">
        <f t="shared" si="56"/>
        <v>3.0710313303908827E-3</v>
      </c>
      <c r="AT44" s="3">
        <f t="shared" si="57"/>
        <v>2.9957914454476079E-3</v>
      </c>
      <c r="AU44" s="3">
        <f t="shared" si="58"/>
        <v>4.5139232681782908E-3</v>
      </c>
      <c r="AV44" s="48">
        <f t="shared" si="59"/>
        <v>2.3348687242479307E-2</v>
      </c>
      <c r="AW44" s="46">
        <f t="shared" si="60"/>
        <v>0</v>
      </c>
      <c r="AX44" s="45">
        <f t="shared" si="61"/>
        <v>0</v>
      </c>
      <c r="AY44" s="45">
        <f t="shared" si="62"/>
        <v>0</v>
      </c>
      <c r="AZ44" s="45">
        <f t="shared" si="63"/>
        <v>0</v>
      </c>
      <c r="BA44" s="45">
        <f t="shared" si="64"/>
        <v>0</v>
      </c>
      <c r="BB44" s="45">
        <f t="shared" si="65"/>
        <v>0</v>
      </c>
      <c r="BC44" s="45">
        <f t="shared" si="66"/>
        <v>0</v>
      </c>
      <c r="BD44" s="48">
        <f t="shared" si="67"/>
        <v>0</v>
      </c>
      <c r="BE44" s="15"/>
    </row>
    <row r="45" spans="1:57" x14ac:dyDescent="0.35">
      <c r="A45" s="3">
        <v>34011</v>
      </c>
      <c r="B45" s="3" t="s">
        <v>5</v>
      </c>
      <c r="C45" s="3" t="s">
        <v>6</v>
      </c>
      <c r="D45" s="3">
        <v>2275050011</v>
      </c>
      <c r="E45" s="12" t="s">
        <v>42</v>
      </c>
      <c r="F45" s="12" t="s">
        <v>43</v>
      </c>
      <c r="G45" s="3" t="s">
        <v>7</v>
      </c>
      <c r="H45" s="3" t="s">
        <v>8</v>
      </c>
      <c r="I45" s="3">
        <v>129.38413259999999</v>
      </c>
      <c r="J45" s="3"/>
      <c r="K45" s="3"/>
      <c r="L45" s="3">
        <v>0.70001420000000003</v>
      </c>
      <c r="M45" s="3">
        <v>2.5491288390000002</v>
      </c>
      <c r="N45" s="3">
        <v>1.758898544</v>
      </c>
      <c r="O45" s="3">
        <v>0.1076945</v>
      </c>
      <c r="P45" s="3">
        <v>1.620521729</v>
      </c>
      <c r="Q45" s="3">
        <v>0.80030070135027565</v>
      </c>
      <c r="R45" s="3">
        <f t="shared" si="34"/>
        <v>0.80030070135027565</v>
      </c>
      <c r="S45" s="3">
        <f t="shared" si="35"/>
        <v>0.80030070135027565</v>
      </c>
      <c r="T45" s="3">
        <v>0.79932519408697755</v>
      </c>
      <c r="U45" s="3">
        <v>0.80011025322861917</v>
      </c>
      <c r="V45" s="3">
        <v>0.80001535329149731</v>
      </c>
      <c r="W45" s="3">
        <v>0.80205598196278116</v>
      </c>
      <c r="X45" s="39">
        <v>0.81831964489779163</v>
      </c>
      <c r="Y45" s="4">
        <f t="shared" si="36"/>
        <v>103.54621206337706</v>
      </c>
      <c r="Z45" s="3">
        <f t="shared" si="37"/>
        <v>0</v>
      </c>
      <c r="AA45" s="3">
        <f t="shared" si="38"/>
        <v>0</v>
      </c>
      <c r="AB45" s="3">
        <f t="shared" si="39"/>
        <v>0.55953898627864029</v>
      </c>
      <c r="AC45" s="3">
        <f t="shared" si="40"/>
        <v>2.0395841208846663</v>
      </c>
      <c r="AD45" s="3">
        <f t="shared" si="41"/>
        <v>1.4071458400820602</v>
      </c>
      <c r="AE45" s="3">
        <f t="shared" si="42"/>
        <v>8.6377017949490736E-2</v>
      </c>
      <c r="AF45" s="39">
        <f t="shared" si="43"/>
        <v>1.3261047658244354</v>
      </c>
      <c r="AG45" s="4">
        <f t="shared" si="44"/>
        <v>103.54621206337706</v>
      </c>
      <c r="AH45" s="3">
        <f t="shared" si="45"/>
        <v>0</v>
      </c>
      <c r="AI45" s="3">
        <f t="shared" si="46"/>
        <v>0</v>
      </c>
      <c r="AJ45" s="3">
        <f t="shared" si="47"/>
        <v>0.55953898627864029</v>
      </c>
      <c r="AK45" s="3">
        <f t="shared" si="48"/>
        <v>2.0395841208846663</v>
      </c>
      <c r="AL45" s="3">
        <f t="shared" si="49"/>
        <v>1.4071458400820602</v>
      </c>
      <c r="AM45" s="3">
        <f t="shared" si="50"/>
        <v>8.6377017949490736E-2</v>
      </c>
      <c r="AN45" s="39">
        <f t="shared" si="51"/>
        <v>1.3261047658244354</v>
      </c>
      <c r="AO45" s="52">
        <f t="shared" si="52"/>
        <v>0.2836882522284303</v>
      </c>
      <c r="AP45" s="3">
        <f t="shared" si="53"/>
        <v>0</v>
      </c>
      <c r="AQ45" s="3">
        <f t="shared" si="54"/>
        <v>0</v>
      </c>
      <c r="AR45" s="3">
        <f t="shared" si="55"/>
        <v>1.5329835240510694E-3</v>
      </c>
      <c r="AS45" s="3">
        <f t="shared" si="56"/>
        <v>5.58790170105388E-3</v>
      </c>
      <c r="AT45" s="3">
        <f t="shared" si="57"/>
        <v>3.8551940824166032E-3</v>
      </c>
      <c r="AU45" s="3">
        <f t="shared" si="58"/>
        <v>2.366493642451801E-4</v>
      </c>
      <c r="AV45" s="48">
        <f t="shared" si="59"/>
        <v>3.6331637419847545E-3</v>
      </c>
      <c r="AW45" s="46">
        <f t="shared" si="60"/>
        <v>0</v>
      </c>
      <c r="AX45" s="45">
        <f t="shared" si="61"/>
        <v>0</v>
      </c>
      <c r="AY45" s="45">
        <f t="shared" si="62"/>
        <v>0</v>
      </c>
      <c r="AZ45" s="45">
        <f t="shared" si="63"/>
        <v>0</v>
      </c>
      <c r="BA45" s="45">
        <f t="shared" si="64"/>
        <v>0</v>
      </c>
      <c r="BB45" s="45">
        <f t="shared" si="65"/>
        <v>0</v>
      </c>
      <c r="BC45" s="45">
        <f t="shared" si="66"/>
        <v>0</v>
      </c>
      <c r="BD45" s="48">
        <f t="shared" si="67"/>
        <v>0</v>
      </c>
      <c r="BE45" s="15"/>
    </row>
    <row r="46" spans="1:57" x14ac:dyDescent="0.35">
      <c r="A46" s="3">
        <v>34011</v>
      </c>
      <c r="B46" s="3" t="s">
        <v>5</v>
      </c>
      <c r="C46" s="3" t="s">
        <v>6</v>
      </c>
      <c r="D46" s="3">
        <v>2275050012</v>
      </c>
      <c r="E46" s="12" t="s">
        <v>42</v>
      </c>
      <c r="F46" s="12" t="s">
        <v>44</v>
      </c>
      <c r="G46" s="3" t="s">
        <v>7</v>
      </c>
      <c r="H46" s="3" t="s">
        <v>8</v>
      </c>
      <c r="I46" s="3">
        <v>39.643046300000002</v>
      </c>
      <c r="J46" s="3"/>
      <c r="K46" s="3"/>
      <c r="L46" s="3">
        <v>1.3401109099999999</v>
      </c>
      <c r="M46" s="3">
        <v>0.97979595500000005</v>
      </c>
      <c r="N46" s="3">
        <v>0.95628089599999999</v>
      </c>
      <c r="O46" s="3">
        <v>0.30456457199999998</v>
      </c>
      <c r="P46" s="3">
        <v>2.8540646110000001</v>
      </c>
      <c r="Q46" s="3">
        <v>0.7829451534714138</v>
      </c>
      <c r="R46" s="3">
        <f t="shared" si="34"/>
        <v>0.7829451534714138</v>
      </c>
      <c r="S46" s="3">
        <f t="shared" si="35"/>
        <v>0.7829451534714138</v>
      </c>
      <c r="T46" s="3">
        <v>0.79176911149696672</v>
      </c>
      <c r="U46" s="3">
        <v>0.78189369148678367</v>
      </c>
      <c r="V46" s="3">
        <v>0.78158473542255391</v>
      </c>
      <c r="W46" s="3">
        <v>0.78905683590579956</v>
      </c>
      <c r="X46" s="39">
        <v>0.775778319478995</v>
      </c>
      <c r="Y46" s="4">
        <f t="shared" si="36"/>
        <v>31.038330969427864</v>
      </c>
      <c r="Z46" s="3">
        <f t="shared" si="37"/>
        <v>0</v>
      </c>
      <c r="AA46" s="3">
        <f t="shared" si="38"/>
        <v>0</v>
      </c>
      <c r="AB46" s="3">
        <f t="shared" si="39"/>
        <v>1.0610584245180914</v>
      </c>
      <c r="AC46" s="3">
        <f t="shared" si="40"/>
        <v>0.76609627615876863</v>
      </c>
      <c r="AD46" s="3">
        <f t="shared" si="41"/>
        <v>0.74741455108980281</v>
      </c>
      <c r="AE46" s="3">
        <f t="shared" si="42"/>
        <v>0.24031875751132406</v>
      </c>
      <c r="AF46" s="39">
        <f t="shared" si="43"/>
        <v>2.2141214476060518</v>
      </c>
      <c r="AG46" s="4">
        <f t="shared" si="44"/>
        <v>31.038330969427864</v>
      </c>
      <c r="AH46" s="3">
        <f t="shared" si="45"/>
        <v>0</v>
      </c>
      <c r="AI46" s="3">
        <f t="shared" si="46"/>
        <v>0</v>
      </c>
      <c r="AJ46" s="3">
        <f t="shared" si="47"/>
        <v>1.0610584245180914</v>
      </c>
      <c r="AK46" s="3">
        <f t="shared" si="48"/>
        <v>0.76609627615876863</v>
      </c>
      <c r="AL46" s="3">
        <f t="shared" si="49"/>
        <v>0.74741455108980281</v>
      </c>
      <c r="AM46" s="3">
        <f t="shared" si="50"/>
        <v>0.24031875751132406</v>
      </c>
      <c r="AN46" s="39">
        <f t="shared" si="51"/>
        <v>2.2141214476060518</v>
      </c>
      <c r="AO46" s="52">
        <f t="shared" si="52"/>
        <v>8.503652320391196E-2</v>
      </c>
      <c r="AP46" s="3">
        <f t="shared" si="53"/>
        <v>0</v>
      </c>
      <c r="AQ46" s="3">
        <f t="shared" si="54"/>
        <v>0</v>
      </c>
      <c r="AR46" s="3">
        <f t="shared" si="55"/>
        <v>2.9070093822413461E-3</v>
      </c>
      <c r="AS46" s="3">
        <f t="shared" si="56"/>
        <v>2.0988939072842977E-3</v>
      </c>
      <c r="AT46" s="3">
        <f t="shared" si="57"/>
        <v>2.0477110988761722E-3</v>
      </c>
      <c r="AU46" s="3">
        <f t="shared" si="58"/>
        <v>6.5840755482554538E-4</v>
      </c>
      <c r="AV46" s="48">
        <f t="shared" si="59"/>
        <v>6.0660861578247993E-3</v>
      </c>
      <c r="AW46" s="46">
        <f t="shared" si="60"/>
        <v>0</v>
      </c>
      <c r="AX46" s="45">
        <f t="shared" si="61"/>
        <v>0</v>
      </c>
      <c r="AY46" s="45">
        <f t="shared" si="62"/>
        <v>0</v>
      </c>
      <c r="AZ46" s="45">
        <f t="shared" si="63"/>
        <v>0</v>
      </c>
      <c r="BA46" s="45">
        <f t="shared" si="64"/>
        <v>0</v>
      </c>
      <c r="BB46" s="45">
        <f t="shared" si="65"/>
        <v>0</v>
      </c>
      <c r="BC46" s="45">
        <f t="shared" si="66"/>
        <v>0</v>
      </c>
      <c r="BD46" s="48">
        <f t="shared" si="67"/>
        <v>0</v>
      </c>
      <c r="BE46" s="15"/>
    </row>
    <row r="47" spans="1:57" ht="43.5" x14ac:dyDescent="0.35">
      <c r="A47" s="3">
        <v>34013</v>
      </c>
      <c r="B47" s="3" t="s">
        <v>30</v>
      </c>
      <c r="C47" s="3" t="s">
        <v>6</v>
      </c>
      <c r="D47" s="3">
        <v>2265008005</v>
      </c>
      <c r="E47" s="12" t="s">
        <v>36</v>
      </c>
      <c r="F47" s="12" t="s">
        <v>37</v>
      </c>
      <c r="G47" s="3" t="s">
        <v>7</v>
      </c>
      <c r="H47" s="3" t="s">
        <v>8</v>
      </c>
      <c r="I47" s="3">
        <v>622.58699999999999</v>
      </c>
      <c r="J47" s="3">
        <v>0.45897290000000002</v>
      </c>
      <c r="K47" s="3"/>
      <c r="L47" s="3">
        <v>34.594360000000002</v>
      </c>
      <c r="M47" s="3">
        <v>1.525412</v>
      </c>
      <c r="N47" s="3">
        <v>1.401678</v>
      </c>
      <c r="O47" s="3">
        <v>3.2626599999999999</v>
      </c>
      <c r="P47" s="3">
        <v>16.729859999999999</v>
      </c>
      <c r="Q47" s="3">
        <v>1.137675762805703</v>
      </c>
      <c r="R47" s="3">
        <f t="shared" si="34"/>
        <v>1.137675762805703</v>
      </c>
      <c r="S47" s="3">
        <f t="shared" si="35"/>
        <v>1.137675762805703</v>
      </c>
      <c r="T47" s="3">
        <v>1.139280323349247</v>
      </c>
      <c r="U47" s="3">
        <v>1.1434434188108327</v>
      </c>
      <c r="V47" s="3">
        <v>1.1442977345928413</v>
      </c>
      <c r="W47" s="3">
        <v>1.1467532949664048</v>
      </c>
      <c r="X47" s="39">
        <v>1.1374049836496174</v>
      </c>
      <c r="Y47" s="4">
        <f t="shared" si="36"/>
        <v>708.30214013791419</v>
      </c>
      <c r="Z47" s="3">
        <f t="shared" si="37"/>
        <v>0.52216234411464568</v>
      </c>
      <c r="AA47" s="3">
        <f t="shared" si="38"/>
        <v>0</v>
      </c>
      <c r="AB47" s="3">
        <f t="shared" si="39"/>
        <v>39.412673646860256</v>
      </c>
      <c r="AC47" s="3">
        <f t="shared" si="40"/>
        <v>1.74422231237507</v>
      </c>
      <c r="AD47" s="3">
        <f t="shared" si="41"/>
        <v>1.6039369600286246</v>
      </c>
      <c r="AE47" s="3">
        <f t="shared" si="42"/>
        <v>3.7414661053550899</v>
      </c>
      <c r="AF47" s="39">
        <f t="shared" si="43"/>
        <v>19.028626139760387</v>
      </c>
      <c r="AG47" s="4">
        <f t="shared" si="44"/>
        <v>708.30214013791419</v>
      </c>
      <c r="AH47" s="3">
        <f t="shared" si="45"/>
        <v>0.52216234411464568</v>
      </c>
      <c r="AI47" s="3">
        <f t="shared" si="46"/>
        <v>0</v>
      </c>
      <c r="AJ47" s="3">
        <f t="shared" si="47"/>
        <v>39.412673646860256</v>
      </c>
      <c r="AK47" s="3">
        <f t="shared" si="48"/>
        <v>1.74422231237507</v>
      </c>
      <c r="AL47" s="3">
        <f t="shared" si="49"/>
        <v>1.6039369600286246</v>
      </c>
      <c r="AM47" s="3">
        <f t="shared" si="50"/>
        <v>3.7414661053550899</v>
      </c>
      <c r="AN47" s="39">
        <f t="shared" si="51"/>
        <v>19.028626139760387</v>
      </c>
      <c r="AO47" s="52">
        <f t="shared" si="52"/>
        <v>1.9405538085970251</v>
      </c>
      <c r="AP47" s="3">
        <f t="shared" si="53"/>
        <v>1.4305817646976594E-3</v>
      </c>
      <c r="AQ47" s="3">
        <f t="shared" si="54"/>
        <v>0</v>
      </c>
      <c r="AR47" s="3">
        <f t="shared" si="55"/>
        <v>0.10797992779961714</v>
      </c>
      <c r="AS47" s="3">
        <f t="shared" si="56"/>
        <v>4.7786912667810138E-3</v>
      </c>
      <c r="AT47" s="3">
        <f t="shared" si="57"/>
        <v>4.3943478356948621E-3</v>
      </c>
      <c r="AU47" s="3">
        <f t="shared" si="58"/>
        <v>1.0250592069466E-2</v>
      </c>
      <c r="AV47" s="48">
        <f t="shared" si="59"/>
        <v>5.2133222300713392E-2</v>
      </c>
      <c r="AW47" s="46">
        <f t="shared" si="60"/>
        <v>0</v>
      </c>
      <c r="AX47" s="45">
        <f t="shared" si="61"/>
        <v>0</v>
      </c>
      <c r="AY47" s="45">
        <f t="shared" si="62"/>
        <v>0</v>
      </c>
      <c r="AZ47" s="45">
        <f t="shared" si="63"/>
        <v>0</v>
      </c>
      <c r="BA47" s="45">
        <f t="shared" si="64"/>
        <v>0</v>
      </c>
      <c r="BB47" s="45">
        <f t="shared" si="65"/>
        <v>0</v>
      </c>
      <c r="BC47" s="45">
        <f t="shared" si="66"/>
        <v>0</v>
      </c>
      <c r="BD47" s="48">
        <f t="shared" si="67"/>
        <v>0</v>
      </c>
      <c r="BE47" s="15"/>
    </row>
    <row r="48" spans="1:57" ht="43.5" x14ac:dyDescent="0.35">
      <c r="A48" s="3">
        <v>34013</v>
      </c>
      <c r="B48" s="3" t="s">
        <v>30</v>
      </c>
      <c r="C48" s="3" t="s">
        <v>6</v>
      </c>
      <c r="D48" s="3">
        <v>2270008005</v>
      </c>
      <c r="E48" s="12" t="s">
        <v>37</v>
      </c>
      <c r="F48" s="12" t="s">
        <v>38</v>
      </c>
      <c r="G48" s="3" t="s">
        <v>7</v>
      </c>
      <c r="H48" s="3" t="s">
        <v>8</v>
      </c>
      <c r="I48" s="3">
        <v>14.760199999999999</v>
      </c>
      <c r="J48" s="3"/>
      <c r="K48" s="3"/>
      <c r="L48" s="3">
        <v>40.312980000000003</v>
      </c>
      <c r="M48" s="3">
        <v>2.2528830000000002</v>
      </c>
      <c r="N48" s="3">
        <v>2.183592</v>
      </c>
      <c r="O48" s="3">
        <v>0.1026065</v>
      </c>
      <c r="P48" s="3">
        <v>6.4647699999999997</v>
      </c>
      <c r="Q48" s="3">
        <v>0.92744455287860228</v>
      </c>
      <c r="R48" s="3">
        <f t="shared" si="34"/>
        <v>0.92744455287860228</v>
      </c>
      <c r="S48" s="3">
        <f t="shared" si="35"/>
        <v>0.92744455287860228</v>
      </c>
      <c r="T48" s="3">
        <v>0.8812213199642529</v>
      </c>
      <c r="U48" s="3">
        <v>0.84444841351925259</v>
      </c>
      <c r="V48" s="3">
        <v>0.84415283398614505</v>
      </c>
      <c r="W48" s="3">
        <v>0.96561631988547258</v>
      </c>
      <c r="X48" s="39">
        <v>0.95809163991597157</v>
      </c>
      <c r="Y48" s="4">
        <f t="shared" si="36"/>
        <v>13.689267089398745</v>
      </c>
      <c r="Z48" s="3">
        <f t="shared" si="37"/>
        <v>0</v>
      </c>
      <c r="AA48" s="3">
        <f t="shared" si="38"/>
        <v>0</v>
      </c>
      <c r="AB48" s="3">
        <f t="shared" si="39"/>
        <v>35.524657447292533</v>
      </c>
      <c r="AC48" s="3">
        <f t="shared" si="40"/>
        <v>1.9024434751944945</v>
      </c>
      <c r="AD48" s="3">
        <f t="shared" si="41"/>
        <v>1.8432853750694744</v>
      </c>
      <c r="AE48" s="3">
        <f t="shared" si="42"/>
        <v>9.9078510926328744E-2</v>
      </c>
      <c r="AF48" s="39">
        <f t="shared" si="43"/>
        <v>6.1938420909795751</v>
      </c>
      <c r="AG48" s="4">
        <f t="shared" si="44"/>
        <v>13.689267089398745</v>
      </c>
      <c r="AH48" s="3">
        <f t="shared" si="45"/>
        <v>0</v>
      </c>
      <c r="AI48" s="3">
        <f t="shared" si="46"/>
        <v>0</v>
      </c>
      <c r="AJ48" s="3">
        <f t="shared" si="47"/>
        <v>35.524657447292533</v>
      </c>
      <c r="AK48" s="3">
        <f t="shared" si="48"/>
        <v>1.9024434751944945</v>
      </c>
      <c r="AL48" s="3">
        <f t="shared" si="49"/>
        <v>1.8432853750694744</v>
      </c>
      <c r="AM48" s="3">
        <f t="shared" si="50"/>
        <v>9.9078510926328744E-2</v>
      </c>
      <c r="AN48" s="39">
        <f t="shared" si="51"/>
        <v>6.1938420909795751</v>
      </c>
      <c r="AO48" s="52">
        <f t="shared" si="52"/>
        <v>3.7504841340818482E-2</v>
      </c>
      <c r="AP48" s="3">
        <f t="shared" si="53"/>
        <v>0</v>
      </c>
      <c r="AQ48" s="3">
        <f t="shared" si="54"/>
        <v>0</v>
      </c>
      <c r="AR48" s="3">
        <f t="shared" si="55"/>
        <v>9.732782862271927E-2</v>
      </c>
      <c r="AS48" s="3">
        <f t="shared" si="56"/>
        <v>5.2121739046424509E-3</v>
      </c>
      <c r="AT48" s="3">
        <f t="shared" si="57"/>
        <v>5.0500969179985604E-3</v>
      </c>
      <c r="AU48" s="3">
        <f t="shared" si="58"/>
        <v>2.7144797514062669E-4</v>
      </c>
      <c r="AV48" s="48">
        <f t="shared" si="59"/>
        <v>1.6969430386245411E-2</v>
      </c>
      <c r="AW48" s="46">
        <f t="shared" si="60"/>
        <v>0</v>
      </c>
      <c r="AX48" s="45">
        <f t="shared" si="61"/>
        <v>0</v>
      </c>
      <c r="AY48" s="45">
        <f t="shared" si="62"/>
        <v>0</v>
      </c>
      <c r="AZ48" s="45">
        <f t="shared" si="63"/>
        <v>0</v>
      </c>
      <c r="BA48" s="45">
        <f t="shared" si="64"/>
        <v>0</v>
      </c>
      <c r="BB48" s="45">
        <f t="shared" si="65"/>
        <v>0</v>
      </c>
      <c r="BC48" s="45">
        <f t="shared" si="66"/>
        <v>0</v>
      </c>
      <c r="BD48" s="48">
        <f t="shared" si="67"/>
        <v>0</v>
      </c>
      <c r="BE48" s="15"/>
    </row>
    <row r="49" spans="1:57" x14ac:dyDescent="0.35">
      <c r="A49" s="3">
        <v>34013</v>
      </c>
      <c r="B49" s="3" t="s">
        <v>30</v>
      </c>
      <c r="C49" s="3" t="s">
        <v>6</v>
      </c>
      <c r="D49" s="3">
        <v>2275001000</v>
      </c>
      <c r="E49" s="12" t="s">
        <v>39</v>
      </c>
      <c r="F49" s="12"/>
      <c r="G49" s="3" t="s">
        <v>7</v>
      </c>
      <c r="H49" s="3" t="s">
        <v>8</v>
      </c>
      <c r="I49" s="3">
        <v>7.9662402099999996</v>
      </c>
      <c r="J49" s="3"/>
      <c r="K49" s="3">
        <v>1.940512</v>
      </c>
      <c r="L49" s="3">
        <v>6.8424914799999996</v>
      </c>
      <c r="M49" s="3">
        <v>0.42682177259999998</v>
      </c>
      <c r="N49" s="3">
        <v>0.41658277259999998</v>
      </c>
      <c r="O49" s="3">
        <v>0.64661795950000001</v>
      </c>
      <c r="P49" s="3">
        <v>3.337165895</v>
      </c>
      <c r="Q49" s="3">
        <v>1.0456789155486494</v>
      </c>
      <c r="R49" s="3">
        <f t="shared" si="34"/>
        <v>1.0456789155486494</v>
      </c>
      <c r="S49" s="3">
        <f t="shared" si="35"/>
        <v>1.0456789155486494</v>
      </c>
      <c r="T49" s="3">
        <v>1.0398205566400638</v>
      </c>
      <c r="U49" s="3">
        <v>1.0728632355052716</v>
      </c>
      <c r="V49" s="3">
        <v>1.0723135648355602</v>
      </c>
      <c r="W49" s="3">
        <v>1.041593380211707</v>
      </c>
      <c r="X49" s="39">
        <v>1.0457851905601248</v>
      </c>
      <c r="Y49" s="4">
        <f t="shared" si="36"/>
        <v>8.3301294237928456</v>
      </c>
      <c r="Z49" s="3">
        <f t="shared" si="37"/>
        <v>0</v>
      </c>
      <c r="AA49" s="3">
        <f t="shared" si="38"/>
        <v>2.029152483769141</v>
      </c>
      <c r="AB49" s="3">
        <f t="shared" si="39"/>
        <v>7.1149632995384939</v>
      </c>
      <c r="AC49" s="3">
        <f t="shared" si="40"/>
        <v>0.45792138793573128</v>
      </c>
      <c r="AD49" s="3">
        <f t="shared" si="41"/>
        <v>0.44670735793578753</v>
      </c>
      <c r="AE49" s="3">
        <f t="shared" si="42"/>
        <v>0.6735129861412017</v>
      </c>
      <c r="AF49" s="39">
        <f t="shared" si="43"/>
        <v>3.4899586714333242</v>
      </c>
      <c r="AG49" s="4">
        <f t="shared" si="44"/>
        <v>8.3301294237928456</v>
      </c>
      <c r="AH49" s="3">
        <f t="shared" si="45"/>
        <v>0</v>
      </c>
      <c r="AI49" s="3">
        <f t="shared" si="46"/>
        <v>2.029152483769141</v>
      </c>
      <c r="AJ49" s="3">
        <f t="shared" si="47"/>
        <v>7.1149632995384939</v>
      </c>
      <c r="AK49" s="3">
        <f t="shared" si="48"/>
        <v>0.45792138793573128</v>
      </c>
      <c r="AL49" s="3">
        <f t="shared" si="49"/>
        <v>0.44670735793578753</v>
      </c>
      <c r="AM49" s="3">
        <f t="shared" si="50"/>
        <v>0.6735129861412017</v>
      </c>
      <c r="AN49" s="39">
        <f t="shared" si="51"/>
        <v>3.4899586714333242</v>
      </c>
      <c r="AO49" s="52">
        <f t="shared" si="52"/>
        <v>2.2822272393953003E-2</v>
      </c>
      <c r="AP49" s="3">
        <f t="shared" si="53"/>
        <v>0</v>
      </c>
      <c r="AQ49" s="3">
        <f t="shared" si="54"/>
        <v>5.5593218733401128E-3</v>
      </c>
      <c r="AR49" s="3">
        <f t="shared" si="55"/>
        <v>1.94930501357219E-2</v>
      </c>
      <c r="AS49" s="3">
        <f t="shared" si="56"/>
        <v>1.2545791450294008E-3</v>
      </c>
      <c r="AT49" s="3">
        <f t="shared" si="57"/>
        <v>1.2238557751665412E-3</v>
      </c>
      <c r="AU49" s="3">
        <f t="shared" si="58"/>
        <v>1.8452410579211005E-3</v>
      </c>
      <c r="AV49" s="48">
        <f t="shared" si="59"/>
        <v>9.5615306066666409E-3</v>
      </c>
      <c r="AW49" s="46">
        <f t="shared" si="60"/>
        <v>0</v>
      </c>
      <c r="AX49" s="45">
        <f t="shared" si="61"/>
        <v>0</v>
      </c>
      <c r="AY49" s="45">
        <f t="shared" si="62"/>
        <v>0</v>
      </c>
      <c r="AZ49" s="45">
        <f t="shared" si="63"/>
        <v>0</v>
      </c>
      <c r="BA49" s="45">
        <f t="shared" si="64"/>
        <v>0</v>
      </c>
      <c r="BB49" s="45">
        <f t="shared" si="65"/>
        <v>0</v>
      </c>
      <c r="BC49" s="45">
        <f t="shared" si="66"/>
        <v>0</v>
      </c>
      <c r="BD49" s="48">
        <f t="shared" si="67"/>
        <v>0</v>
      </c>
      <c r="BE49" s="15"/>
    </row>
    <row r="50" spans="1:57" ht="29" x14ac:dyDescent="0.35">
      <c r="A50" s="3">
        <v>34013</v>
      </c>
      <c r="B50" s="3" t="s">
        <v>30</v>
      </c>
      <c r="C50" s="3" t="s">
        <v>6</v>
      </c>
      <c r="D50" s="3">
        <v>2275020000</v>
      </c>
      <c r="E50" s="12" t="s">
        <v>40</v>
      </c>
      <c r="F50" s="12" t="s">
        <v>41</v>
      </c>
      <c r="G50" s="3" t="s">
        <v>7</v>
      </c>
      <c r="H50" s="3" t="s">
        <v>8</v>
      </c>
      <c r="I50" s="3">
        <v>3463.8345819699998</v>
      </c>
      <c r="J50" s="3"/>
      <c r="K50" s="3">
        <v>691105.23215499998</v>
      </c>
      <c r="L50" s="3">
        <v>1991.6197873799999</v>
      </c>
      <c r="M50" s="3">
        <v>15.7037332614</v>
      </c>
      <c r="N50" s="3">
        <v>15.695254975399999</v>
      </c>
      <c r="O50" s="3">
        <v>257.13647506799998</v>
      </c>
      <c r="P50" s="3">
        <v>488.41279505199998</v>
      </c>
      <c r="Q50" s="3">
        <v>1.132878899368245</v>
      </c>
      <c r="R50" s="3">
        <f t="shared" si="34"/>
        <v>1.132878899368245</v>
      </c>
      <c r="S50" s="3">
        <f t="shared" si="35"/>
        <v>1.132878899368245</v>
      </c>
      <c r="T50" s="3">
        <v>1.1022817640076865</v>
      </c>
      <c r="U50" s="3">
        <v>1.0885730151986679</v>
      </c>
      <c r="V50" s="3">
        <v>1.0885318875481176</v>
      </c>
      <c r="W50" s="3">
        <v>1.1726297889278308</v>
      </c>
      <c r="X50" s="39">
        <v>0.94474810336718573</v>
      </c>
      <c r="Y50" s="4">
        <f t="shared" si="36"/>
        <v>3924.1051088158388</v>
      </c>
      <c r="Z50" s="3">
        <f t="shared" si="37"/>
        <v>0</v>
      </c>
      <c r="AA50" s="3">
        <f t="shared" si="38"/>
        <v>782938.53475139185</v>
      </c>
      <c r="AB50" s="3">
        <f t="shared" si="39"/>
        <v>2195.32617246584</v>
      </c>
      <c r="AC50" s="3">
        <f t="shared" si="40"/>
        <v>17.09466026623781</v>
      </c>
      <c r="AD50" s="3">
        <f t="shared" si="41"/>
        <v>17.084785523921145</v>
      </c>
      <c r="AE50" s="3">
        <f t="shared" si="42"/>
        <v>301.52589048463523</v>
      </c>
      <c r="AF50" s="39">
        <f t="shared" si="43"/>
        <v>461.42706178564299</v>
      </c>
      <c r="AG50" s="4">
        <f t="shared" si="44"/>
        <v>3924.1051088158388</v>
      </c>
      <c r="AH50" s="3">
        <f t="shared" si="45"/>
        <v>0</v>
      </c>
      <c r="AI50" s="3">
        <f t="shared" si="46"/>
        <v>782938.53475139185</v>
      </c>
      <c r="AJ50" s="3">
        <f t="shared" si="47"/>
        <v>2195.32617246584</v>
      </c>
      <c r="AK50" s="3">
        <f t="shared" si="48"/>
        <v>17.09466026623781</v>
      </c>
      <c r="AL50" s="3">
        <f t="shared" si="49"/>
        <v>17.084785523921145</v>
      </c>
      <c r="AM50" s="3">
        <f t="shared" si="50"/>
        <v>301.52589048463523</v>
      </c>
      <c r="AN50" s="39">
        <f t="shared" si="51"/>
        <v>461.42706178564299</v>
      </c>
      <c r="AO50" s="52">
        <f t="shared" si="52"/>
        <v>10.750972900865312</v>
      </c>
      <c r="AP50" s="3">
        <f t="shared" si="53"/>
        <v>0</v>
      </c>
      <c r="AQ50" s="3">
        <f t="shared" si="54"/>
        <v>2145.0370815106626</v>
      </c>
      <c r="AR50" s="3">
        <f t="shared" si="55"/>
        <v>6.0145922533310685</v>
      </c>
      <c r="AS50" s="3">
        <f t="shared" si="56"/>
        <v>4.683468566092551E-2</v>
      </c>
      <c r="AT50" s="3">
        <f t="shared" si="57"/>
        <v>4.6807631572386696E-2</v>
      </c>
      <c r="AU50" s="3">
        <f t="shared" si="58"/>
        <v>0.82609833009489109</v>
      </c>
      <c r="AV50" s="48">
        <f t="shared" si="59"/>
        <v>1.2641837309195698</v>
      </c>
      <c r="AW50" s="46">
        <f t="shared" si="60"/>
        <v>0</v>
      </c>
      <c r="AX50" s="45">
        <f t="shared" si="61"/>
        <v>0</v>
      </c>
      <c r="AY50" s="45">
        <f t="shared" si="62"/>
        <v>0</v>
      </c>
      <c r="AZ50" s="45">
        <f t="shared" si="63"/>
        <v>0</v>
      </c>
      <c r="BA50" s="45">
        <f t="shared" si="64"/>
        <v>0</v>
      </c>
      <c r="BB50" s="45">
        <f t="shared" si="65"/>
        <v>0</v>
      </c>
      <c r="BC50" s="45">
        <f t="shared" si="66"/>
        <v>0</v>
      </c>
      <c r="BD50" s="48">
        <f t="shared" si="67"/>
        <v>0</v>
      </c>
      <c r="BE50" s="15"/>
    </row>
    <row r="51" spans="1:57" x14ac:dyDescent="0.35">
      <c r="A51" s="3">
        <v>34013</v>
      </c>
      <c r="B51" s="3" t="s">
        <v>30</v>
      </c>
      <c r="C51" s="3" t="s">
        <v>6</v>
      </c>
      <c r="D51" s="3">
        <v>2275050011</v>
      </c>
      <c r="E51" s="12" t="s">
        <v>42</v>
      </c>
      <c r="F51" s="12" t="s">
        <v>43</v>
      </c>
      <c r="G51" s="3" t="s">
        <v>7</v>
      </c>
      <c r="H51" s="3" t="s">
        <v>8</v>
      </c>
      <c r="I51" s="3">
        <v>196.00774999999999</v>
      </c>
      <c r="J51" s="3"/>
      <c r="K51" s="3">
        <v>98.514750000000006</v>
      </c>
      <c r="L51" s="3">
        <v>0.98661161399999997</v>
      </c>
      <c r="M51" s="3">
        <v>3.6254040399999998</v>
      </c>
      <c r="N51" s="3">
        <v>2.5143972099999998</v>
      </c>
      <c r="O51" s="3">
        <v>0.18798023</v>
      </c>
      <c r="P51" s="3">
        <v>5.6249441600000001</v>
      </c>
      <c r="Q51" s="3">
        <v>0.80030070135027565</v>
      </c>
      <c r="R51" s="3">
        <f t="shared" si="34"/>
        <v>0.80030070135027565</v>
      </c>
      <c r="S51" s="3">
        <f t="shared" si="35"/>
        <v>0.80030070135027565</v>
      </c>
      <c r="T51" s="3">
        <v>0.79932519408697755</v>
      </c>
      <c r="U51" s="3">
        <v>0.80011025322861917</v>
      </c>
      <c r="V51" s="3">
        <v>0.80001535329149731</v>
      </c>
      <c r="W51" s="3">
        <v>0.80205598196278116</v>
      </c>
      <c r="X51" s="39">
        <v>0.81831964489779163</v>
      </c>
      <c r="Y51" s="4">
        <f t="shared" si="36"/>
        <v>156.86513979508948</v>
      </c>
      <c r="Z51" s="3">
        <f t="shared" si="37"/>
        <v>0</v>
      </c>
      <c r="AA51" s="3">
        <f t="shared" si="38"/>
        <v>78.841423518347071</v>
      </c>
      <c r="AB51" s="3">
        <f t="shared" si="39"/>
        <v>0.78862351984901613</v>
      </c>
      <c r="AC51" s="3">
        <f t="shared" si="40"/>
        <v>2.9007229445004588</v>
      </c>
      <c r="AD51" s="3">
        <f t="shared" si="41"/>
        <v>2.0115563722733052</v>
      </c>
      <c r="AE51" s="3">
        <f t="shared" si="42"/>
        <v>0.15077066796223945</v>
      </c>
      <c r="AF51" s="39">
        <f t="shared" si="43"/>
        <v>4.6030023075811073</v>
      </c>
      <c r="AG51" s="4">
        <f t="shared" si="44"/>
        <v>156.86513979508948</v>
      </c>
      <c r="AH51" s="3">
        <f t="shared" si="45"/>
        <v>0</v>
      </c>
      <c r="AI51" s="3">
        <f t="shared" si="46"/>
        <v>78.841423518347071</v>
      </c>
      <c r="AJ51" s="3">
        <f t="shared" si="47"/>
        <v>0.78862351984901613</v>
      </c>
      <c r="AK51" s="3">
        <f t="shared" si="48"/>
        <v>2.9007229445004588</v>
      </c>
      <c r="AL51" s="3">
        <f t="shared" si="49"/>
        <v>2.0115563722733052</v>
      </c>
      <c r="AM51" s="3">
        <f t="shared" si="50"/>
        <v>0.15077066796223945</v>
      </c>
      <c r="AN51" s="39">
        <f t="shared" si="51"/>
        <v>4.6030023075811073</v>
      </c>
      <c r="AO51" s="52">
        <f t="shared" si="52"/>
        <v>0.42976750628791638</v>
      </c>
      <c r="AP51" s="3">
        <f t="shared" si="53"/>
        <v>0</v>
      </c>
      <c r="AQ51" s="3">
        <f t="shared" si="54"/>
        <v>0.21600390005026596</v>
      </c>
      <c r="AR51" s="3">
        <f t="shared" si="55"/>
        <v>2.1606123831479896E-3</v>
      </c>
      <c r="AS51" s="3">
        <f t="shared" si="56"/>
        <v>7.9471861493163251E-3</v>
      </c>
      <c r="AT51" s="3">
        <f t="shared" si="57"/>
        <v>5.5111133486939867E-3</v>
      </c>
      <c r="AU51" s="3">
        <f t="shared" si="58"/>
        <v>4.130703231842177E-4</v>
      </c>
      <c r="AV51" s="48">
        <f t="shared" si="59"/>
        <v>1.2610965226249609E-2</v>
      </c>
      <c r="AW51" s="46">
        <f t="shared" si="60"/>
        <v>0</v>
      </c>
      <c r="AX51" s="45">
        <f t="shared" si="61"/>
        <v>0</v>
      </c>
      <c r="AY51" s="45">
        <f t="shared" si="62"/>
        <v>0</v>
      </c>
      <c r="AZ51" s="45">
        <f t="shared" si="63"/>
        <v>0</v>
      </c>
      <c r="BA51" s="45">
        <f t="shared" si="64"/>
        <v>0</v>
      </c>
      <c r="BB51" s="45">
        <f t="shared" si="65"/>
        <v>0</v>
      </c>
      <c r="BC51" s="45">
        <f t="shared" si="66"/>
        <v>0</v>
      </c>
      <c r="BD51" s="48">
        <f t="shared" si="67"/>
        <v>0</v>
      </c>
      <c r="BE51" s="15"/>
    </row>
    <row r="52" spans="1:57" x14ac:dyDescent="0.35">
      <c r="A52" s="3">
        <v>34013</v>
      </c>
      <c r="B52" s="3" t="s">
        <v>30</v>
      </c>
      <c r="C52" s="3" t="s">
        <v>6</v>
      </c>
      <c r="D52" s="3">
        <v>2275050012</v>
      </c>
      <c r="E52" s="12" t="s">
        <v>42</v>
      </c>
      <c r="F52" s="12" t="s">
        <v>44</v>
      </c>
      <c r="G52" s="3" t="s">
        <v>7</v>
      </c>
      <c r="H52" s="3" t="s">
        <v>8</v>
      </c>
      <c r="I52" s="3">
        <v>63.486092315</v>
      </c>
      <c r="J52" s="3"/>
      <c r="K52" s="3">
        <v>436.12696940000001</v>
      </c>
      <c r="L52" s="3">
        <v>2.4763003688</v>
      </c>
      <c r="M52" s="3">
        <v>1.44287635633</v>
      </c>
      <c r="N52" s="3">
        <v>1.4088751263299999</v>
      </c>
      <c r="O52" s="3">
        <v>0.60226822570000005</v>
      </c>
      <c r="P52" s="3">
        <v>4.9174081059999999</v>
      </c>
      <c r="Q52" s="3">
        <v>0.7829451534714138</v>
      </c>
      <c r="R52" s="3">
        <f t="shared" si="34"/>
        <v>0.7829451534714138</v>
      </c>
      <c r="S52" s="3">
        <f t="shared" si="35"/>
        <v>0.7829451534714138</v>
      </c>
      <c r="T52" s="3">
        <v>0.79176911149696672</v>
      </c>
      <c r="U52" s="3">
        <v>0.78189369148678367</v>
      </c>
      <c r="V52" s="3">
        <v>0.78158473542255391</v>
      </c>
      <c r="W52" s="3">
        <v>0.78905683590579956</v>
      </c>
      <c r="X52" s="39">
        <v>0.775778319478995</v>
      </c>
      <c r="Y52" s="4">
        <f t="shared" si="36"/>
        <v>49.706128290868023</v>
      </c>
      <c r="Z52" s="3">
        <f t="shared" si="37"/>
        <v>0</v>
      </c>
      <c r="AA52" s="3">
        <f t="shared" si="38"/>
        <v>341.46349698990559</v>
      </c>
      <c r="AB52" s="3">
        <f t="shared" si="39"/>
        <v>1.960658142804387</v>
      </c>
      <c r="AC52" s="3">
        <f t="shared" si="40"/>
        <v>1.1281759206098636</v>
      </c>
      <c r="AD52" s="3">
        <f t="shared" si="41"/>
        <v>1.1011552928560502</v>
      </c>
      <c r="AE52" s="3">
        <f t="shared" si="42"/>
        <v>0.47522386053744198</v>
      </c>
      <c r="AF52" s="39">
        <f t="shared" si="43"/>
        <v>3.8148185966650678</v>
      </c>
      <c r="AG52" s="4">
        <f t="shared" si="44"/>
        <v>49.706128290868023</v>
      </c>
      <c r="AH52" s="3">
        <f t="shared" si="45"/>
        <v>0</v>
      </c>
      <c r="AI52" s="3">
        <f t="shared" si="46"/>
        <v>341.46349698990559</v>
      </c>
      <c r="AJ52" s="3">
        <f t="shared" si="47"/>
        <v>1.960658142804387</v>
      </c>
      <c r="AK52" s="3">
        <f t="shared" si="48"/>
        <v>1.1281759206098636</v>
      </c>
      <c r="AL52" s="3">
        <f t="shared" si="49"/>
        <v>1.1011552928560502</v>
      </c>
      <c r="AM52" s="3">
        <f t="shared" si="50"/>
        <v>0.47522386053744198</v>
      </c>
      <c r="AN52" s="39">
        <f t="shared" si="51"/>
        <v>3.8148185966650678</v>
      </c>
      <c r="AO52" s="52">
        <f t="shared" si="52"/>
        <v>0.13618117339963842</v>
      </c>
      <c r="AP52" s="3">
        <f t="shared" si="53"/>
        <v>0</v>
      </c>
      <c r="AQ52" s="3">
        <f t="shared" si="54"/>
        <v>0.93551643010933039</v>
      </c>
      <c r="AR52" s="3">
        <f t="shared" si="55"/>
        <v>5.371666144669553E-3</v>
      </c>
      <c r="AS52" s="3">
        <f t="shared" si="56"/>
        <v>3.0908929331777083E-3</v>
      </c>
      <c r="AT52" s="3">
        <f t="shared" si="57"/>
        <v>3.0168638160439731E-3</v>
      </c>
      <c r="AU52" s="3">
        <f t="shared" si="58"/>
        <v>1.3019831795546355E-3</v>
      </c>
      <c r="AV52" s="48">
        <f t="shared" si="59"/>
        <v>1.0451557799082377E-2</v>
      </c>
      <c r="AW52" s="46">
        <f t="shared" si="60"/>
        <v>0</v>
      </c>
      <c r="AX52" s="45">
        <f t="shared" si="61"/>
        <v>0</v>
      </c>
      <c r="AY52" s="45">
        <f t="shared" si="62"/>
        <v>0</v>
      </c>
      <c r="AZ52" s="45">
        <f t="shared" si="63"/>
        <v>0</v>
      </c>
      <c r="BA52" s="45">
        <f t="shared" si="64"/>
        <v>0</v>
      </c>
      <c r="BB52" s="45">
        <f t="shared" si="65"/>
        <v>0</v>
      </c>
      <c r="BC52" s="45">
        <f t="shared" si="66"/>
        <v>0</v>
      </c>
      <c r="BD52" s="48">
        <f t="shared" si="67"/>
        <v>0</v>
      </c>
      <c r="BE52" s="15"/>
    </row>
    <row r="53" spans="1:57" x14ac:dyDescent="0.35">
      <c r="A53" s="3">
        <v>34013</v>
      </c>
      <c r="B53" s="3" t="s">
        <v>30</v>
      </c>
      <c r="C53" s="3" t="s">
        <v>6</v>
      </c>
      <c r="D53" s="3">
        <v>2275060011</v>
      </c>
      <c r="E53" s="12" t="s">
        <v>45</v>
      </c>
      <c r="F53" s="12" t="s">
        <v>43</v>
      </c>
      <c r="G53" s="3" t="s">
        <v>7</v>
      </c>
      <c r="H53" s="3" t="s">
        <v>8</v>
      </c>
      <c r="I53" s="3">
        <v>172.16446500000001</v>
      </c>
      <c r="J53" s="3"/>
      <c r="K53" s="3"/>
      <c r="L53" s="3">
        <v>0.96700992799999996</v>
      </c>
      <c r="M53" s="3">
        <v>3.69257065</v>
      </c>
      <c r="N53" s="3">
        <v>2.54787344</v>
      </c>
      <c r="O53" s="3">
        <v>9.1804739999999996E-2</v>
      </c>
      <c r="P53" s="3">
        <v>1.0384856090000001</v>
      </c>
      <c r="Q53" s="3">
        <v>0.63875015449875261</v>
      </c>
      <c r="R53" s="3">
        <f t="shared" si="34"/>
        <v>0.63875015449875261</v>
      </c>
      <c r="S53" s="3">
        <f t="shared" si="35"/>
        <v>0.63875015449875261</v>
      </c>
      <c r="T53" s="3">
        <v>0.64100461673717735</v>
      </c>
      <c r="U53" s="3">
        <v>0.63902011381656931</v>
      </c>
      <c r="V53" s="3">
        <v>0.63785491263920513</v>
      </c>
      <c r="W53" s="3">
        <v>0.6241266411509323</v>
      </c>
      <c r="X53" s="39">
        <v>0.63701299105504583</v>
      </c>
      <c r="Y53" s="4">
        <f t="shared" si="36"/>
        <v>109.97007861794509</v>
      </c>
      <c r="Z53" s="3">
        <f t="shared" si="37"/>
        <v>0</v>
      </c>
      <c r="AA53" s="3">
        <f t="shared" si="38"/>
        <v>0</v>
      </c>
      <c r="AB53" s="3">
        <f t="shared" si="39"/>
        <v>0.61985782827868541</v>
      </c>
      <c r="AC53" s="3">
        <f t="shared" si="40"/>
        <v>2.3596269170387232</v>
      </c>
      <c r="AD53" s="3">
        <f t="shared" si="41"/>
        <v>1.6251735904869511</v>
      </c>
      <c r="AE53" s="3">
        <f t="shared" si="42"/>
        <v>5.7297784017934637E-2</v>
      </c>
      <c r="AF53" s="39">
        <f t="shared" si="43"/>
        <v>0.66152882395671087</v>
      </c>
      <c r="AG53" s="4">
        <f t="shared" si="44"/>
        <v>109.97007861794509</v>
      </c>
      <c r="AH53" s="3">
        <f t="shared" si="45"/>
        <v>0</v>
      </c>
      <c r="AI53" s="3">
        <f t="shared" si="46"/>
        <v>0</v>
      </c>
      <c r="AJ53" s="3">
        <f t="shared" si="47"/>
        <v>0.61985782827868541</v>
      </c>
      <c r="AK53" s="3">
        <f t="shared" si="48"/>
        <v>2.3596269170387232</v>
      </c>
      <c r="AL53" s="3">
        <f t="shared" si="49"/>
        <v>1.6251735904869511</v>
      </c>
      <c r="AM53" s="3">
        <f t="shared" si="50"/>
        <v>5.7297784017934637E-2</v>
      </c>
      <c r="AN53" s="39">
        <f t="shared" si="51"/>
        <v>0.66152882395671087</v>
      </c>
      <c r="AO53" s="52">
        <f t="shared" si="52"/>
        <v>0.30128788662450712</v>
      </c>
      <c r="AP53" s="3">
        <f t="shared" si="53"/>
        <v>0</v>
      </c>
      <c r="AQ53" s="3">
        <f t="shared" si="54"/>
        <v>0</v>
      </c>
      <c r="AR53" s="3">
        <f t="shared" si="55"/>
        <v>1.6982406254210558E-3</v>
      </c>
      <c r="AS53" s="3">
        <f t="shared" si="56"/>
        <v>6.4647312795581453E-3</v>
      </c>
      <c r="AT53" s="3">
        <f t="shared" si="57"/>
        <v>4.4525303848957564E-3</v>
      </c>
      <c r="AU53" s="3">
        <f t="shared" si="58"/>
        <v>1.5698023018612228E-4</v>
      </c>
      <c r="AV53" s="48">
        <f t="shared" si="59"/>
        <v>1.812407736867701E-3</v>
      </c>
      <c r="AW53" s="46">
        <f t="shared" si="60"/>
        <v>0</v>
      </c>
      <c r="AX53" s="45">
        <f t="shared" si="61"/>
        <v>0</v>
      </c>
      <c r="AY53" s="45">
        <f t="shared" si="62"/>
        <v>0</v>
      </c>
      <c r="AZ53" s="45">
        <f t="shared" si="63"/>
        <v>0</v>
      </c>
      <c r="BA53" s="45">
        <f t="shared" si="64"/>
        <v>0</v>
      </c>
      <c r="BB53" s="45">
        <f t="shared" si="65"/>
        <v>0</v>
      </c>
      <c r="BC53" s="45">
        <f t="shared" si="66"/>
        <v>0</v>
      </c>
      <c r="BD53" s="48">
        <f t="shared" si="67"/>
        <v>0</v>
      </c>
      <c r="BE53" s="15"/>
    </row>
    <row r="54" spans="1:57" x14ac:dyDescent="0.35">
      <c r="A54" s="3">
        <v>34013</v>
      </c>
      <c r="B54" s="3" t="s">
        <v>30</v>
      </c>
      <c r="C54" s="3" t="s">
        <v>6</v>
      </c>
      <c r="D54" s="3">
        <v>2275060012</v>
      </c>
      <c r="E54" s="12" t="s">
        <v>45</v>
      </c>
      <c r="F54" s="12" t="s">
        <v>44</v>
      </c>
      <c r="G54" s="3" t="s">
        <v>7</v>
      </c>
      <c r="H54" s="3" t="s">
        <v>8</v>
      </c>
      <c r="I54" s="3">
        <v>487.95268459300001</v>
      </c>
      <c r="J54" s="3"/>
      <c r="K54" s="3">
        <v>49884.444149000003</v>
      </c>
      <c r="L54" s="3">
        <v>109.01146696000001</v>
      </c>
      <c r="M54" s="3">
        <v>6.6328325990000003</v>
      </c>
      <c r="N54" s="3">
        <v>6.5028512789999997</v>
      </c>
      <c r="O54" s="3">
        <v>19.97669807962</v>
      </c>
      <c r="P54" s="3">
        <v>64.695329030546503</v>
      </c>
      <c r="Q54" s="3">
        <v>0.35307232784452613</v>
      </c>
      <c r="R54" s="3">
        <f t="shared" si="34"/>
        <v>0.35307232784452613</v>
      </c>
      <c r="S54" s="3">
        <f t="shared" si="35"/>
        <v>0.35307232784452613</v>
      </c>
      <c r="T54" s="3">
        <v>0.3498441430392944</v>
      </c>
      <c r="U54" s="3">
        <v>0.77264148361071727</v>
      </c>
      <c r="V54" s="3">
        <v>0.77161702370154983</v>
      </c>
      <c r="W54" s="3">
        <v>0.36180586934646108</v>
      </c>
      <c r="X54" s="39">
        <v>0.44118774613456385</v>
      </c>
      <c r="Y54" s="4">
        <f t="shared" si="36"/>
        <v>172.28259022723637</v>
      </c>
      <c r="Z54" s="3">
        <f t="shared" si="37"/>
        <v>0</v>
      </c>
      <c r="AA54" s="3">
        <f t="shared" si="38"/>
        <v>17612.816818917683</v>
      </c>
      <c r="AB54" s="3">
        <f t="shared" si="39"/>
        <v>38.137023240077561</v>
      </c>
      <c r="AC54" s="3">
        <f t="shared" si="40"/>
        <v>5.1248016198328896</v>
      </c>
      <c r="AD54" s="3">
        <f t="shared" si="41"/>
        <v>5.0177107494757962</v>
      </c>
      <c r="AE54" s="3">
        <f t="shared" si="42"/>
        <v>7.2276866153686941</v>
      </c>
      <c r="AF54" s="39">
        <f t="shared" si="43"/>
        <v>28.54278640042083</v>
      </c>
      <c r="AG54" s="4">
        <f t="shared" si="44"/>
        <v>172.28259022723637</v>
      </c>
      <c r="AH54" s="3">
        <f t="shared" si="45"/>
        <v>0</v>
      </c>
      <c r="AI54" s="3">
        <f t="shared" si="46"/>
        <v>17612.816818917683</v>
      </c>
      <c r="AJ54" s="3">
        <f t="shared" si="47"/>
        <v>38.137023240077561</v>
      </c>
      <c r="AK54" s="3">
        <f t="shared" si="48"/>
        <v>5.1248016198328896</v>
      </c>
      <c r="AL54" s="3">
        <f t="shared" si="49"/>
        <v>5.0177107494757962</v>
      </c>
      <c r="AM54" s="3">
        <f t="shared" si="50"/>
        <v>7.2276866153686941</v>
      </c>
      <c r="AN54" s="39">
        <f t="shared" si="51"/>
        <v>28.54278640042083</v>
      </c>
      <c r="AO54" s="52">
        <f t="shared" si="52"/>
        <v>0.47200709651297634</v>
      </c>
      <c r="AP54" s="3">
        <f t="shared" si="53"/>
        <v>0</v>
      </c>
      <c r="AQ54" s="3">
        <f t="shared" si="54"/>
        <v>48.254292654568992</v>
      </c>
      <c r="AR54" s="3">
        <f t="shared" si="55"/>
        <v>0.10448499517829468</v>
      </c>
      <c r="AS54" s="3">
        <f t="shared" si="56"/>
        <v>1.4040552383103807E-2</v>
      </c>
      <c r="AT54" s="3">
        <f t="shared" si="57"/>
        <v>1.3747152738289853E-2</v>
      </c>
      <c r="AU54" s="3">
        <f t="shared" si="58"/>
        <v>1.9801881137996424E-2</v>
      </c>
      <c r="AV54" s="48">
        <f t="shared" si="59"/>
        <v>7.8199414795673508E-2</v>
      </c>
      <c r="AW54" s="46">
        <f t="shared" si="60"/>
        <v>0</v>
      </c>
      <c r="AX54" s="45">
        <f t="shared" si="61"/>
        <v>0</v>
      </c>
      <c r="AY54" s="45">
        <f t="shared" si="62"/>
        <v>0</v>
      </c>
      <c r="AZ54" s="45">
        <f t="shared" si="63"/>
        <v>0</v>
      </c>
      <c r="BA54" s="45">
        <f t="shared" si="64"/>
        <v>0</v>
      </c>
      <c r="BB54" s="45">
        <f t="shared" si="65"/>
        <v>0</v>
      </c>
      <c r="BC54" s="45">
        <f t="shared" si="66"/>
        <v>0</v>
      </c>
      <c r="BD54" s="48">
        <f t="shared" si="67"/>
        <v>0</v>
      </c>
      <c r="BE54" s="15"/>
    </row>
    <row r="55" spans="1:57" ht="29" x14ac:dyDescent="0.35">
      <c r="A55" s="3">
        <v>34013</v>
      </c>
      <c r="B55" s="3" t="s">
        <v>30</v>
      </c>
      <c r="C55" s="3" t="s">
        <v>6</v>
      </c>
      <c r="D55" s="3">
        <v>2275070000</v>
      </c>
      <c r="E55" s="12" t="s">
        <v>46</v>
      </c>
      <c r="F55" s="12"/>
      <c r="G55" s="3" t="s">
        <v>7</v>
      </c>
      <c r="H55" s="3" t="s">
        <v>8</v>
      </c>
      <c r="I55" s="3">
        <v>73.199650000000005</v>
      </c>
      <c r="J55" s="3"/>
      <c r="K55" s="3"/>
      <c r="L55" s="3">
        <v>83.283950000000004</v>
      </c>
      <c r="M55" s="3">
        <v>9.4433749999999996</v>
      </c>
      <c r="N55" s="3">
        <v>9.4433749999999996</v>
      </c>
      <c r="O55" s="3">
        <v>12.19886</v>
      </c>
      <c r="P55" s="3">
        <v>5.5017500000000004</v>
      </c>
      <c r="Q55" s="3">
        <v>1.124038935989329</v>
      </c>
      <c r="R55" s="3">
        <f t="shared" si="34"/>
        <v>1.124038935989329</v>
      </c>
      <c r="S55" s="3">
        <f t="shared" si="35"/>
        <v>1.124038935989329</v>
      </c>
      <c r="T55" s="3">
        <v>1.0911293039141856</v>
      </c>
      <c r="U55" s="3">
        <v>1.1137076656921914</v>
      </c>
      <c r="V55" s="3">
        <v>1.1137076656921914</v>
      </c>
      <c r="W55" s="3">
        <v>1.0950140122997043</v>
      </c>
      <c r="X55" s="39">
        <v>1.0702926115877121</v>
      </c>
      <c r="Y55" s="4">
        <f t="shared" si="36"/>
        <v>82.279256700791294</v>
      </c>
      <c r="Z55" s="3">
        <f t="shared" si="37"/>
        <v>0</v>
      </c>
      <c r="AA55" s="3">
        <f t="shared" si="38"/>
        <v>0</v>
      </c>
      <c r="AB55" s="3">
        <f t="shared" si="39"/>
        <v>90.873558390723844</v>
      </c>
      <c r="AC55" s="3">
        <f t="shared" si="40"/>
        <v>10.517159127505998</v>
      </c>
      <c r="AD55" s="3">
        <f t="shared" si="41"/>
        <v>10.517159127505998</v>
      </c>
      <c r="AE55" s="3">
        <f t="shared" si="42"/>
        <v>13.357922634082371</v>
      </c>
      <c r="AF55" s="39">
        <f t="shared" si="43"/>
        <v>5.8884823758026954</v>
      </c>
      <c r="AG55" s="4">
        <f t="shared" si="44"/>
        <v>82.279256700791294</v>
      </c>
      <c r="AH55" s="3">
        <f t="shared" si="45"/>
        <v>0</v>
      </c>
      <c r="AI55" s="3">
        <f t="shared" si="46"/>
        <v>0</v>
      </c>
      <c r="AJ55" s="3">
        <f t="shared" si="47"/>
        <v>90.873558390723844</v>
      </c>
      <c r="AK55" s="3">
        <f t="shared" si="48"/>
        <v>10.517159127505998</v>
      </c>
      <c r="AL55" s="3">
        <f t="shared" si="49"/>
        <v>10.517159127505998</v>
      </c>
      <c r="AM55" s="3">
        <f t="shared" si="50"/>
        <v>13.357922634082371</v>
      </c>
      <c r="AN55" s="39">
        <f t="shared" si="51"/>
        <v>5.8884823758026954</v>
      </c>
      <c r="AO55" s="52">
        <f t="shared" si="52"/>
        <v>0.22542262109805833</v>
      </c>
      <c r="AP55" s="3">
        <f t="shared" si="53"/>
        <v>0</v>
      </c>
      <c r="AQ55" s="3">
        <f t="shared" si="54"/>
        <v>0</v>
      </c>
      <c r="AR55" s="3">
        <f t="shared" si="55"/>
        <v>0.24896865312527081</v>
      </c>
      <c r="AS55" s="3">
        <f t="shared" si="56"/>
        <v>2.8814134595906843E-2</v>
      </c>
      <c r="AT55" s="3">
        <f t="shared" si="57"/>
        <v>2.8814134595906843E-2</v>
      </c>
      <c r="AU55" s="3">
        <f t="shared" si="58"/>
        <v>3.6597048312554441E-2</v>
      </c>
      <c r="AV55" s="48">
        <f t="shared" si="59"/>
        <v>1.6132828426856701E-2</v>
      </c>
      <c r="AW55" s="46">
        <f t="shared" si="60"/>
        <v>0</v>
      </c>
      <c r="AX55" s="45">
        <f t="shared" si="61"/>
        <v>0</v>
      </c>
      <c r="AY55" s="45">
        <f t="shared" si="62"/>
        <v>0</v>
      </c>
      <c r="AZ55" s="45">
        <f t="shared" si="63"/>
        <v>0</v>
      </c>
      <c r="BA55" s="45">
        <f t="shared" si="64"/>
        <v>0</v>
      </c>
      <c r="BB55" s="45">
        <f t="shared" si="65"/>
        <v>0</v>
      </c>
      <c r="BC55" s="45">
        <f t="shared" si="66"/>
        <v>0</v>
      </c>
      <c r="BD55" s="48">
        <f t="shared" si="67"/>
        <v>0</v>
      </c>
      <c r="BE55" s="15"/>
    </row>
    <row r="56" spans="1:57" x14ac:dyDescent="0.35">
      <c r="A56" s="3">
        <v>34015</v>
      </c>
      <c r="B56" s="3" t="s">
        <v>31</v>
      </c>
      <c r="C56" s="3" t="s">
        <v>6</v>
      </c>
      <c r="D56" s="3">
        <v>2275050011</v>
      </c>
      <c r="E56" s="12" t="s">
        <v>42</v>
      </c>
      <c r="F56" s="12" t="s">
        <v>43</v>
      </c>
      <c r="G56" s="3" t="s">
        <v>7</v>
      </c>
      <c r="H56" s="3" t="s">
        <v>8</v>
      </c>
      <c r="I56" s="3">
        <v>79.333640700000004</v>
      </c>
      <c r="J56" s="3"/>
      <c r="K56" s="3"/>
      <c r="L56" s="3">
        <v>0.42922311200000002</v>
      </c>
      <c r="M56" s="3">
        <v>1.5630324250000001</v>
      </c>
      <c r="N56" s="3">
        <v>1.0784923744999999</v>
      </c>
      <c r="O56" s="3">
        <v>6.6034325000000005E-2</v>
      </c>
      <c r="P56" s="3">
        <v>0.99364490000000005</v>
      </c>
      <c r="Q56" s="3">
        <v>0.80030070135027565</v>
      </c>
      <c r="R56" s="3">
        <f t="shared" si="34"/>
        <v>0.80030070135027565</v>
      </c>
      <c r="S56" s="3">
        <f t="shared" si="35"/>
        <v>0.80030070135027565</v>
      </c>
      <c r="T56" s="3">
        <v>0.79932519408697755</v>
      </c>
      <c r="U56" s="3">
        <v>0.80011025322861917</v>
      </c>
      <c r="V56" s="3">
        <v>0.80001535329149731</v>
      </c>
      <c r="W56" s="3">
        <v>0.80205598196278116</v>
      </c>
      <c r="X56" s="39">
        <v>0.81831964489779163</v>
      </c>
      <c r="Y56" s="4">
        <f t="shared" si="36"/>
        <v>63.490768292880773</v>
      </c>
      <c r="Z56" s="3">
        <f t="shared" si="37"/>
        <v>0</v>
      </c>
      <c r="AA56" s="3">
        <f t="shared" si="38"/>
        <v>0</v>
      </c>
      <c r="AB56" s="3">
        <f t="shared" si="39"/>
        <v>0.34308884730601652</v>
      </c>
      <c r="AC56" s="3">
        <f t="shared" si="40"/>
        <v>1.2505982693712927</v>
      </c>
      <c r="AD56" s="3">
        <f t="shared" si="41"/>
        <v>0.8628104580078032</v>
      </c>
      <c r="AE56" s="3">
        <f t="shared" si="42"/>
        <v>5.2963225381124433E-2</v>
      </c>
      <c r="AF56" s="39">
        <f t="shared" si="43"/>
        <v>0.81311914172250177</v>
      </c>
      <c r="AG56" s="4">
        <f t="shared" si="44"/>
        <v>63.490768292880773</v>
      </c>
      <c r="AH56" s="3">
        <f t="shared" si="45"/>
        <v>0</v>
      </c>
      <c r="AI56" s="3">
        <f t="shared" si="46"/>
        <v>0</v>
      </c>
      <c r="AJ56" s="3">
        <f t="shared" si="47"/>
        <v>0.34308884730601652</v>
      </c>
      <c r="AK56" s="3">
        <f t="shared" si="48"/>
        <v>1.2505982693712927</v>
      </c>
      <c r="AL56" s="3">
        <f t="shared" si="49"/>
        <v>0.8628104580078032</v>
      </c>
      <c r="AM56" s="3">
        <f t="shared" si="50"/>
        <v>5.2963225381124433E-2</v>
      </c>
      <c r="AN56" s="39">
        <f t="shared" si="51"/>
        <v>0.81311914172250177</v>
      </c>
      <c r="AO56" s="52">
        <f t="shared" si="52"/>
        <v>0.17394731039145417</v>
      </c>
      <c r="AP56" s="3">
        <f t="shared" si="53"/>
        <v>0</v>
      </c>
      <c r="AQ56" s="3">
        <f t="shared" si="54"/>
        <v>0</v>
      </c>
      <c r="AR56" s="3">
        <f t="shared" si="55"/>
        <v>9.399694446740179E-4</v>
      </c>
      <c r="AS56" s="3">
        <f t="shared" si="56"/>
        <v>3.4262966284145007E-3</v>
      </c>
      <c r="AT56" s="3">
        <f t="shared" si="57"/>
        <v>2.3638642685145294E-3</v>
      </c>
      <c r="AU56" s="3">
        <f t="shared" si="58"/>
        <v>1.4510472707157378E-4</v>
      </c>
      <c r="AV56" s="48">
        <f t="shared" si="59"/>
        <v>2.2277236759520595E-3</v>
      </c>
      <c r="AW56" s="46">
        <f t="shared" si="60"/>
        <v>0</v>
      </c>
      <c r="AX56" s="45">
        <f t="shared" si="61"/>
        <v>0</v>
      </c>
      <c r="AY56" s="45">
        <f t="shared" si="62"/>
        <v>0</v>
      </c>
      <c r="AZ56" s="45">
        <f t="shared" si="63"/>
        <v>0</v>
      </c>
      <c r="BA56" s="45">
        <f t="shared" si="64"/>
        <v>0</v>
      </c>
      <c r="BB56" s="45">
        <f t="shared" si="65"/>
        <v>0</v>
      </c>
      <c r="BC56" s="45">
        <f t="shared" si="66"/>
        <v>0</v>
      </c>
      <c r="BD56" s="48">
        <f t="shared" si="67"/>
        <v>0</v>
      </c>
      <c r="BE56" s="15"/>
    </row>
    <row r="57" spans="1:57" x14ac:dyDescent="0.35">
      <c r="A57" s="3">
        <v>34015</v>
      </c>
      <c r="B57" s="3" t="s">
        <v>31</v>
      </c>
      <c r="C57" s="3" t="s">
        <v>6</v>
      </c>
      <c r="D57" s="3">
        <v>2275050012</v>
      </c>
      <c r="E57" s="12" t="s">
        <v>42</v>
      </c>
      <c r="F57" s="12" t="s">
        <v>44</v>
      </c>
      <c r="G57" s="3" t="s">
        <v>7</v>
      </c>
      <c r="H57" s="3" t="s">
        <v>8</v>
      </c>
      <c r="I57" s="3">
        <v>24.180208199999999</v>
      </c>
      <c r="J57" s="3"/>
      <c r="K57" s="3"/>
      <c r="L57" s="3">
        <v>0.817398438</v>
      </c>
      <c r="M57" s="3">
        <v>0.59762496499999995</v>
      </c>
      <c r="N57" s="3">
        <v>0.58328195199999999</v>
      </c>
      <c r="O57" s="3">
        <v>0.185768669</v>
      </c>
      <c r="P57" s="3">
        <v>1.7408317310000001</v>
      </c>
      <c r="Q57" s="3">
        <v>0.7829451534714138</v>
      </c>
      <c r="R57" s="3">
        <f t="shared" si="34"/>
        <v>0.7829451534714138</v>
      </c>
      <c r="S57" s="3">
        <f t="shared" si="35"/>
        <v>0.7829451534714138</v>
      </c>
      <c r="T57" s="3">
        <v>0.79176911149696672</v>
      </c>
      <c r="U57" s="3">
        <v>0.78189369148678367</v>
      </c>
      <c r="V57" s="3">
        <v>0.78158473542255391</v>
      </c>
      <c r="W57" s="3">
        <v>0.78905683590579956</v>
      </c>
      <c r="X57" s="39">
        <v>0.775778319478995</v>
      </c>
      <c r="Y57" s="4">
        <f t="shared" si="36"/>
        <v>18.931776820119737</v>
      </c>
      <c r="Z57" s="3">
        <f t="shared" si="37"/>
        <v>0</v>
      </c>
      <c r="AA57" s="3">
        <f t="shared" si="38"/>
        <v>0</v>
      </c>
      <c r="AB57" s="3">
        <f t="shared" si="39"/>
        <v>0.64719083499426844</v>
      </c>
      <c r="AC57" s="3">
        <f t="shared" si="40"/>
        <v>0.46727919000850987</v>
      </c>
      <c r="AD57" s="3">
        <f t="shared" si="41"/>
        <v>0.45588427013067079</v>
      </c>
      <c r="AE57" s="3">
        <f t="shared" si="42"/>
        <v>0.14658203817157178</v>
      </c>
      <c r="AF57" s="39">
        <f t="shared" si="43"/>
        <v>1.35049951477089</v>
      </c>
      <c r="AG57" s="4">
        <f t="shared" si="44"/>
        <v>18.931776820119737</v>
      </c>
      <c r="AH57" s="3">
        <f t="shared" si="45"/>
        <v>0</v>
      </c>
      <c r="AI57" s="3">
        <f t="shared" si="46"/>
        <v>0</v>
      </c>
      <c r="AJ57" s="3">
        <f t="shared" si="47"/>
        <v>0.64719083499426844</v>
      </c>
      <c r="AK57" s="3">
        <f t="shared" si="48"/>
        <v>0.46727919000850987</v>
      </c>
      <c r="AL57" s="3">
        <f t="shared" si="49"/>
        <v>0.45588427013067079</v>
      </c>
      <c r="AM57" s="3">
        <f t="shared" si="50"/>
        <v>0.14658203817157178</v>
      </c>
      <c r="AN57" s="39">
        <f t="shared" si="51"/>
        <v>1.35049951477089</v>
      </c>
      <c r="AO57" s="52">
        <f t="shared" si="52"/>
        <v>5.1867881698958181E-2</v>
      </c>
      <c r="AP57" s="3">
        <f t="shared" si="53"/>
        <v>0</v>
      </c>
      <c r="AQ57" s="3">
        <f t="shared" si="54"/>
        <v>0</v>
      </c>
      <c r="AR57" s="3">
        <f t="shared" si="55"/>
        <v>1.7731255753267628E-3</v>
      </c>
      <c r="AS57" s="3">
        <f t="shared" si="56"/>
        <v>1.2802169589274243E-3</v>
      </c>
      <c r="AT57" s="3">
        <f t="shared" si="57"/>
        <v>1.2489980003580021E-3</v>
      </c>
      <c r="AU57" s="3">
        <f t="shared" si="58"/>
        <v>4.0159462512759391E-4</v>
      </c>
      <c r="AV57" s="48">
        <f t="shared" si="59"/>
        <v>3.6999986706051781E-3</v>
      </c>
      <c r="AW57" s="46">
        <f t="shared" si="60"/>
        <v>0</v>
      </c>
      <c r="AX57" s="45">
        <f t="shared" si="61"/>
        <v>0</v>
      </c>
      <c r="AY57" s="45">
        <f t="shared" si="62"/>
        <v>0</v>
      </c>
      <c r="AZ57" s="45">
        <f t="shared" si="63"/>
        <v>0</v>
      </c>
      <c r="BA57" s="45">
        <f t="shared" si="64"/>
        <v>0</v>
      </c>
      <c r="BB57" s="45">
        <f t="shared" si="65"/>
        <v>0</v>
      </c>
      <c r="BC57" s="45">
        <f t="shared" si="66"/>
        <v>0</v>
      </c>
      <c r="BD57" s="48">
        <f t="shared" si="67"/>
        <v>0</v>
      </c>
      <c r="BE57" s="15"/>
    </row>
    <row r="58" spans="1:57" x14ac:dyDescent="0.35">
      <c r="A58" s="3">
        <v>34017</v>
      </c>
      <c r="B58" s="3" t="s">
        <v>32</v>
      </c>
      <c r="C58" s="3" t="s">
        <v>6</v>
      </c>
      <c r="D58" s="3">
        <v>2275050011</v>
      </c>
      <c r="E58" s="12" t="s">
        <v>42</v>
      </c>
      <c r="F58" s="12" t="s">
        <v>43</v>
      </c>
      <c r="G58" s="3" t="s">
        <v>7</v>
      </c>
      <c r="H58" s="3" t="s">
        <v>8</v>
      </c>
      <c r="I58" s="3">
        <v>1.1893860000000001</v>
      </c>
      <c r="J58" s="3"/>
      <c r="K58" s="3"/>
      <c r="L58" s="3">
        <v>6.4349999999999997E-3</v>
      </c>
      <c r="M58" s="3">
        <v>2.3433300000000001E-2</v>
      </c>
      <c r="N58" s="3">
        <v>1.6168977000000001E-2</v>
      </c>
      <c r="O58" s="3">
        <v>9.8999999999999999E-4</v>
      </c>
      <c r="P58" s="3">
        <v>1.4896926E-2</v>
      </c>
      <c r="Q58" s="3">
        <v>0.80030070135027565</v>
      </c>
      <c r="R58" s="3">
        <f t="shared" si="34"/>
        <v>0.80030070135027565</v>
      </c>
      <c r="S58" s="3">
        <f t="shared" si="35"/>
        <v>0.80030070135027565</v>
      </c>
      <c r="T58" s="3">
        <v>0.79932519408697755</v>
      </c>
      <c r="U58" s="3">
        <v>0.80011025322861917</v>
      </c>
      <c r="V58" s="3">
        <v>0.80001535329149731</v>
      </c>
      <c r="W58" s="3">
        <v>0.80205598196278116</v>
      </c>
      <c r="X58" s="39">
        <v>0.81831964489779163</v>
      </c>
      <c r="Y58" s="4">
        <f t="shared" si="36"/>
        <v>0.95186644997619896</v>
      </c>
      <c r="Z58" s="3">
        <f t="shared" si="37"/>
        <v>0</v>
      </c>
      <c r="AA58" s="3">
        <f t="shared" si="38"/>
        <v>0</v>
      </c>
      <c r="AB58" s="3">
        <f t="shared" si="39"/>
        <v>5.1436576239497003E-3</v>
      </c>
      <c r="AC58" s="3">
        <f t="shared" si="40"/>
        <v>1.8749223596982202E-2</v>
      </c>
      <c r="AD58" s="3">
        <f t="shared" si="41"/>
        <v>1.2935429847017095E-2</v>
      </c>
      <c r="AE58" s="3">
        <f t="shared" si="42"/>
        <v>7.9403542214315334E-4</v>
      </c>
      <c r="AF58" s="39">
        <f t="shared" si="43"/>
        <v>1.2190447194388679E-2</v>
      </c>
      <c r="AG58" s="4">
        <f t="shared" si="44"/>
        <v>0.95186644997619896</v>
      </c>
      <c r="AH58" s="3">
        <f t="shared" si="45"/>
        <v>0</v>
      </c>
      <c r="AI58" s="3">
        <f t="shared" si="46"/>
        <v>0</v>
      </c>
      <c r="AJ58" s="3">
        <f t="shared" si="47"/>
        <v>5.1436576239497003E-3</v>
      </c>
      <c r="AK58" s="3">
        <f t="shared" si="48"/>
        <v>1.8749223596982202E-2</v>
      </c>
      <c r="AL58" s="3">
        <f t="shared" si="49"/>
        <v>1.2935429847017095E-2</v>
      </c>
      <c r="AM58" s="3">
        <f t="shared" si="50"/>
        <v>7.9403542214315334E-4</v>
      </c>
      <c r="AN58" s="39">
        <f t="shared" si="51"/>
        <v>1.2190447194388679E-2</v>
      </c>
      <c r="AO58" s="52">
        <f t="shared" si="52"/>
        <v>2.6078532876060248E-3</v>
      </c>
      <c r="AP58" s="3">
        <f t="shared" si="53"/>
        <v>0</v>
      </c>
      <c r="AQ58" s="3">
        <f t="shared" si="54"/>
        <v>0</v>
      </c>
      <c r="AR58" s="3">
        <f t="shared" si="55"/>
        <v>1.4092212668355343E-5</v>
      </c>
      <c r="AS58" s="3">
        <f t="shared" si="56"/>
        <v>5.1367735882143021E-5</v>
      </c>
      <c r="AT58" s="3">
        <f t="shared" si="57"/>
        <v>3.5439533827444099E-5</v>
      </c>
      <c r="AU58" s="3">
        <f t="shared" si="58"/>
        <v>2.1754395127209679E-6</v>
      </c>
      <c r="AV58" s="48">
        <f t="shared" si="59"/>
        <v>3.3398485464078572E-5</v>
      </c>
      <c r="AW58" s="46">
        <f t="shared" si="60"/>
        <v>0</v>
      </c>
      <c r="AX58" s="45">
        <f t="shared" si="61"/>
        <v>0</v>
      </c>
      <c r="AY58" s="45">
        <f t="shared" si="62"/>
        <v>0</v>
      </c>
      <c r="AZ58" s="45">
        <f t="shared" si="63"/>
        <v>0</v>
      </c>
      <c r="BA58" s="45">
        <f t="shared" si="64"/>
        <v>0</v>
      </c>
      <c r="BB58" s="45">
        <f t="shared" si="65"/>
        <v>0</v>
      </c>
      <c r="BC58" s="45">
        <f t="shared" si="66"/>
        <v>0</v>
      </c>
      <c r="BD58" s="48">
        <f t="shared" si="67"/>
        <v>0</v>
      </c>
      <c r="BE58" s="15"/>
    </row>
    <row r="59" spans="1:57" x14ac:dyDescent="0.35">
      <c r="A59" s="3">
        <v>34017</v>
      </c>
      <c r="B59" s="3" t="s">
        <v>32</v>
      </c>
      <c r="C59" s="3" t="s">
        <v>6</v>
      </c>
      <c r="D59" s="3">
        <v>2275050012</v>
      </c>
      <c r="E59" s="12" t="s">
        <v>42</v>
      </c>
      <c r="F59" s="12" t="s">
        <v>44</v>
      </c>
      <c r="G59" s="3" t="s">
        <v>7</v>
      </c>
      <c r="H59" s="3" t="s">
        <v>8</v>
      </c>
      <c r="I59" s="3">
        <v>1.7382255</v>
      </c>
      <c r="J59" s="3"/>
      <c r="K59" s="3"/>
      <c r="L59" s="3">
        <v>5.8759756000000003E-2</v>
      </c>
      <c r="M59" s="3">
        <v>4.2961050000000001E-2</v>
      </c>
      <c r="N59" s="3">
        <v>4.1929987000000002E-2</v>
      </c>
      <c r="O59" s="3">
        <v>1.335422E-2</v>
      </c>
      <c r="P59" s="3">
        <v>0.12514194000000001</v>
      </c>
      <c r="Q59" s="3">
        <v>0.7829451534714138</v>
      </c>
      <c r="R59" s="3">
        <f t="shared" si="34"/>
        <v>0.7829451534714138</v>
      </c>
      <c r="S59" s="3">
        <f t="shared" si="35"/>
        <v>0.7829451534714138</v>
      </c>
      <c r="T59" s="3">
        <v>0.79176911149696672</v>
      </c>
      <c r="U59" s="3">
        <v>0.78189369148678367</v>
      </c>
      <c r="V59" s="3">
        <v>0.78158473542255391</v>
      </c>
      <c r="W59" s="3">
        <v>0.78905683590579956</v>
      </c>
      <c r="X59" s="39">
        <v>0.775778319478995</v>
      </c>
      <c r="Y59" s="4">
        <f t="shared" si="36"/>
        <v>1.360935230865425</v>
      </c>
      <c r="Z59" s="3">
        <f t="shared" si="37"/>
        <v>0</v>
      </c>
      <c r="AA59" s="3">
        <f t="shared" si="38"/>
        <v>0</v>
      </c>
      <c r="AB59" s="3">
        <f t="shared" si="39"/>
        <v>4.652415979989856E-2</v>
      </c>
      <c r="AC59" s="3">
        <f t="shared" si="40"/>
        <v>3.3590973974648289E-2</v>
      </c>
      <c r="AD59" s="3">
        <f t="shared" si="41"/>
        <v>3.2771837795666128E-2</v>
      </c>
      <c r="AE59" s="3">
        <f t="shared" si="42"/>
        <v>1.0537238579189947E-2</v>
      </c>
      <c r="AF59" s="39">
        <f t="shared" si="43"/>
        <v>9.7082403909541232E-2</v>
      </c>
      <c r="AG59" s="4">
        <f t="shared" si="44"/>
        <v>1.360935230865425</v>
      </c>
      <c r="AH59" s="3">
        <f t="shared" si="45"/>
        <v>0</v>
      </c>
      <c r="AI59" s="3">
        <f t="shared" si="46"/>
        <v>0</v>
      </c>
      <c r="AJ59" s="3">
        <f t="shared" si="47"/>
        <v>4.652415979989856E-2</v>
      </c>
      <c r="AK59" s="3">
        <f t="shared" si="48"/>
        <v>3.3590973974648289E-2</v>
      </c>
      <c r="AL59" s="3">
        <f t="shared" si="49"/>
        <v>3.2771837795666128E-2</v>
      </c>
      <c r="AM59" s="3">
        <f t="shared" si="50"/>
        <v>1.0537238579189947E-2</v>
      </c>
      <c r="AN59" s="39">
        <f t="shared" si="51"/>
        <v>9.7082403909541232E-2</v>
      </c>
      <c r="AO59" s="52">
        <f t="shared" si="52"/>
        <v>3.728589673603904E-3</v>
      </c>
      <c r="AP59" s="3">
        <f t="shared" si="53"/>
        <v>0</v>
      </c>
      <c r="AQ59" s="3">
        <f t="shared" si="54"/>
        <v>0</v>
      </c>
      <c r="AR59" s="3">
        <f t="shared" si="55"/>
        <v>1.2746345150657138E-4</v>
      </c>
      <c r="AS59" s="3">
        <f t="shared" si="56"/>
        <v>9.203006568396792E-5</v>
      </c>
      <c r="AT59" s="3">
        <f t="shared" si="57"/>
        <v>8.9785856974427749E-5</v>
      </c>
      <c r="AU59" s="3">
        <f t="shared" si="58"/>
        <v>2.8869146792301226E-5</v>
      </c>
      <c r="AV59" s="48">
        <f t="shared" si="59"/>
        <v>2.6597918879326364E-4</v>
      </c>
      <c r="AW59" s="46">
        <f t="shared" si="60"/>
        <v>0</v>
      </c>
      <c r="AX59" s="45">
        <f t="shared" si="61"/>
        <v>0</v>
      </c>
      <c r="AY59" s="45">
        <f t="shared" si="62"/>
        <v>0</v>
      </c>
      <c r="AZ59" s="45">
        <f t="shared" si="63"/>
        <v>0</v>
      </c>
      <c r="BA59" s="45">
        <f t="shared" si="64"/>
        <v>0</v>
      </c>
      <c r="BB59" s="45">
        <f t="shared" si="65"/>
        <v>0</v>
      </c>
      <c r="BC59" s="45">
        <f t="shared" si="66"/>
        <v>0</v>
      </c>
      <c r="BD59" s="48">
        <f t="shared" si="67"/>
        <v>0</v>
      </c>
      <c r="BE59" s="15"/>
    </row>
    <row r="60" spans="1:57" x14ac:dyDescent="0.35">
      <c r="A60" s="3">
        <v>34019</v>
      </c>
      <c r="B60" s="3" t="s">
        <v>25</v>
      </c>
      <c r="C60" s="3" t="s">
        <v>6</v>
      </c>
      <c r="D60" s="3">
        <v>2275050011</v>
      </c>
      <c r="E60" s="12" t="s">
        <v>42</v>
      </c>
      <c r="F60" s="12" t="s">
        <v>43</v>
      </c>
      <c r="G60" s="3" t="s">
        <v>7</v>
      </c>
      <c r="H60" s="3" t="s">
        <v>8</v>
      </c>
      <c r="I60" s="3">
        <v>139.1193634</v>
      </c>
      <c r="J60" s="3"/>
      <c r="K60" s="3"/>
      <c r="L60" s="3">
        <v>0.75268506400000001</v>
      </c>
      <c r="M60" s="3">
        <v>2.7409317259999999</v>
      </c>
      <c r="N60" s="3">
        <v>1.8912428370000001</v>
      </c>
      <c r="O60" s="3">
        <v>0.115797706</v>
      </c>
      <c r="P60" s="3">
        <v>1.7424542789999999</v>
      </c>
      <c r="Q60" s="3">
        <v>0.80030070135027565</v>
      </c>
      <c r="R60" s="3">
        <f t="shared" si="34"/>
        <v>0.80030070135027565</v>
      </c>
      <c r="S60" s="3">
        <f t="shared" si="35"/>
        <v>0.80030070135027565</v>
      </c>
      <c r="T60" s="3">
        <v>0.79932519408697755</v>
      </c>
      <c r="U60" s="3">
        <v>0.80011025322861917</v>
      </c>
      <c r="V60" s="3">
        <v>0.80001535329149731</v>
      </c>
      <c r="W60" s="3">
        <v>0.80205598196278116</v>
      </c>
      <c r="X60" s="39">
        <v>0.81831964489779163</v>
      </c>
      <c r="Y60" s="4">
        <f t="shared" si="36"/>
        <v>111.33732410042387</v>
      </c>
      <c r="Z60" s="3">
        <f t="shared" si="37"/>
        <v>0</v>
      </c>
      <c r="AA60" s="3">
        <f t="shared" si="38"/>
        <v>0</v>
      </c>
      <c r="AB60" s="3">
        <f t="shared" si="39"/>
        <v>0.60164013486816914</v>
      </c>
      <c r="AC60" s="3">
        <f t="shared" si="40"/>
        <v>2.1930475773722162</v>
      </c>
      <c r="AD60" s="3">
        <f t="shared" si="41"/>
        <v>1.5130233064025687</v>
      </c>
      <c r="AE60" s="3">
        <f t="shared" si="42"/>
        <v>9.2876242794867434E-2</v>
      </c>
      <c r="AF60" s="39">
        <f t="shared" si="43"/>
        <v>1.4258845668419176</v>
      </c>
      <c r="AG60" s="4">
        <f t="shared" si="44"/>
        <v>111.33732410042387</v>
      </c>
      <c r="AH60" s="3">
        <f t="shared" si="45"/>
        <v>0</v>
      </c>
      <c r="AI60" s="3">
        <f t="shared" si="46"/>
        <v>0</v>
      </c>
      <c r="AJ60" s="3">
        <f t="shared" si="47"/>
        <v>0.60164013486816914</v>
      </c>
      <c r="AK60" s="3">
        <f t="shared" si="48"/>
        <v>2.1930475773722162</v>
      </c>
      <c r="AL60" s="3">
        <f t="shared" si="49"/>
        <v>1.5130233064025687</v>
      </c>
      <c r="AM60" s="3">
        <f t="shared" si="50"/>
        <v>9.2876242794867434E-2</v>
      </c>
      <c r="AN60" s="39">
        <f t="shared" si="51"/>
        <v>1.4258845668419176</v>
      </c>
      <c r="AO60" s="52">
        <f t="shared" si="52"/>
        <v>0.30503376465869553</v>
      </c>
      <c r="AP60" s="3">
        <f t="shared" si="53"/>
        <v>0</v>
      </c>
      <c r="AQ60" s="3">
        <f t="shared" si="54"/>
        <v>0</v>
      </c>
      <c r="AR60" s="3">
        <f t="shared" si="55"/>
        <v>1.648329136625121E-3</v>
      </c>
      <c r="AS60" s="3">
        <f t="shared" si="56"/>
        <v>6.0083495270471677E-3</v>
      </c>
      <c r="AT60" s="3">
        <f t="shared" si="57"/>
        <v>4.1452693326097774E-3</v>
      </c>
      <c r="AU60" s="3">
        <f t="shared" si="58"/>
        <v>2.5445545971196555E-4</v>
      </c>
      <c r="AV60" s="48">
        <f t="shared" si="59"/>
        <v>3.9065330598408703E-3</v>
      </c>
      <c r="AW60" s="46">
        <f t="shared" si="60"/>
        <v>0</v>
      </c>
      <c r="AX60" s="45">
        <f t="shared" si="61"/>
        <v>0</v>
      </c>
      <c r="AY60" s="45">
        <f t="shared" si="62"/>
        <v>0</v>
      </c>
      <c r="AZ60" s="45">
        <f t="shared" si="63"/>
        <v>0</v>
      </c>
      <c r="BA60" s="45">
        <f t="shared" si="64"/>
        <v>0</v>
      </c>
      <c r="BB60" s="45">
        <f t="shared" si="65"/>
        <v>0</v>
      </c>
      <c r="BC60" s="45">
        <f t="shared" si="66"/>
        <v>0</v>
      </c>
      <c r="BD60" s="48">
        <f t="shared" si="67"/>
        <v>0</v>
      </c>
      <c r="BE60" s="15"/>
    </row>
    <row r="61" spans="1:57" x14ac:dyDescent="0.35">
      <c r="A61" s="3">
        <v>34019</v>
      </c>
      <c r="B61" s="3" t="s">
        <v>25</v>
      </c>
      <c r="C61" s="3" t="s">
        <v>6</v>
      </c>
      <c r="D61" s="3">
        <v>2275050012</v>
      </c>
      <c r="E61" s="12" t="s">
        <v>42</v>
      </c>
      <c r="F61" s="12" t="s">
        <v>44</v>
      </c>
      <c r="G61" s="3" t="s">
        <v>7</v>
      </c>
      <c r="H61" s="3" t="s">
        <v>8</v>
      </c>
      <c r="I61" s="3">
        <v>42.327803000000003</v>
      </c>
      <c r="J61" s="3"/>
      <c r="K61" s="3"/>
      <c r="L61" s="3">
        <v>1.4308681759999999</v>
      </c>
      <c r="M61" s="3">
        <v>1.0461513</v>
      </c>
      <c r="N61" s="3">
        <v>1.0210437020000001</v>
      </c>
      <c r="O61" s="3">
        <v>0.32519068000000001</v>
      </c>
      <c r="P61" s="3">
        <v>3.04735114</v>
      </c>
      <c r="Q61" s="3">
        <v>0.7829451534714138</v>
      </c>
      <c r="R61" s="3">
        <f t="shared" si="34"/>
        <v>0.7829451534714138</v>
      </c>
      <c r="S61" s="3">
        <f t="shared" si="35"/>
        <v>0.7829451534714138</v>
      </c>
      <c r="T61" s="3">
        <v>0.79176911149696672</v>
      </c>
      <c r="U61" s="3">
        <v>0.78189369148678367</v>
      </c>
      <c r="V61" s="3">
        <v>0.78158473542255391</v>
      </c>
      <c r="W61" s="3">
        <v>0.78905683590579956</v>
      </c>
      <c r="X61" s="39">
        <v>0.775778319478995</v>
      </c>
      <c r="Y61" s="4">
        <f t="shared" si="36"/>
        <v>33.140348215942772</v>
      </c>
      <c r="Z61" s="3">
        <f t="shared" si="37"/>
        <v>0</v>
      </c>
      <c r="AA61" s="3">
        <f t="shared" si="38"/>
        <v>0</v>
      </c>
      <c r="AB61" s="3">
        <f t="shared" si="39"/>
        <v>1.1329172243808054</v>
      </c>
      <c r="AC61" s="3">
        <f t="shared" si="40"/>
        <v>0.81797910181069766</v>
      </c>
      <c r="AD61" s="3">
        <f t="shared" si="41"/>
        <v>0.79803217168253504</v>
      </c>
      <c r="AE61" s="3">
        <f t="shared" si="42"/>
        <v>0.25659392902685541</v>
      </c>
      <c r="AF61" s="39">
        <f t="shared" si="43"/>
        <v>2.3640689462515998</v>
      </c>
      <c r="AG61" s="4">
        <f t="shared" si="44"/>
        <v>33.140348215942772</v>
      </c>
      <c r="AH61" s="3">
        <f t="shared" si="45"/>
        <v>0</v>
      </c>
      <c r="AI61" s="3">
        <f t="shared" si="46"/>
        <v>0</v>
      </c>
      <c r="AJ61" s="3">
        <f t="shared" si="47"/>
        <v>1.1329172243808054</v>
      </c>
      <c r="AK61" s="3">
        <f t="shared" si="48"/>
        <v>0.81797910181069766</v>
      </c>
      <c r="AL61" s="3">
        <f t="shared" si="49"/>
        <v>0.79803217168253504</v>
      </c>
      <c r="AM61" s="3">
        <f t="shared" si="50"/>
        <v>0.25659392902685541</v>
      </c>
      <c r="AN61" s="39">
        <f t="shared" si="51"/>
        <v>2.3640689462515998</v>
      </c>
      <c r="AO61" s="52">
        <f t="shared" si="52"/>
        <v>9.0795474564226777E-2</v>
      </c>
      <c r="AP61" s="3">
        <f t="shared" si="53"/>
        <v>0</v>
      </c>
      <c r="AQ61" s="3">
        <f t="shared" si="54"/>
        <v>0</v>
      </c>
      <c r="AR61" s="3">
        <f t="shared" si="55"/>
        <v>3.1038828065227545E-3</v>
      </c>
      <c r="AS61" s="3">
        <f t="shared" si="56"/>
        <v>2.2410386350978019E-3</v>
      </c>
      <c r="AT61" s="3">
        <f t="shared" si="57"/>
        <v>2.1863895114590001E-3</v>
      </c>
      <c r="AU61" s="3">
        <f t="shared" si="58"/>
        <v>7.029970658270011E-4</v>
      </c>
      <c r="AV61" s="48">
        <f t="shared" si="59"/>
        <v>6.476901222607123E-3</v>
      </c>
      <c r="AW61" s="46">
        <f t="shared" si="60"/>
        <v>0</v>
      </c>
      <c r="AX61" s="45">
        <f t="shared" si="61"/>
        <v>0</v>
      </c>
      <c r="AY61" s="45">
        <f t="shared" si="62"/>
        <v>0</v>
      </c>
      <c r="AZ61" s="45">
        <f t="shared" si="63"/>
        <v>0</v>
      </c>
      <c r="BA61" s="45">
        <f t="shared" si="64"/>
        <v>0</v>
      </c>
      <c r="BB61" s="45">
        <f t="shared" si="65"/>
        <v>0</v>
      </c>
      <c r="BC61" s="45">
        <f t="shared" si="66"/>
        <v>0</v>
      </c>
      <c r="BD61" s="48">
        <f t="shared" si="67"/>
        <v>0</v>
      </c>
      <c r="BE61" s="15"/>
    </row>
    <row r="62" spans="1:57" x14ac:dyDescent="0.35">
      <c r="A62" s="3">
        <v>34019</v>
      </c>
      <c r="B62" s="3" t="s">
        <v>25</v>
      </c>
      <c r="C62" s="3" t="s">
        <v>6</v>
      </c>
      <c r="D62" s="3">
        <v>2275060011</v>
      </c>
      <c r="E62" s="12" t="s">
        <v>45</v>
      </c>
      <c r="F62" s="12" t="s">
        <v>43</v>
      </c>
      <c r="G62" s="3" t="s">
        <v>7</v>
      </c>
      <c r="H62" s="3" t="s">
        <v>8</v>
      </c>
      <c r="I62" s="3">
        <v>0.15330849999999999</v>
      </c>
      <c r="J62" s="3"/>
      <c r="K62" s="3"/>
      <c r="L62" s="3">
        <v>8.6109999999999995E-4</v>
      </c>
      <c r="M62" s="3">
        <v>3.2881479999999999E-3</v>
      </c>
      <c r="N62" s="3">
        <v>2.2688220000000002E-3</v>
      </c>
      <c r="O62" s="3">
        <v>8.1749999999999995E-5</v>
      </c>
      <c r="P62" s="3">
        <v>9.2474780000000002E-4</v>
      </c>
      <c r="Q62" s="3">
        <v>0.63875015449875261</v>
      </c>
      <c r="R62" s="3">
        <f t="shared" si="34"/>
        <v>0.63875015449875261</v>
      </c>
      <c r="S62" s="3">
        <f t="shared" si="35"/>
        <v>0.63875015449875261</v>
      </c>
      <c r="T62" s="3">
        <v>0.64100461673717735</v>
      </c>
      <c r="U62" s="3">
        <v>0.63902011381656931</v>
      </c>
      <c r="V62" s="3">
        <v>0.63785491263920513</v>
      </c>
      <c r="W62" s="3">
        <v>0.6241266411509323</v>
      </c>
      <c r="X62" s="39">
        <v>0.63701299105504583</v>
      </c>
      <c r="Y62" s="4">
        <f t="shared" si="36"/>
        <v>9.7925828060972012E-2</v>
      </c>
      <c r="Z62" s="3">
        <f t="shared" si="37"/>
        <v>0</v>
      </c>
      <c r="AA62" s="3">
        <f t="shared" si="38"/>
        <v>0</v>
      </c>
      <c r="AB62" s="3">
        <f t="shared" si="39"/>
        <v>5.5196907547238336E-4</v>
      </c>
      <c r="AC62" s="3">
        <f t="shared" si="40"/>
        <v>2.1011927092057245E-3</v>
      </c>
      <c r="AD62" s="3">
        <f t="shared" si="41"/>
        <v>1.4471792586039068E-3</v>
      </c>
      <c r="AE62" s="3">
        <f t="shared" si="42"/>
        <v>5.1022352914088714E-5</v>
      </c>
      <c r="AF62" s="39">
        <f t="shared" si="43"/>
        <v>5.8907636204957327E-4</v>
      </c>
      <c r="AG62" s="4">
        <f t="shared" si="44"/>
        <v>9.7925828060972012E-2</v>
      </c>
      <c r="AH62" s="3">
        <f t="shared" si="45"/>
        <v>0</v>
      </c>
      <c r="AI62" s="3">
        <f t="shared" si="46"/>
        <v>0</v>
      </c>
      <c r="AJ62" s="3">
        <f t="shared" si="47"/>
        <v>5.5196907547238336E-4</v>
      </c>
      <c r="AK62" s="3">
        <f t="shared" si="48"/>
        <v>2.1011927092057245E-3</v>
      </c>
      <c r="AL62" s="3">
        <f t="shared" si="49"/>
        <v>1.4471792586039068E-3</v>
      </c>
      <c r="AM62" s="3">
        <f t="shared" si="50"/>
        <v>5.1022352914088714E-5</v>
      </c>
      <c r="AN62" s="39">
        <f t="shared" si="51"/>
        <v>5.8907636204957327E-4</v>
      </c>
      <c r="AO62" s="52">
        <f t="shared" si="52"/>
        <v>2.6828993989307402E-4</v>
      </c>
      <c r="AP62" s="3">
        <f t="shared" si="53"/>
        <v>0</v>
      </c>
      <c r="AQ62" s="3">
        <f t="shared" si="54"/>
        <v>0</v>
      </c>
      <c r="AR62" s="3">
        <f t="shared" si="55"/>
        <v>1.5122440423900915E-6</v>
      </c>
      <c r="AS62" s="3">
        <f t="shared" si="56"/>
        <v>5.7566923539882867E-6</v>
      </c>
      <c r="AT62" s="3">
        <f t="shared" si="57"/>
        <v>3.9648746811065939E-6</v>
      </c>
      <c r="AU62" s="3">
        <f t="shared" si="58"/>
        <v>1.397872682577773E-7</v>
      </c>
      <c r="AV62" s="48">
        <f t="shared" si="59"/>
        <v>1.6139078412317076E-6</v>
      </c>
      <c r="AW62" s="46">
        <f t="shared" si="60"/>
        <v>0</v>
      </c>
      <c r="AX62" s="45">
        <f t="shared" si="61"/>
        <v>0</v>
      </c>
      <c r="AY62" s="45">
        <f t="shared" si="62"/>
        <v>0</v>
      </c>
      <c r="AZ62" s="45">
        <f t="shared" si="63"/>
        <v>0</v>
      </c>
      <c r="BA62" s="45">
        <f t="shared" si="64"/>
        <v>0</v>
      </c>
      <c r="BB62" s="45">
        <f t="shared" si="65"/>
        <v>0</v>
      </c>
      <c r="BC62" s="45">
        <f t="shared" si="66"/>
        <v>0</v>
      </c>
      <c r="BD62" s="48">
        <f t="shared" si="67"/>
        <v>0</v>
      </c>
      <c r="BE62" s="15"/>
    </row>
    <row r="63" spans="1:57" x14ac:dyDescent="0.35">
      <c r="A63" s="3">
        <v>34019</v>
      </c>
      <c r="B63" s="3" t="s">
        <v>25</v>
      </c>
      <c r="C63" s="3" t="s">
        <v>6</v>
      </c>
      <c r="D63" s="3">
        <v>2275060012</v>
      </c>
      <c r="E63" s="12" t="s">
        <v>45</v>
      </c>
      <c r="F63" s="12" t="s">
        <v>44</v>
      </c>
      <c r="G63" s="3" t="s">
        <v>7</v>
      </c>
      <c r="H63" s="3" t="s">
        <v>8</v>
      </c>
      <c r="I63" s="3">
        <v>7.0596870000000006E-2</v>
      </c>
      <c r="J63" s="3"/>
      <c r="K63" s="3"/>
      <c r="L63" s="3">
        <v>1.515829E-2</v>
      </c>
      <c r="M63" s="3">
        <v>1.1795099999999999E-2</v>
      </c>
      <c r="N63" s="3">
        <v>1.151202E-2</v>
      </c>
      <c r="O63" s="3">
        <v>3.1766099999999999E-3</v>
      </c>
      <c r="P63" s="3">
        <v>1.9665040000000002E-2</v>
      </c>
      <c r="Q63" s="3">
        <v>0.35307232784452613</v>
      </c>
      <c r="R63" s="3">
        <f t="shared" si="34"/>
        <v>0.35307232784452613</v>
      </c>
      <c r="S63" s="3">
        <f t="shared" si="35"/>
        <v>0.35307232784452613</v>
      </c>
      <c r="T63" s="3">
        <v>0.3498441430392944</v>
      </c>
      <c r="U63" s="3">
        <v>0.77264148361071727</v>
      </c>
      <c r="V63" s="3">
        <v>0.77161702370154983</v>
      </c>
      <c r="W63" s="3">
        <v>0.36180586934646108</v>
      </c>
      <c r="X63" s="39">
        <v>0.44118774613456385</v>
      </c>
      <c r="Y63" s="4">
        <f t="shared" si="36"/>
        <v>2.4925801229437394E-2</v>
      </c>
      <c r="Z63" s="3">
        <f t="shared" si="37"/>
        <v>0</v>
      </c>
      <c r="AA63" s="3">
        <f t="shared" si="38"/>
        <v>0</v>
      </c>
      <c r="AB63" s="3">
        <f t="shared" si="39"/>
        <v>5.3030389749911056E-3</v>
      </c>
      <c r="AC63" s="3">
        <f t="shared" si="40"/>
        <v>9.1133835633367705E-3</v>
      </c>
      <c r="AD63" s="3">
        <f t="shared" si="41"/>
        <v>8.8828706091927147E-3</v>
      </c>
      <c r="AE63" s="3">
        <f t="shared" si="42"/>
        <v>1.1493161426246617E-3</v>
      </c>
      <c r="AF63" s="39">
        <f t="shared" si="43"/>
        <v>8.6759746752460443E-3</v>
      </c>
      <c r="AG63" s="4">
        <f t="shared" si="44"/>
        <v>2.4925801229437394E-2</v>
      </c>
      <c r="AH63" s="3">
        <f t="shared" si="45"/>
        <v>0</v>
      </c>
      <c r="AI63" s="3">
        <f t="shared" si="46"/>
        <v>0</v>
      </c>
      <c r="AJ63" s="3">
        <f t="shared" si="47"/>
        <v>5.3030389749911056E-3</v>
      </c>
      <c r="AK63" s="3">
        <f t="shared" si="48"/>
        <v>9.1133835633367705E-3</v>
      </c>
      <c r="AL63" s="3">
        <f t="shared" si="49"/>
        <v>8.8828706091927147E-3</v>
      </c>
      <c r="AM63" s="3">
        <f t="shared" si="50"/>
        <v>1.1493161426246617E-3</v>
      </c>
      <c r="AN63" s="39">
        <f t="shared" si="51"/>
        <v>8.6759746752460443E-3</v>
      </c>
      <c r="AO63" s="52">
        <f t="shared" si="52"/>
        <v>6.8289866382020253E-5</v>
      </c>
      <c r="AP63" s="3">
        <f t="shared" si="53"/>
        <v>0</v>
      </c>
      <c r="AQ63" s="3">
        <f t="shared" si="54"/>
        <v>0</v>
      </c>
      <c r="AR63" s="3">
        <f t="shared" si="55"/>
        <v>1.4528873904085221E-5</v>
      </c>
      <c r="AS63" s="3">
        <f t="shared" si="56"/>
        <v>2.496817414612814E-5</v>
      </c>
      <c r="AT63" s="3">
        <f t="shared" si="57"/>
        <v>2.4336631806007437E-5</v>
      </c>
      <c r="AU63" s="3">
        <f t="shared" si="58"/>
        <v>3.1488113496566075E-6</v>
      </c>
      <c r="AV63" s="48">
        <f t="shared" si="59"/>
        <v>2.3769793630811079E-5</v>
      </c>
      <c r="AW63" s="46">
        <f t="shared" si="60"/>
        <v>0</v>
      </c>
      <c r="AX63" s="45">
        <f t="shared" si="61"/>
        <v>0</v>
      </c>
      <c r="AY63" s="45">
        <f t="shared" si="62"/>
        <v>0</v>
      </c>
      <c r="AZ63" s="45">
        <f t="shared" si="63"/>
        <v>0</v>
      </c>
      <c r="BA63" s="45">
        <f t="shared" si="64"/>
        <v>0</v>
      </c>
      <c r="BB63" s="45">
        <f t="shared" si="65"/>
        <v>0</v>
      </c>
      <c r="BC63" s="45">
        <f t="shared" si="66"/>
        <v>0</v>
      </c>
      <c r="BD63" s="48">
        <f t="shared" si="67"/>
        <v>0</v>
      </c>
      <c r="BE63" s="15"/>
    </row>
    <row r="64" spans="1:57" ht="43.5" x14ac:dyDescent="0.35">
      <c r="A64" s="3">
        <v>34021</v>
      </c>
      <c r="B64" s="3" t="s">
        <v>26</v>
      </c>
      <c r="C64" s="3" t="s">
        <v>6</v>
      </c>
      <c r="D64" s="3">
        <v>2265008005</v>
      </c>
      <c r="E64" s="12" t="s">
        <v>36</v>
      </c>
      <c r="F64" s="12" t="s">
        <v>37</v>
      </c>
      <c r="G64" s="3" t="s">
        <v>7</v>
      </c>
      <c r="H64" s="3" t="s">
        <v>8</v>
      </c>
      <c r="I64" s="3">
        <v>8.735125</v>
      </c>
      <c r="J64" s="3">
        <v>6.45701E-3</v>
      </c>
      <c r="K64" s="3"/>
      <c r="L64" s="3">
        <v>0.49074820000000002</v>
      </c>
      <c r="M64" s="3">
        <v>2.1718600000000001E-2</v>
      </c>
      <c r="N64" s="3">
        <v>1.9968119999999999E-2</v>
      </c>
      <c r="O64" s="3">
        <v>4.6447460000000003E-2</v>
      </c>
      <c r="P64" s="3">
        <v>0.2352902</v>
      </c>
      <c r="Q64" s="3">
        <v>1.137675762805703</v>
      </c>
      <c r="R64" s="3">
        <f t="shared" si="34"/>
        <v>1.137675762805703</v>
      </c>
      <c r="S64" s="3">
        <f t="shared" si="35"/>
        <v>1.137675762805703</v>
      </c>
      <c r="T64" s="3">
        <v>1.139280323349247</v>
      </c>
      <c r="U64" s="3">
        <v>1.1434434188108327</v>
      </c>
      <c r="V64" s="3">
        <v>1.1442977345928413</v>
      </c>
      <c r="W64" s="3">
        <v>1.1467532949664048</v>
      </c>
      <c r="X64" s="39">
        <v>1.1374049836496174</v>
      </c>
      <c r="Y64" s="4">
        <f t="shared" si="36"/>
        <v>9.9377399975781664</v>
      </c>
      <c r="Z64" s="3">
        <f t="shared" si="37"/>
        <v>7.3459837771940525E-3</v>
      </c>
      <c r="AA64" s="3">
        <f t="shared" si="38"/>
        <v>0</v>
      </c>
      <c r="AB64" s="3">
        <f t="shared" si="39"/>
        <v>0.55909976797906091</v>
      </c>
      <c r="AC64" s="3">
        <f t="shared" si="40"/>
        <v>2.4833990235784951E-2</v>
      </c>
      <c r="AD64" s="3">
        <f t="shared" si="41"/>
        <v>2.2849474480078007E-2</v>
      </c>
      <c r="AE64" s="3">
        <f t="shared" si="42"/>
        <v>5.3263777797820287E-2</v>
      </c>
      <c r="AF64" s="39">
        <f t="shared" si="43"/>
        <v>0.26762024608391521</v>
      </c>
      <c r="AG64" s="4">
        <f t="shared" si="44"/>
        <v>9.9377399975781664</v>
      </c>
      <c r="AH64" s="3">
        <f t="shared" si="45"/>
        <v>7.3459837771940525E-3</v>
      </c>
      <c r="AI64" s="3">
        <f t="shared" si="46"/>
        <v>0</v>
      </c>
      <c r="AJ64" s="3">
        <f t="shared" si="47"/>
        <v>0.55909976797906091</v>
      </c>
      <c r="AK64" s="3">
        <f t="shared" si="48"/>
        <v>2.4833990235784951E-2</v>
      </c>
      <c r="AL64" s="3">
        <f t="shared" si="49"/>
        <v>2.2849474480078007E-2</v>
      </c>
      <c r="AM64" s="3">
        <f t="shared" si="50"/>
        <v>5.3263777797820287E-2</v>
      </c>
      <c r="AN64" s="39">
        <f t="shared" si="51"/>
        <v>0.26762024608391521</v>
      </c>
      <c r="AO64" s="52">
        <f t="shared" si="52"/>
        <v>2.7226684924871687E-2</v>
      </c>
      <c r="AP64" s="3">
        <f t="shared" si="53"/>
        <v>2.0125982951216581E-5</v>
      </c>
      <c r="AQ64" s="3">
        <f t="shared" si="54"/>
        <v>0</v>
      </c>
      <c r="AR64" s="3">
        <f t="shared" si="55"/>
        <v>1.5317801862440026E-3</v>
      </c>
      <c r="AS64" s="3">
        <f t="shared" si="56"/>
        <v>6.8038329413109449E-5</v>
      </c>
      <c r="AT64" s="3">
        <f t="shared" si="57"/>
        <v>6.2601299945419202E-5</v>
      </c>
      <c r="AU64" s="3">
        <f t="shared" si="58"/>
        <v>1.4592815835019258E-4</v>
      </c>
      <c r="AV64" s="48">
        <f t="shared" si="59"/>
        <v>7.3320615365456219E-4</v>
      </c>
      <c r="AW64" s="46">
        <f t="shared" si="60"/>
        <v>0</v>
      </c>
      <c r="AX64" s="45">
        <f t="shared" si="61"/>
        <v>0</v>
      </c>
      <c r="AY64" s="45">
        <f t="shared" si="62"/>
        <v>0</v>
      </c>
      <c r="AZ64" s="45">
        <f t="shared" si="63"/>
        <v>0</v>
      </c>
      <c r="BA64" s="45">
        <f t="shared" si="64"/>
        <v>0</v>
      </c>
      <c r="BB64" s="45">
        <f t="shared" si="65"/>
        <v>0</v>
      </c>
      <c r="BC64" s="45">
        <f t="shared" si="66"/>
        <v>0</v>
      </c>
      <c r="BD64" s="48">
        <f t="shared" si="67"/>
        <v>0</v>
      </c>
      <c r="BE64" s="15"/>
    </row>
    <row r="65" spans="1:57" ht="43.5" x14ac:dyDescent="0.35">
      <c r="A65" s="3">
        <v>34021</v>
      </c>
      <c r="B65" s="3" t="s">
        <v>26</v>
      </c>
      <c r="C65" s="3" t="s">
        <v>6</v>
      </c>
      <c r="D65" s="3">
        <v>2270008005</v>
      </c>
      <c r="E65" s="12" t="s">
        <v>37</v>
      </c>
      <c r="F65" s="12" t="s">
        <v>38</v>
      </c>
      <c r="G65" s="3" t="s">
        <v>7</v>
      </c>
      <c r="H65" s="3" t="s">
        <v>8</v>
      </c>
      <c r="I65" s="3">
        <v>0.1601832</v>
      </c>
      <c r="J65" s="3"/>
      <c r="K65" s="3"/>
      <c r="L65" s="3">
        <v>0.50047799999999998</v>
      </c>
      <c r="M65" s="3">
        <v>2.019485E-2</v>
      </c>
      <c r="N65" s="3">
        <v>1.9573119999999999E-2</v>
      </c>
      <c r="O65" s="3">
        <v>1.26867E-3</v>
      </c>
      <c r="P65" s="3">
        <v>7.6100749999999995E-2</v>
      </c>
      <c r="Q65" s="3">
        <v>0.92744455287860228</v>
      </c>
      <c r="R65" s="3">
        <f t="shared" si="34"/>
        <v>0.92744455287860228</v>
      </c>
      <c r="S65" s="3">
        <f t="shared" si="35"/>
        <v>0.92744455287860228</v>
      </c>
      <c r="T65" s="3">
        <v>0.8812213199642529</v>
      </c>
      <c r="U65" s="3">
        <v>0.84444841351925259</v>
      </c>
      <c r="V65" s="3">
        <v>0.84415283398614505</v>
      </c>
      <c r="W65" s="3">
        <v>0.96561631988547258</v>
      </c>
      <c r="X65" s="39">
        <v>0.95809163991597157</v>
      </c>
      <c r="Y65" s="4">
        <f t="shared" si="36"/>
        <v>0.14856103630266373</v>
      </c>
      <c r="Z65" s="3">
        <f t="shared" si="37"/>
        <v>0</v>
      </c>
      <c r="AA65" s="3">
        <f t="shared" si="38"/>
        <v>0</v>
      </c>
      <c r="AB65" s="3">
        <f t="shared" si="39"/>
        <v>0.44103188377306934</v>
      </c>
      <c r="AC65" s="3">
        <f t="shared" si="40"/>
        <v>1.7053509043759279E-2</v>
      </c>
      <c r="AD65" s="3">
        <f t="shared" si="41"/>
        <v>1.6522704717950896E-2</v>
      </c>
      <c r="AE65" s="3">
        <f t="shared" si="42"/>
        <v>1.2250484565491024E-3</v>
      </c>
      <c r="AF65" s="39">
        <f t="shared" si="43"/>
        <v>7.2911492366335373E-2</v>
      </c>
      <c r="AG65" s="4">
        <f t="shared" si="44"/>
        <v>0.14856103630266373</v>
      </c>
      <c r="AH65" s="3">
        <f t="shared" si="45"/>
        <v>0</v>
      </c>
      <c r="AI65" s="3">
        <f t="shared" si="46"/>
        <v>0</v>
      </c>
      <c r="AJ65" s="3">
        <f t="shared" si="47"/>
        <v>0.44103188377306934</v>
      </c>
      <c r="AK65" s="3">
        <f t="shared" si="48"/>
        <v>1.7053509043759279E-2</v>
      </c>
      <c r="AL65" s="3">
        <f t="shared" si="49"/>
        <v>1.6522704717950896E-2</v>
      </c>
      <c r="AM65" s="3">
        <f t="shared" si="50"/>
        <v>1.2250484565491024E-3</v>
      </c>
      <c r="AN65" s="39">
        <f t="shared" si="51"/>
        <v>7.2911492366335373E-2</v>
      </c>
      <c r="AO65" s="52">
        <f t="shared" si="52"/>
        <v>4.0701653781551706E-4</v>
      </c>
      <c r="AP65" s="3">
        <f t="shared" si="53"/>
        <v>0</v>
      </c>
      <c r="AQ65" s="3">
        <f t="shared" si="54"/>
        <v>0</v>
      </c>
      <c r="AR65" s="3">
        <f t="shared" si="55"/>
        <v>1.2083065308851216E-3</v>
      </c>
      <c r="AS65" s="3">
        <f t="shared" si="56"/>
        <v>4.6721942585641858E-5</v>
      </c>
      <c r="AT65" s="3">
        <f t="shared" si="57"/>
        <v>4.526768415876958E-5</v>
      </c>
      <c r="AU65" s="3">
        <f t="shared" si="58"/>
        <v>3.3562971412304176E-6</v>
      </c>
      <c r="AV65" s="48">
        <f t="shared" si="59"/>
        <v>1.9975751333242567E-4</v>
      </c>
      <c r="AW65" s="46">
        <f t="shared" si="60"/>
        <v>0</v>
      </c>
      <c r="AX65" s="45">
        <f t="shared" si="61"/>
        <v>0</v>
      </c>
      <c r="AY65" s="45">
        <f t="shared" si="62"/>
        <v>0</v>
      </c>
      <c r="AZ65" s="45">
        <f t="shared" si="63"/>
        <v>0</v>
      </c>
      <c r="BA65" s="45">
        <f t="shared" si="64"/>
        <v>0</v>
      </c>
      <c r="BB65" s="45">
        <f t="shared" si="65"/>
        <v>0</v>
      </c>
      <c r="BC65" s="45">
        <f t="shared" si="66"/>
        <v>0</v>
      </c>
      <c r="BD65" s="48">
        <f t="shared" si="67"/>
        <v>0</v>
      </c>
      <c r="BE65" s="15"/>
    </row>
    <row r="66" spans="1:57" x14ac:dyDescent="0.35">
      <c r="A66" s="3">
        <v>34021</v>
      </c>
      <c r="B66" s="3" t="s">
        <v>26</v>
      </c>
      <c r="C66" s="3" t="s">
        <v>6</v>
      </c>
      <c r="D66" s="3">
        <v>2275001000</v>
      </c>
      <c r="E66" s="12" t="s">
        <v>39</v>
      </c>
      <c r="F66" s="12"/>
      <c r="G66" s="3" t="s">
        <v>7</v>
      </c>
      <c r="H66" s="3" t="s">
        <v>8</v>
      </c>
      <c r="I66" s="3">
        <v>10.43662</v>
      </c>
      <c r="J66" s="3"/>
      <c r="K66" s="3"/>
      <c r="L66" s="3">
        <v>8.9779579999999992</v>
      </c>
      <c r="M66" s="3">
        <v>0.56001239999999997</v>
      </c>
      <c r="N66" s="3">
        <v>0.54657210000000001</v>
      </c>
      <c r="O66" s="3">
        <v>0.84783949999999997</v>
      </c>
      <c r="P66" s="3">
        <v>4.3679500000000004</v>
      </c>
      <c r="Q66" s="3">
        <v>1.0456789155486494</v>
      </c>
      <c r="R66" s="3">
        <f t="shared" si="34"/>
        <v>1.0456789155486494</v>
      </c>
      <c r="S66" s="3">
        <f t="shared" si="35"/>
        <v>1.0456789155486494</v>
      </c>
      <c r="T66" s="3">
        <v>1.0398205566400638</v>
      </c>
      <c r="U66" s="3">
        <v>1.0728632355052716</v>
      </c>
      <c r="V66" s="3">
        <v>1.0723135648355602</v>
      </c>
      <c r="W66" s="3">
        <v>1.041593380211707</v>
      </c>
      <c r="X66" s="39">
        <v>1.0457851905601248</v>
      </c>
      <c r="Y66" s="4">
        <f t="shared" si="36"/>
        <v>10.913353483593346</v>
      </c>
      <c r="Z66" s="3">
        <f t="shared" si="37"/>
        <v>0</v>
      </c>
      <c r="AA66" s="3">
        <f t="shared" si="38"/>
        <v>0</v>
      </c>
      <c r="AB66" s="3">
        <f t="shared" si="39"/>
        <v>9.3354652850511126</v>
      </c>
      <c r="AC66" s="3">
        <f t="shared" si="40"/>
        <v>0.60081671538707238</v>
      </c>
      <c r="AD66" s="3">
        <f t="shared" si="41"/>
        <v>0.58609667699065826</v>
      </c>
      <c r="AE66" s="3">
        <f t="shared" si="42"/>
        <v>0.8831040106820035</v>
      </c>
      <c r="AF66" s="39">
        <f t="shared" si="43"/>
        <v>4.5679374231070975</v>
      </c>
      <c r="AG66" s="4">
        <f t="shared" si="44"/>
        <v>10.913353483593346</v>
      </c>
      <c r="AH66" s="3">
        <f t="shared" si="45"/>
        <v>0</v>
      </c>
      <c r="AI66" s="3">
        <f t="shared" si="46"/>
        <v>0</v>
      </c>
      <c r="AJ66" s="3">
        <f t="shared" si="47"/>
        <v>9.3354652850511126</v>
      </c>
      <c r="AK66" s="3">
        <f t="shared" si="48"/>
        <v>0.60081671538707238</v>
      </c>
      <c r="AL66" s="3">
        <f t="shared" si="49"/>
        <v>0.58609667699065826</v>
      </c>
      <c r="AM66" s="3">
        <f t="shared" si="50"/>
        <v>0.8831040106820035</v>
      </c>
      <c r="AN66" s="39">
        <f t="shared" si="51"/>
        <v>4.5679374231070975</v>
      </c>
      <c r="AO66" s="52">
        <f t="shared" si="52"/>
        <v>2.9899598585187249E-2</v>
      </c>
      <c r="AP66" s="3">
        <f t="shared" si="53"/>
        <v>0</v>
      </c>
      <c r="AQ66" s="3">
        <f t="shared" si="54"/>
        <v>0</v>
      </c>
      <c r="AR66" s="3">
        <f t="shared" si="55"/>
        <v>2.5576617219318115E-2</v>
      </c>
      <c r="AS66" s="3">
        <f t="shared" si="56"/>
        <v>1.6460731928412942E-3</v>
      </c>
      <c r="AT66" s="3">
        <f t="shared" si="57"/>
        <v>1.6057443205223514E-3</v>
      </c>
      <c r="AU66" s="3">
        <f t="shared" si="58"/>
        <v>2.4194630429643931E-3</v>
      </c>
      <c r="AV66" s="48">
        <f t="shared" si="59"/>
        <v>1.2514897049608486E-2</v>
      </c>
      <c r="AW66" s="46">
        <f t="shared" si="60"/>
        <v>0</v>
      </c>
      <c r="AX66" s="45">
        <f t="shared" si="61"/>
        <v>0</v>
      </c>
      <c r="AY66" s="45">
        <f t="shared" si="62"/>
        <v>0</v>
      </c>
      <c r="AZ66" s="45">
        <f t="shared" si="63"/>
        <v>0</v>
      </c>
      <c r="BA66" s="45">
        <f t="shared" si="64"/>
        <v>0</v>
      </c>
      <c r="BB66" s="45">
        <f t="shared" si="65"/>
        <v>0</v>
      </c>
      <c r="BC66" s="45">
        <f t="shared" si="66"/>
        <v>0</v>
      </c>
      <c r="BD66" s="48">
        <f t="shared" si="67"/>
        <v>0</v>
      </c>
      <c r="BE66" s="15"/>
    </row>
    <row r="67" spans="1:57" ht="29" x14ac:dyDescent="0.35">
      <c r="A67" s="3">
        <v>34021</v>
      </c>
      <c r="B67" s="3" t="s">
        <v>26</v>
      </c>
      <c r="C67" s="3" t="s">
        <v>6</v>
      </c>
      <c r="D67" s="3">
        <v>2275020000</v>
      </c>
      <c r="E67" s="12" t="s">
        <v>40</v>
      </c>
      <c r="F67" s="12" t="s">
        <v>41</v>
      </c>
      <c r="G67" s="3" t="s">
        <v>7</v>
      </c>
      <c r="H67" s="3" t="s">
        <v>8</v>
      </c>
      <c r="I67" s="3">
        <v>29.37241448</v>
      </c>
      <c r="J67" s="3"/>
      <c r="K67" s="3">
        <v>7140.5047709999999</v>
      </c>
      <c r="L67" s="3">
        <v>21.27588008</v>
      </c>
      <c r="M67" s="3">
        <v>0.17540631500000001</v>
      </c>
      <c r="N67" s="3">
        <v>0.17540631500000001</v>
      </c>
      <c r="O67" s="3">
        <v>2.6506906579999998</v>
      </c>
      <c r="P67" s="3">
        <v>7.5916169916999996</v>
      </c>
      <c r="Q67" s="3">
        <v>1.132878899368245</v>
      </c>
      <c r="R67" s="3">
        <f t="shared" si="34"/>
        <v>1.132878899368245</v>
      </c>
      <c r="S67" s="3">
        <f t="shared" si="35"/>
        <v>1.132878899368245</v>
      </c>
      <c r="T67" s="3">
        <v>1.1022817640076865</v>
      </c>
      <c r="U67" s="3">
        <v>1.0885730151986679</v>
      </c>
      <c r="V67" s="3">
        <v>1.0885318875481176</v>
      </c>
      <c r="W67" s="3">
        <v>1.1726297889278308</v>
      </c>
      <c r="X67" s="39">
        <v>0.94474810336718573</v>
      </c>
      <c r="Y67" s="4">
        <f t="shared" si="36"/>
        <v>33.275388587890305</v>
      </c>
      <c r="Z67" s="3">
        <f t="shared" si="37"/>
        <v>0</v>
      </c>
      <c r="AA67" s="3">
        <f t="shared" si="38"/>
        <v>8089.3271859041824</v>
      </c>
      <c r="AB67" s="3">
        <f t="shared" si="39"/>
        <v>23.452014625398398</v>
      </c>
      <c r="AC67" s="3">
        <f t="shared" si="40"/>
        <v>0.19094258120443733</v>
      </c>
      <c r="AD67" s="3">
        <f t="shared" si="41"/>
        <v>0.19093536715480969</v>
      </c>
      <c r="AE67" s="3">
        <f t="shared" si="42"/>
        <v>3.1082788268035126</v>
      </c>
      <c r="AF67" s="39">
        <f t="shared" si="43"/>
        <v>7.1721657543986748</v>
      </c>
      <c r="AG67" s="4">
        <f t="shared" si="44"/>
        <v>33.275388587890305</v>
      </c>
      <c r="AH67" s="3">
        <f t="shared" si="45"/>
        <v>0</v>
      </c>
      <c r="AI67" s="3">
        <f t="shared" si="46"/>
        <v>8089.3271859041824</v>
      </c>
      <c r="AJ67" s="3">
        <f t="shared" si="47"/>
        <v>23.452014625398398</v>
      </c>
      <c r="AK67" s="3">
        <f t="shared" si="48"/>
        <v>0.19094258120443733</v>
      </c>
      <c r="AL67" s="3">
        <f t="shared" si="49"/>
        <v>0.19093536715480969</v>
      </c>
      <c r="AM67" s="3">
        <f t="shared" si="50"/>
        <v>3.1082788268035126</v>
      </c>
      <c r="AN67" s="39">
        <f t="shared" si="51"/>
        <v>7.1721657543986748</v>
      </c>
      <c r="AO67" s="52">
        <f t="shared" si="52"/>
        <v>9.1165448186000836E-2</v>
      </c>
      <c r="AP67" s="3">
        <f t="shared" si="53"/>
        <v>0</v>
      </c>
      <c r="AQ67" s="3">
        <f t="shared" si="54"/>
        <v>22.162540235353923</v>
      </c>
      <c r="AR67" s="3">
        <f t="shared" si="55"/>
        <v>6.42520948641052E-2</v>
      </c>
      <c r="AS67" s="3">
        <f t="shared" si="56"/>
        <v>5.2313035946421188E-4</v>
      </c>
      <c r="AT67" s="3">
        <f t="shared" si="57"/>
        <v>5.2311059494468404E-4</v>
      </c>
      <c r="AU67" s="3">
        <f t="shared" si="58"/>
        <v>8.5158324022014051E-3</v>
      </c>
      <c r="AV67" s="48">
        <f t="shared" si="59"/>
        <v>1.9649769190133354E-2</v>
      </c>
      <c r="AW67" s="46">
        <f t="shared" si="60"/>
        <v>0</v>
      </c>
      <c r="AX67" s="45">
        <f t="shared" si="61"/>
        <v>0</v>
      </c>
      <c r="AY67" s="45">
        <f t="shared" si="62"/>
        <v>0</v>
      </c>
      <c r="AZ67" s="45">
        <f t="shared" si="63"/>
        <v>0</v>
      </c>
      <c r="BA67" s="45">
        <f t="shared" si="64"/>
        <v>0</v>
      </c>
      <c r="BB67" s="45">
        <f t="shared" si="65"/>
        <v>0</v>
      </c>
      <c r="BC67" s="45">
        <f t="shared" si="66"/>
        <v>0</v>
      </c>
      <c r="BD67" s="48">
        <f t="shared" si="67"/>
        <v>0</v>
      </c>
      <c r="BE67" s="15"/>
    </row>
    <row r="68" spans="1:57" x14ac:dyDescent="0.35">
      <c r="A68" s="3">
        <v>34021</v>
      </c>
      <c r="B68" s="3" t="s">
        <v>26</v>
      </c>
      <c r="C68" s="3" t="s">
        <v>6</v>
      </c>
      <c r="D68" s="3">
        <v>2275050011</v>
      </c>
      <c r="E68" s="12" t="s">
        <v>42</v>
      </c>
      <c r="F68" s="12" t="s">
        <v>43</v>
      </c>
      <c r="G68" s="3" t="s">
        <v>7</v>
      </c>
      <c r="H68" s="3" t="s">
        <v>8</v>
      </c>
      <c r="I68" s="3">
        <v>191.47814959999999</v>
      </c>
      <c r="J68" s="3"/>
      <c r="K68" s="3"/>
      <c r="L68" s="3">
        <v>1.035964398</v>
      </c>
      <c r="M68" s="3">
        <v>3.7725047900000002</v>
      </c>
      <c r="N68" s="3">
        <v>2.6030281930000001</v>
      </c>
      <c r="O68" s="3">
        <v>0.15937915350000001</v>
      </c>
      <c r="P68" s="3">
        <v>2.3982419529999999</v>
      </c>
      <c r="Q68" s="3">
        <v>0.80030070135027565</v>
      </c>
      <c r="R68" s="3">
        <f t="shared" si="34"/>
        <v>0.80030070135027565</v>
      </c>
      <c r="S68" s="3">
        <f t="shared" si="35"/>
        <v>0.80030070135027565</v>
      </c>
      <c r="T68" s="3">
        <v>0.79932519408697755</v>
      </c>
      <c r="U68" s="3">
        <v>0.80011025322861917</v>
      </c>
      <c r="V68" s="3">
        <v>0.80001535329149731</v>
      </c>
      <c r="W68" s="3">
        <v>0.80205598196278116</v>
      </c>
      <c r="X68" s="39">
        <v>0.81831964489779163</v>
      </c>
      <c r="Y68" s="4">
        <f t="shared" si="36"/>
        <v>153.24009741813299</v>
      </c>
      <c r="Z68" s="3">
        <f t="shared" si="37"/>
        <v>0</v>
      </c>
      <c r="AA68" s="3">
        <f t="shared" si="38"/>
        <v>0</v>
      </c>
      <c r="AB68" s="3">
        <f t="shared" si="39"/>
        <v>0.8280724434985488</v>
      </c>
      <c r="AC68" s="3">
        <f t="shared" si="40"/>
        <v>3.0184197628330791</v>
      </c>
      <c r="AD68" s="3">
        <f t="shared" si="41"/>
        <v>2.082462519450623</v>
      </c>
      <c r="AE68" s="3">
        <f t="shared" si="42"/>
        <v>0.12783100346483933</v>
      </c>
      <c r="AF68" s="39">
        <f t="shared" si="43"/>
        <v>1.9625285033579463</v>
      </c>
      <c r="AG68" s="4">
        <f t="shared" si="44"/>
        <v>153.24009741813299</v>
      </c>
      <c r="AH68" s="3">
        <f t="shared" si="45"/>
        <v>0</v>
      </c>
      <c r="AI68" s="3">
        <f t="shared" si="46"/>
        <v>0</v>
      </c>
      <c r="AJ68" s="3">
        <f t="shared" si="47"/>
        <v>0.8280724434985488</v>
      </c>
      <c r="AK68" s="3">
        <f t="shared" si="48"/>
        <v>3.0184197628330791</v>
      </c>
      <c r="AL68" s="3">
        <f t="shared" si="49"/>
        <v>2.082462519450623</v>
      </c>
      <c r="AM68" s="3">
        <f t="shared" si="50"/>
        <v>0.12783100346483933</v>
      </c>
      <c r="AN68" s="39">
        <f t="shared" si="51"/>
        <v>1.9625285033579463</v>
      </c>
      <c r="AO68" s="52">
        <f t="shared" si="52"/>
        <v>0.41983588333735067</v>
      </c>
      <c r="AP68" s="3">
        <f t="shared" si="53"/>
        <v>0</v>
      </c>
      <c r="AQ68" s="3">
        <f t="shared" si="54"/>
        <v>0</v>
      </c>
      <c r="AR68" s="3">
        <f t="shared" si="55"/>
        <v>2.2686916260234212E-3</v>
      </c>
      <c r="AS68" s="3">
        <f t="shared" si="56"/>
        <v>8.2696431858440521E-3</v>
      </c>
      <c r="AT68" s="3">
        <f t="shared" si="57"/>
        <v>5.7053767656181451E-3</v>
      </c>
      <c r="AU68" s="3">
        <f t="shared" si="58"/>
        <v>3.5022192730092968E-4</v>
      </c>
      <c r="AV68" s="48">
        <f t="shared" si="59"/>
        <v>5.376790420158757E-3</v>
      </c>
      <c r="AW68" s="46">
        <f t="shared" si="60"/>
        <v>0</v>
      </c>
      <c r="AX68" s="45">
        <f t="shared" si="61"/>
        <v>0</v>
      </c>
      <c r="AY68" s="45">
        <f t="shared" si="62"/>
        <v>0</v>
      </c>
      <c r="AZ68" s="45">
        <f t="shared" si="63"/>
        <v>0</v>
      </c>
      <c r="BA68" s="45">
        <f t="shared" si="64"/>
        <v>0</v>
      </c>
      <c r="BB68" s="45">
        <f t="shared" si="65"/>
        <v>0</v>
      </c>
      <c r="BC68" s="45">
        <f t="shared" si="66"/>
        <v>0</v>
      </c>
      <c r="BD68" s="48">
        <f t="shared" si="67"/>
        <v>0</v>
      </c>
      <c r="BE68" s="15"/>
    </row>
    <row r="69" spans="1:57" x14ac:dyDescent="0.35">
      <c r="A69" s="3">
        <v>34021</v>
      </c>
      <c r="B69" s="3" t="s">
        <v>26</v>
      </c>
      <c r="C69" s="3" t="s">
        <v>6</v>
      </c>
      <c r="D69" s="3">
        <v>2275050012</v>
      </c>
      <c r="E69" s="12" t="s">
        <v>42</v>
      </c>
      <c r="F69" s="12" t="s">
        <v>44</v>
      </c>
      <c r="G69" s="3" t="s">
        <v>7</v>
      </c>
      <c r="H69" s="3" t="s">
        <v>8</v>
      </c>
      <c r="I69" s="3">
        <v>61.23941842</v>
      </c>
      <c r="J69" s="3"/>
      <c r="K69" s="3">
        <v>150.39921050000001</v>
      </c>
      <c r="L69" s="3">
        <v>2.3296142524999999</v>
      </c>
      <c r="M69" s="3">
        <v>1.49146396859</v>
      </c>
      <c r="N69" s="3">
        <v>1.4558093385899999</v>
      </c>
      <c r="O69" s="3">
        <v>0.51763200239999996</v>
      </c>
      <c r="P69" s="3">
        <v>4.5563174545000003</v>
      </c>
      <c r="Q69" s="3">
        <v>0.7829451534714138</v>
      </c>
      <c r="R69" s="3">
        <f t="shared" si="34"/>
        <v>0.7829451534714138</v>
      </c>
      <c r="S69" s="3">
        <f t="shared" si="35"/>
        <v>0.7829451534714138</v>
      </c>
      <c r="T69" s="3">
        <v>0.79176911149696672</v>
      </c>
      <c r="U69" s="3">
        <v>0.78189369148678367</v>
      </c>
      <c r="V69" s="3">
        <v>0.78158473542255391</v>
      </c>
      <c r="W69" s="3">
        <v>0.78905683590579956</v>
      </c>
      <c r="X69" s="39">
        <v>0.775778319478995</v>
      </c>
      <c r="Y69" s="4">
        <f t="shared" si="36"/>
        <v>47.947105853347026</v>
      </c>
      <c r="Z69" s="3">
        <f t="shared" si="37"/>
        <v>0</v>
      </c>
      <c r="AA69" s="3">
        <f t="shared" si="38"/>
        <v>117.75433294690198</v>
      </c>
      <c r="AB69" s="3">
        <f t="shared" si="39"/>
        <v>1.8445166068325951</v>
      </c>
      <c r="AC69" s="3">
        <f t="shared" si="40"/>
        <v>1.1661662681203635</v>
      </c>
      <c r="AD69" s="3">
        <f t="shared" si="41"/>
        <v>1.1378383567275483</v>
      </c>
      <c r="AE69" s="3">
        <f t="shared" si="42"/>
        <v>0.40844106997732721</v>
      </c>
      <c r="AF69" s="39">
        <f t="shared" si="43"/>
        <v>3.5346922978648223</v>
      </c>
      <c r="AG69" s="4">
        <f t="shared" si="44"/>
        <v>47.947105853347026</v>
      </c>
      <c r="AH69" s="3">
        <f t="shared" si="45"/>
        <v>0</v>
      </c>
      <c r="AI69" s="3">
        <f t="shared" si="46"/>
        <v>117.75433294690198</v>
      </c>
      <c r="AJ69" s="3">
        <f t="shared" si="47"/>
        <v>1.8445166068325951</v>
      </c>
      <c r="AK69" s="3">
        <f t="shared" si="48"/>
        <v>1.1661662681203635</v>
      </c>
      <c r="AL69" s="3">
        <f t="shared" si="49"/>
        <v>1.1378383567275483</v>
      </c>
      <c r="AM69" s="3">
        <f t="shared" si="50"/>
        <v>0.40844106997732721</v>
      </c>
      <c r="AN69" s="39">
        <f t="shared" si="51"/>
        <v>3.5346922978648223</v>
      </c>
      <c r="AO69" s="52">
        <f t="shared" si="52"/>
        <v>0.13136193384478637</v>
      </c>
      <c r="AP69" s="3">
        <f t="shared" si="53"/>
        <v>0</v>
      </c>
      <c r="AQ69" s="3">
        <f t="shared" si="54"/>
        <v>0.32261461081343007</v>
      </c>
      <c r="AR69" s="3">
        <f t="shared" si="55"/>
        <v>5.05347015570574E-3</v>
      </c>
      <c r="AS69" s="3">
        <f t="shared" si="56"/>
        <v>3.1949760770420919E-3</v>
      </c>
      <c r="AT69" s="3">
        <f t="shared" si="57"/>
        <v>3.1173653608973927E-3</v>
      </c>
      <c r="AU69" s="3">
        <f t="shared" si="58"/>
        <v>1.119016630074869E-3</v>
      </c>
      <c r="AV69" s="48">
        <f t="shared" si="59"/>
        <v>9.6840884873008824E-3</v>
      </c>
      <c r="AW69" s="46">
        <f t="shared" si="60"/>
        <v>0</v>
      </c>
      <c r="AX69" s="45">
        <f t="shared" si="61"/>
        <v>0</v>
      </c>
      <c r="AY69" s="45">
        <f t="shared" si="62"/>
        <v>0</v>
      </c>
      <c r="AZ69" s="45">
        <f t="shared" si="63"/>
        <v>0</v>
      </c>
      <c r="BA69" s="45">
        <f t="shared" si="64"/>
        <v>0</v>
      </c>
      <c r="BB69" s="45">
        <f t="shared" si="65"/>
        <v>0</v>
      </c>
      <c r="BC69" s="45">
        <f t="shared" si="66"/>
        <v>0</v>
      </c>
      <c r="BD69" s="48">
        <f t="shared" si="67"/>
        <v>0</v>
      </c>
      <c r="BE69" s="15"/>
    </row>
    <row r="70" spans="1:57" x14ac:dyDescent="0.35">
      <c r="A70" s="3">
        <v>34021</v>
      </c>
      <c r="B70" s="3" t="s">
        <v>26</v>
      </c>
      <c r="C70" s="3" t="s">
        <v>6</v>
      </c>
      <c r="D70" s="3">
        <v>2275060011</v>
      </c>
      <c r="E70" s="12" t="s">
        <v>45</v>
      </c>
      <c r="F70" s="12" t="s">
        <v>43</v>
      </c>
      <c r="G70" s="3" t="s">
        <v>7</v>
      </c>
      <c r="H70" s="3" t="s">
        <v>8</v>
      </c>
      <c r="I70" s="3">
        <v>5.667548</v>
      </c>
      <c r="J70" s="3"/>
      <c r="K70" s="3"/>
      <c r="L70" s="3">
        <v>3.183337E-2</v>
      </c>
      <c r="M70" s="3">
        <v>0.1215571</v>
      </c>
      <c r="N70" s="3">
        <v>8.3874409999999996E-2</v>
      </c>
      <c r="O70" s="3">
        <v>3.0221549999999999E-3</v>
      </c>
      <c r="P70" s="3">
        <v>3.4186319999999999E-2</v>
      </c>
      <c r="Q70" s="3">
        <v>0.63875015449875261</v>
      </c>
      <c r="R70" s="3">
        <f t="shared" si="34"/>
        <v>0.63875015449875261</v>
      </c>
      <c r="S70" s="3">
        <f t="shared" si="35"/>
        <v>0.63875015449875261</v>
      </c>
      <c r="T70" s="3">
        <v>0.64100461673717735</v>
      </c>
      <c r="U70" s="3">
        <v>0.63902011381656931</v>
      </c>
      <c r="V70" s="3">
        <v>0.63785491263920513</v>
      </c>
      <c r="W70" s="3">
        <v>0.6241266411509323</v>
      </c>
      <c r="X70" s="39">
        <v>0.63701299105504583</v>
      </c>
      <c r="Y70" s="4">
        <f t="shared" si="36"/>
        <v>3.6201471606290965</v>
      </c>
      <c r="Z70" s="3">
        <f t="shared" si="37"/>
        <v>0</v>
      </c>
      <c r="AA70" s="3">
        <f t="shared" si="38"/>
        <v>0</v>
      </c>
      <c r="AB70" s="3">
        <f t="shared" si="39"/>
        <v>2.040533713630276E-2</v>
      </c>
      <c r="AC70" s="3">
        <f t="shared" si="40"/>
        <v>7.76774318772121E-2</v>
      </c>
      <c r="AD70" s="3">
        <f t="shared" si="41"/>
        <v>5.3499704463214871E-2</v>
      </c>
      <c r="AE70" s="3">
        <f t="shared" si="42"/>
        <v>1.8862074491874958E-3</v>
      </c>
      <c r="AF70" s="39">
        <f t="shared" si="43"/>
        <v>2.1777129956364934E-2</v>
      </c>
      <c r="AG70" s="4">
        <f t="shared" si="44"/>
        <v>3.6201471606290965</v>
      </c>
      <c r="AH70" s="3">
        <f t="shared" si="45"/>
        <v>0</v>
      </c>
      <c r="AI70" s="3">
        <f t="shared" si="46"/>
        <v>0</v>
      </c>
      <c r="AJ70" s="3">
        <f t="shared" si="47"/>
        <v>2.040533713630276E-2</v>
      </c>
      <c r="AK70" s="3">
        <f t="shared" si="48"/>
        <v>7.76774318772121E-2</v>
      </c>
      <c r="AL70" s="3">
        <f t="shared" si="49"/>
        <v>5.3499704463214871E-2</v>
      </c>
      <c r="AM70" s="3">
        <f t="shared" si="50"/>
        <v>1.8862074491874958E-3</v>
      </c>
      <c r="AN70" s="39">
        <f t="shared" si="51"/>
        <v>2.1777129956364934E-2</v>
      </c>
      <c r="AO70" s="52">
        <f t="shared" si="52"/>
        <v>9.9182113989838266E-3</v>
      </c>
      <c r="AP70" s="3">
        <f t="shared" si="53"/>
        <v>0</v>
      </c>
      <c r="AQ70" s="3">
        <f t="shared" si="54"/>
        <v>0</v>
      </c>
      <c r="AR70" s="3">
        <f t="shared" si="55"/>
        <v>5.5905033250144548E-5</v>
      </c>
      <c r="AS70" s="3">
        <f t="shared" si="56"/>
        <v>2.1281488185537561E-4</v>
      </c>
      <c r="AT70" s="3">
        <f t="shared" si="57"/>
        <v>1.4657453277593116E-4</v>
      </c>
      <c r="AU70" s="3">
        <f t="shared" si="58"/>
        <v>5.1676916416095776E-6</v>
      </c>
      <c r="AV70" s="48">
        <f t="shared" si="59"/>
        <v>5.9663369743465575E-5</v>
      </c>
      <c r="AW70" s="46">
        <f t="shared" si="60"/>
        <v>0</v>
      </c>
      <c r="AX70" s="45">
        <f t="shared" si="61"/>
        <v>0</v>
      </c>
      <c r="AY70" s="45">
        <f t="shared" si="62"/>
        <v>0</v>
      </c>
      <c r="AZ70" s="45">
        <f t="shared" si="63"/>
        <v>0</v>
      </c>
      <c r="BA70" s="45">
        <f t="shared" si="64"/>
        <v>0</v>
      </c>
      <c r="BB70" s="45">
        <f t="shared" si="65"/>
        <v>0</v>
      </c>
      <c r="BC70" s="45">
        <f t="shared" si="66"/>
        <v>0</v>
      </c>
      <c r="BD70" s="48">
        <f t="shared" si="67"/>
        <v>0</v>
      </c>
      <c r="BE70" s="15"/>
    </row>
    <row r="71" spans="1:57" x14ac:dyDescent="0.35">
      <c r="A71" s="3">
        <v>34021</v>
      </c>
      <c r="B71" s="3" t="s">
        <v>26</v>
      </c>
      <c r="C71" s="3" t="s">
        <v>6</v>
      </c>
      <c r="D71" s="3">
        <v>2275060012</v>
      </c>
      <c r="E71" s="12" t="s">
        <v>45</v>
      </c>
      <c r="F71" s="12" t="s">
        <v>44</v>
      </c>
      <c r="G71" s="3" t="s">
        <v>7</v>
      </c>
      <c r="H71" s="3" t="s">
        <v>8</v>
      </c>
      <c r="I71" s="3">
        <v>2.61181296</v>
      </c>
      <c r="J71" s="3"/>
      <c r="K71" s="3"/>
      <c r="L71" s="3">
        <v>0.56079866</v>
      </c>
      <c r="M71" s="3">
        <v>0.43637349199999997</v>
      </c>
      <c r="N71" s="3">
        <v>0.42590051200000001</v>
      </c>
      <c r="O71" s="3">
        <v>0.1175223946</v>
      </c>
      <c r="P71" s="3">
        <v>0.72753093999999996</v>
      </c>
      <c r="Q71" s="3">
        <v>0.35307232784452613</v>
      </c>
      <c r="R71" s="3">
        <f t="shared" si="34"/>
        <v>0.35307232784452613</v>
      </c>
      <c r="S71" s="3">
        <f t="shared" si="35"/>
        <v>0.35307232784452613</v>
      </c>
      <c r="T71" s="3">
        <v>0.3498441430392944</v>
      </c>
      <c r="U71" s="3">
        <v>0.77264148361071727</v>
      </c>
      <c r="V71" s="3">
        <v>0.77161702370154983</v>
      </c>
      <c r="W71" s="3">
        <v>0.36180586934646108</v>
      </c>
      <c r="X71" s="39">
        <v>0.44118774613456385</v>
      </c>
      <c r="Y71" s="4">
        <f t="shared" si="36"/>
        <v>0.92215888168170224</v>
      </c>
      <c r="Z71" s="3">
        <f t="shared" si="37"/>
        <v>0</v>
      </c>
      <c r="AA71" s="3">
        <f t="shared" si="38"/>
        <v>0</v>
      </c>
      <c r="AB71" s="3">
        <f t="shared" si="39"/>
        <v>0.19619212662528462</v>
      </c>
      <c r="AC71" s="3">
        <f t="shared" si="40"/>
        <v>0.33716026226726942</v>
      </c>
      <c r="AD71" s="3">
        <f t="shared" si="41"/>
        <v>0.32863208546240624</v>
      </c>
      <c r="AE71" s="3">
        <f t="shared" si="42"/>
        <v>4.2520292145930845E-2</v>
      </c>
      <c r="AF71" s="39">
        <f t="shared" si="43"/>
        <v>0.32097773566176058</v>
      </c>
      <c r="AG71" s="4">
        <f t="shared" si="44"/>
        <v>0.92215888168170224</v>
      </c>
      <c r="AH71" s="3">
        <f t="shared" si="45"/>
        <v>0</v>
      </c>
      <c r="AI71" s="3">
        <f t="shared" si="46"/>
        <v>0</v>
      </c>
      <c r="AJ71" s="3">
        <f t="shared" si="47"/>
        <v>0.19619212662528462</v>
      </c>
      <c r="AK71" s="3">
        <f t="shared" si="48"/>
        <v>0.33716026226726942</v>
      </c>
      <c r="AL71" s="3">
        <f t="shared" si="49"/>
        <v>0.32863208546240624</v>
      </c>
      <c r="AM71" s="3">
        <f t="shared" si="50"/>
        <v>4.2520292145930845E-2</v>
      </c>
      <c r="AN71" s="39">
        <f t="shared" si="51"/>
        <v>0.32097773566176058</v>
      </c>
      <c r="AO71" s="52">
        <f t="shared" si="52"/>
        <v>2.5264626895389101E-3</v>
      </c>
      <c r="AP71" s="3">
        <f t="shared" si="53"/>
        <v>0</v>
      </c>
      <c r="AQ71" s="3">
        <f t="shared" si="54"/>
        <v>0</v>
      </c>
      <c r="AR71" s="3">
        <f t="shared" si="55"/>
        <v>5.3751267568571135E-4</v>
      </c>
      <c r="AS71" s="3">
        <f t="shared" si="56"/>
        <v>9.2372674593772439E-4</v>
      </c>
      <c r="AT71" s="3">
        <f t="shared" si="57"/>
        <v>9.0036187797919523E-4</v>
      </c>
      <c r="AU71" s="3">
        <f t="shared" si="58"/>
        <v>1.1649395108474205E-4</v>
      </c>
      <c r="AV71" s="48">
        <f t="shared" si="59"/>
        <v>8.7939105660756324E-4</v>
      </c>
      <c r="AW71" s="46">
        <f t="shared" si="60"/>
        <v>0</v>
      </c>
      <c r="AX71" s="45">
        <f t="shared" si="61"/>
        <v>0</v>
      </c>
      <c r="AY71" s="45">
        <f t="shared" si="62"/>
        <v>0</v>
      </c>
      <c r="AZ71" s="45">
        <f t="shared" si="63"/>
        <v>0</v>
      </c>
      <c r="BA71" s="45">
        <f t="shared" si="64"/>
        <v>0</v>
      </c>
      <c r="BB71" s="45">
        <f t="shared" si="65"/>
        <v>0</v>
      </c>
      <c r="BC71" s="45">
        <f t="shared" si="66"/>
        <v>0</v>
      </c>
      <c r="BD71" s="48">
        <f t="shared" si="67"/>
        <v>0</v>
      </c>
      <c r="BE71" s="15"/>
    </row>
    <row r="72" spans="1:57" ht="29" x14ac:dyDescent="0.35">
      <c r="A72" s="3">
        <v>34021</v>
      </c>
      <c r="B72" s="3" t="s">
        <v>26</v>
      </c>
      <c r="C72" s="3" t="s">
        <v>6</v>
      </c>
      <c r="D72" s="3">
        <v>2275070000</v>
      </c>
      <c r="E72" s="12" t="s">
        <v>46</v>
      </c>
      <c r="F72" s="12"/>
      <c r="G72" s="3" t="s">
        <v>7</v>
      </c>
      <c r="H72" s="3" t="s">
        <v>8</v>
      </c>
      <c r="I72" s="3">
        <v>0.2675478</v>
      </c>
      <c r="J72" s="3"/>
      <c r="K72" s="3"/>
      <c r="L72" s="3">
        <v>1.1933480000000001</v>
      </c>
      <c r="M72" s="3">
        <v>7.5663400000000006E-2</v>
      </c>
      <c r="N72" s="3">
        <v>7.5663400000000006E-2</v>
      </c>
      <c r="O72" s="3">
        <v>0.12036040000000001</v>
      </c>
      <c r="P72" s="3">
        <v>2.2937039999999999E-2</v>
      </c>
      <c r="Q72" s="3">
        <v>1.124038935989329</v>
      </c>
      <c r="R72" s="3">
        <f t="shared" ref="R72:R103" si="68">Q72</f>
        <v>1.124038935989329</v>
      </c>
      <c r="S72" s="3">
        <f t="shared" ref="S72:S103" si="69">Q72</f>
        <v>1.124038935989329</v>
      </c>
      <c r="T72" s="3">
        <v>1.0911293039141856</v>
      </c>
      <c r="U72" s="3">
        <v>1.1137076656921914</v>
      </c>
      <c r="V72" s="3">
        <v>1.1137076656921914</v>
      </c>
      <c r="W72" s="3">
        <v>1.0950140122997043</v>
      </c>
      <c r="X72" s="39">
        <v>1.0702926115877121</v>
      </c>
      <c r="Y72" s="4">
        <f t="shared" ref="Y72:Y103" si="70">Q72*I72</f>
        <v>0.30073414443828583</v>
      </c>
      <c r="Z72" s="3">
        <f t="shared" ref="Z72:Z103" si="71">R72*J72</f>
        <v>0</v>
      </c>
      <c r="AA72" s="3">
        <f t="shared" ref="AA72:AA103" si="72">S72*K72</f>
        <v>0</v>
      </c>
      <c r="AB72" s="3">
        <f t="shared" ref="AB72:AB103" si="73">T72*L72</f>
        <v>1.3020969725673857</v>
      </c>
      <c r="AC72" s="3">
        <f t="shared" ref="AC72:AC103" si="74">U72*M72</f>
        <v>8.4266908592334558E-2</v>
      </c>
      <c r="AD72" s="3">
        <f t="shared" ref="AD72:AD103" si="75">V72*N72</f>
        <v>8.4266908592334558E-2</v>
      </c>
      <c r="AE72" s="3">
        <f t="shared" ref="AE72:AE103" si="76">W72*O72</f>
        <v>0.13179632452599735</v>
      </c>
      <c r="AF72" s="39">
        <f t="shared" ref="AF72:AF103" si="77">X72*P72</f>
        <v>2.4549344443691813E-2</v>
      </c>
      <c r="AG72" s="4">
        <f t="shared" ref="AG72:AG103" si="78">Y72</f>
        <v>0.30073414443828583</v>
      </c>
      <c r="AH72" s="3">
        <f t="shared" ref="AH72:AH103" si="79">Z72</f>
        <v>0</v>
      </c>
      <c r="AI72" s="3">
        <f t="shared" ref="AI72:AI103" si="80">AA72</f>
        <v>0</v>
      </c>
      <c r="AJ72" s="3">
        <f t="shared" ref="AJ72:AJ103" si="81">AB72</f>
        <v>1.3020969725673857</v>
      </c>
      <c r="AK72" s="3">
        <f t="shared" ref="AK72:AK103" si="82">AC72</f>
        <v>8.4266908592334558E-2</v>
      </c>
      <c r="AL72" s="3">
        <f t="shared" ref="AL72:AL103" si="83">AD72</f>
        <v>8.4266908592334558E-2</v>
      </c>
      <c r="AM72" s="3">
        <f t="shared" ref="AM72:AM103" si="84">AE72</f>
        <v>0.13179632452599735</v>
      </c>
      <c r="AN72" s="39">
        <f t="shared" ref="AN72:AN103" si="85">AF72</f>
        <v>2.4549344443691813E-2</v>
      </c>
      <c r="AO72" s="52">
        <f t="shared" ref="AO72:AO103" si="86">AG72/365</f>
        <v>8.2392916284461869E-4</v>
      </c>
      <c r="AP72" s="3">
        <f t="shared" ref="AP72:AP103" si="87">AH72/365</f>
        <v>0</v>
      </c>
      <c r="AQ72" s="3">
        <f t="shared" ref="AQ72:AQ103" si="88">AI72/365</f>
        <v>0</v>
      </c>
      <c r="AR72" s="3">
        <f t="shared" ref="AR72:AR103" si="89">AJ72/365</f>
        <v>3.567388965938043E-3</v>
      </c>
      <c r="AS72" s="3">
        <f t="shared" ref="AS72:AS103" si="90">AK72/365</f>
        <v>2.3086824271872482E-4</v>
      </c>
      <c r="AT72" s="3">
        <f t="shared" ref="AT72:AT103" si="91">AL72/365</f>
        <v>2.3086824271872482E-4</v>
      </c>
      <c r="AU72" s="3">
        <f t="shared" ref="AU72:AU103" si="92">AM72/365</f>
        <v>3.6108582061917084E-4</v>
      </c>
      <c r="AV72" s="48">
        <f t="shared" ref="AV72:AV103" si="93">AN72/365</f>
        <v>6.7258477927922781E-5</v>
      </c>
      <c r="AW72" s="46">
        <f t="shared" ref="AW72:AW103" si="94">Y72-AG72</f>
        <v>0</v>
      </c>
      <c r="AX72" s="45">
        <f t="shared" ref="AX72:AX103" si="95">Z72-AH72</f>
        <v>0</v>
      </c>
      <c r="AY72" s="45">
        <f t="shared" ref="AY72:AY103" si="96">AA72-AI72</f>
        <v>0</v>
      </c>
      <c r="AZ72" s="45">
        <f t="shared" ref="AZ72:AZ103" si="97">AB72-AJ72</f>
        <v>0</v>
      </c>
      <c r="BA72" s="45">
        <f t="shared" ref="BA72:BA103" si="98">AC72-AK72</f>
        <v>0</v>
      </c>
      <c r="BB72" s="45">
        <f t="shared" ref="BB72:BB103" si="99">AD72-AL72</f>
        <v>0</v>
      </c>
      <c r="BC72" s="45">
        <f t="shared" ref="BC72:BC103" si="100">AE72-AM72</f>
        <v>0</v>
      </c>
      <c r="BD72" s="48">
        <f t="shared" ref="BD72:BD103" si="101">AF72-AN72</f>
        <v>0</v>
      </c>
      <c r="BE72" s="15"/>
    </row>
    <row r="73" spans="1:57" x14ac:dyDescent="0.35">
      <c r="A73" s="3">
        <v>34023</v>
      </c>
      <c r="B73" s="3" t="s">
        <v>12</v>
      </c>
      <c r="C73" s="3" t="s">
        <v>6</v>
      </c>
      <c r="D73" s="3">
        <v>2275050011</v>
      </c>
      <c r="E73" s="12" t="s">
        <v>42</v>
      </c>
      <c r="F73" s="12" t="s">
        <v>43</v>
      </c>
      <c r="G73" s="3" t="s">
        <v>7</v>
      </c>
      <c r="H73" s="3" t="s">
        <v>8</v>
      </c>
      <c r="I73" s="3">
        <v>33.183630000000001</v>
      </c>
      <c r="J73" s="3"/>
      <c r="K73" s="3"/>
      <c r="L73" s="3">
        <v>0.17953520000000001</v>
      </c>
      <c r="M73" s="3">
        <v>0.65378429999999998</v>
      </c>
      <c r="N73" s="3">
        <v>0.45111124000000002</v>
      </c>
      <c r="O73" s="3">
        <v>2.7620800000000001E-2</v>
      </c>
      <c r="P73" s="3">
        <v>0.41562122000000001</v>
      </c>
      <c r="Q73" s="3">
        <v>0.80030070135027565</v>
      </c>
      <c r="R73" s="3">
        <f t="shared" si="68"/>
        <v>0.80030070135027565</v>
      </c>
      <c r="S73" s="3">
        <f t="shared" si="69"/>
        <v>0.80030070135027565</v>
      </c>
      <c r="T73" s="3">
        <v>0.79932519408697755</v>
      </c>
      <c r="U73" s="3">
        <v>0.80011025322861917</v>
      </c>
      <c r="V73" s="3">
        <v>0.80001535329149731</v>
      </c>
      <c r="W73" s="3">
        <v>0.80205598196278116</v>
      </c>
      <c r="X73" s="39">
        <v>0.81831964489779163</v>
      </c>
      <c r="Y73" s="4">
        <f t="shared" si="70"/>
        <v>26.556882362348048</v>
      </c>
      <c r="Z73" s="3">
        <f t="shared" si="71"/>
        <v>0</v>
      </c>
      <c r="AA73" s="3">
        <f t="shared" si="72"/>
        <v>0</v>
      </c>
      <c r="AB73" s="3">
        <f t="shared" si="73"/>
        <v>0.14350700858544432</v>
      </c>
      <c r="AC73" s="3">
        <f t="shared" si="74"/>
        <v>0.5230995218298955</v>
      </c>
      <c r="AD73" s="3">
        <f t="shared" si="75"/>
        <v>0.36089591804236543</v>
      </c>
      <c r="AE73" s="3">
        <f t="shared" si="76"/>
        <v>2.2153427866597585E-2</v>
      </c>
      <c r="AF73" s="39">
        <f t="shared" si="77"/>
        <v>0.34011100916238696</v>
      </c>
      <c r="AG73" s="4">
        <f t="shared" si="78"/>
        <v>26.556882362348048</v>
      </c>
      <c r="AH73" s="3">
        <f t="shared" si="79"/>
        <v>0</v>
      </c>
      <c r="AI73" s="3">
        <f t="shared" si="80"/>
        <v>0</v>
      </c>
      <c r="AJ73" s="3">
        <f t="shared" si="81"/>
        <v>0.14350700858544432</v>
      </c>
      <c r="AK73" s="3">
        <f t="shared" si="82"/>
        <v>0.5230995218298955</v>
      </c>
      <c r="AL73" s="3">
        <f t="shared" si="83"/>
        <v>0.36089591804236543</v>
      </c>
      <c r="AM73" s="3">
        <f t="shared" si="84"/>
        <v>2.2153427866597585E-2</v>
      </c>
      <c r="AN73" s="39">
        <f t="shared" si="85"/>
        <v>0.34011100916238696</v>
      </c>
      <c r="AO73" s="52">
        <f t="shared" si="86"/>
        <v>7.2758581814652182E-2</v>
      </c>
      <c r="AP73" s="3">
        <f t="shared" si="87"/>
        <v>0</v>
      </c>
      <c r="AQ73" s="3">
        <f t="shared" si="88"/>
        <v>0</v>
      </c>
      <c r="AR73" s="3">
        <f t="shared" si="89"/>
        <v>3.9316988653546393E-4</v>
      </c>
      <c r="AS73" s="3">
        <f t="shared" si="90"/>
        <v>1.433149374876426E-3</v>
      </c>
      <c r="AT73" s="3">
        <f t="shared" si="91"/>
        <v>9.8875593984209696E-4</v>
      </c>
      <c r="AU73" s="3">
        <f t="shared" si="92"/>
        <v>6.0694322922185166E-5</v>
      </c>
      <c r="AV73" s="48">
        <f t="shared" si="93"/>
        <v>9.3181098400653959E-4</v>
      </c>
      <c r="AW73" s="46">
        <f t="shared" si="94"/>
        <v>0</v>
      </c>
      <c r="AX73" s="45">
        <f t="shared" si="95"/>
        <v>0</v>
      </c>
      <c r="AY73" s="45">
        <f t="shared" si="96"/>
        <v>0</v>
      </c>
      <c r="AZ73" s="45">
        <f t="shared" si="97"/>
        <v>0</v>
      </c>
      <c r="BA73" s="45">
        <f t="shared" si="98"/>
        <v>0</v>
      </c>
      <c r="BB73" s="45">
        <f t="shared" si="99"/>
        <v>0</v>
      </c>
      <c r="BC73" s="45">
        <f t="shared" si="100"/>
        <v>0</v>
      </c>
      <c r="BD73" s="48">
        <f t="shared" si="101"/>
        <v>0</v>
      </c>
      <c r="BE73" s="15"/>
    </row>
    <row r="74" spans="1:57" x14ac:dyDescent="0.35">
      <c r="A74" s="3">
        <v>34023</v>
      </c>
      <c r="B74" s="3" t="s">
        <v>12</v>
      </c>
      <c r="C74" s="3" t="s">
        <v>6</v>
      </c>
      <c r="D74" s="3">
        <v>2275050012</v>
      </c>
      <c r="E74" s="12" t="s">
        <v>42</v>
      </c>
      <c r="F74" s="12" t="s">
        <v>44</v>
      </c>
      <c r="G74" s="3" t="s">
        <v>7</v>
      </c>
      <c r="H74" s="3" t="s">
        <v>8</v>
      </c>
      <c r="I74" s="3">
        <v>12.729464</v>
      </c>
      <c r="J74" s="3"/>
      <c r="K74" s="3"/>
      <c r="L74" s="3">
        <v>0.43031241999999997</v>
      </c>
      <c r="M74" s="3">
        <v>0.31461450000000002</v>
      </c>
      <c r="N74" s="3">
        <v>0.30706383999999998</v>
      </c>
      <c r="O74" s="3">
        <v>9.7796309999999997E-2</v>
      </c>
      <c r="P74" s="3">
        <v>0.91644599999999998</v>
      </c>
      <c r="Q74" s="3">
        <v>0.7829451534714138</v>
      </c>
      <c r="R74" s="3">
        <f t="shared" si="68"/>
        <v>0.7829451534714138</v>
      </c>
      <c r="S74" s="3">
        <f t="shared" si="69"/>
        <v>0.7829451534714138</v>
      </c>
      <c r="T74" s="3">
        <v>0.79176911149696672</v>
      </c>
      <c r="U74" s="3">
        <v>0.78189369148678367</v>
      </c>
      <c r="V74" s="3">
        <v>0.78158473542255391</v>
      </c>
      <c r="W74" s="3">
        <v>0.78905683590579956</v>
      </c>
      <c r="X74" s="39">
        <v>0.775778319478995</v>
      </c>
      <c r="Y74" s="4">
        <f t="shared" si="70"/>
        <v>9.9664721450888365</v>
      </c>
      <c r="Z74" s="3">
        <f t="shared" si="71"/>
        <v>0</v>
      </c>
      <c r="AA74" s="3">
        <f t="shared" si="72"/>
        <v>0</v>
      </c>
      <c r="AB74" s="3">
        <f t="shared" si="73"/>
        <v>0.34070808244950956</v>
      </c>
      <c r="AC74" s="3">
        <f t="shared" si="74"/>
        <v>0.24599509280026871</v>
      </c>
      <c r="AD74" s="3">
        <f t="shared" si="75"/>
        <v>0.2399964101442334</v>
      </c>
      <c r="AE74" s="3">
        <f t="shared" si="76"/>
        <v>7.7166846931862709E-2</v>
      </c>
      <c r="AF74" s="39">
        <f t="shared" si="77"/>
        <v>0.71095893777324703</v>
      </c>
      <c r="AG74" s="4">
        <f t="shared" si="78"/>
        <v>9.9664721450888365</v>
      </c>
      <c r="AH74" s="3">
        <f t="shared" si="79"/>
        <v>0</v>
      </c>
      <c r="AI74" s="3">
        <f t="shared" si="80"/>
        <v>0</v>
      </c>
      <c r="AJ74" s="3">
        <f t="shared" si="81"/>
        <v>0.34070808244950956</v>
      </c>
      <c r="AK74" s="3">
        <f t="shared" si="82"/>
        <v>0.24599509280026871</v>
      </c>
      <c r="AL74" s="3">
        <f t="shared" si="83"/>
        <v>0.2399964101442334</v>
      </c>
      <c r="AM74" s="3">
        <f t="shared" si="84"/>
        <v>7.7166846931862709E-2</v>
      </c>
      <c r="AN74" s="39">
        <f t="shared" si="85"/>
        <v>0.71095893777324703</v>
      </c>
      <c r="AO74" s="52">
        <f t="shared" si="86"/>
        <v>2.7305403137229688E-2</v>
      </c>
      <c r="AP74" s="3">
        <f t="shared" si="87"/>
        <v>0</v>
      </c>
      <c r="AQ74" s="3">
        <f t="shared" si="88"/>
        <v>0</v>
      </c>
      <c r="AR74" s="3">
        <f t="shared" si="89"/>
        <v>9.3344680123153305E-4</v>
      </c>
      <c r="AS74" s="3">
        <f t="shared" si="90"/>
        <v>6.7395915835690053E-4</v>
      </c>
      <c r="AT74" s="3">
        <f t="shared" si="91"/>
        <v>6.5752441135406414E-4</v>
      </c>
      <c r="AU74" s="3">
        <f t="shared" si="92"/>
        <v>2.1141601899140469E-4</v>
      </c>
      <c r="AV74" s="48">
        <f t="shared" si="93"/>
        <v>1.9478327062280741E-3</v>
      </c>
      <c r="AW74" s="46">
        <f t="shared" si="94"/>
        <v>0</v>
      </c>
      <c r="AX74" s="45">
        <f t="shared" si="95"/>
        <v>0</v>
      </c>
      <c r="AY74" s="45">
        <f t="shared" si="96"/>
        <v>0</v>
      </c>
      <c r="AZ74" s="45">
        <f t="shared" si="97"/>
        <v>0</v>
      </c>
      <c r="BA74" s="45">
        <f t="shared" si="98"/>
        <v>0</v>
      </c>
      <c r="BB74" s="45">
        <f t="shared" si="99"/>
        <v>0</v>
      </c>
      <c r="BC74" s="45">
        <f t="shared" si="100"/>
        <v>0</v>
      </c>
      <c r="BD74" s="48">
        <f t="shared" si="101"/>
        <v>0</v>
      </c>
      <c r="BE74" s="15"/>
    </row>
    <row r="75" spans="1:57" ht="43.5" x14ac:dyDescent="0.35">
      <c r="A75" s="3">
        <v>34025</v>
      </c>
      <c r="B75" s="3" t="s">
        <v>29</v>
      </c>
      <c r="C75" s="3" t="s">
        <v>6</v>
      </c>
      <c r="D75" s="3">
        <v>2265008005</v>
      </c>
      <c r="E75" s="12" t="s">
        <v>36</v>
      </c>
      <c r="F75" s="12" t="s">
        <v>37</v>
      </c>
      <c r="G75" s="3" t="s">
        <v>7</v>
      </c>
      <c r="H75" s="3" t="s">
        <v>8</v>
      </c>
      <c r="I75" s="3">
        <v>1.3991409999999999E-2</v>
      </c>
      <c r="J75" s="3">
        <v>1.114436E-5</v>
      </c>
      <c r="K75" s="3"/>
      <c r="L75" s="3">
        <v>9.1607449999999997E-4</v>
      </c>
      <c r="M75" s="3">
        <v>2.9145079999999998E-5</v>
      </c>
      <c r="N75" s="3">
        <v>2.6775110000000001E-5</v>
      </c>
      <c r="O75" s="3">
        <v>6.3603300000000001E-5</v>
      </c>
      <c r="P75" s="3">
        <v>4.0690669999999998E-4</v>
      </c>
      <c r="Q75" s="3">
        <v>1.137675762805703</v>
      </c>
      <c r="R75" s="3">
        <f t="shared" si="68"/>
        <v>1.137675762805703</v>
      </c>
      <c r="S75" s="3">
        <f t="shared" si="69"/>
        <v>1.137675762805703</v>
      </c>
      <c r="T75" s="3">
        <v>1.139280323349247</v>
      </c>
      <c r="U75" s="3">
        <v>1.1434434188108327</v>
      </c>
      <c r="V75" s="3">
        <v>1.1442977345928413</v>
      </c>
      <c r="W75" s="3">
        <v>1.1467532949664048</v>
      </c>
      <c r="X75" s="39">
        <v>1.1374049836496174</v>
      </c>
      <c r="Y75" s="4">
        <f t="shared" si="70"/>
        <v>1.5917688044477341E-2</v>
      </c>
      <c r="Z75" s="3">
        <f t="shared" si="71"/>
        <v>1.2678668263981366E-5</v>
      </c>
      <c r="AA75" s="3">
        <f t="shared" si="72"/>
        <v>0</v>
      </c>
      <c r="AB75" s="3">
        <f t="shared" si="73"/>
        <v>1.0436656525719997E-3</v>
      </c>
      <c r="AC75" s="3">
        <f t="shared" si="74"/>
        <v>3.3325749916715223E-5</v>
      </c>
      <c r="AD75" s="3">
        <f t="shared" si="75"/>
        <v>3.0638697716474135E-5</v>
      </c>
      <c r="AE75" s="3">
        <f t="shared" si="76"/>
        <v>7.2937293845736734E-5</v>
      </c>
      <c r="AF75" s="39">
        <f t="shared" si="77"/>
        <v>4.6281770846041975E-4</v>
      </c>
      <c r="AG75" s="4">
        <f t="shared" si="78"/>
        <v>1.5917688044477341E-2</v>
      </c>
      <c r="AH75" s="3">
        <f t="shared" si="79"/>
        <v>1.2678668263981366E-5</v>
      </c>
      <c r="AI75" s="3">
        <f t="shared" si="80"/>
        <v>0</v>
      </c>
      <c r="AJ75" s="3">
        <f t="shared" si="81"/>
        <v>1.0436656525719997E-3</v>
      </c>
      <c r="AK75" s="3">
        <f t="shared" si="82"/>
        <v>3.3325749916715223E-5</v>
      </c>
      <c r="AL75" s="3">
        <f t="shared" si="83"/>
        <v>3.0638697716474135E-5</v>
      </c>
      <c r="AM75" s="3">
        <f t="shared" si="84"/>
        <v>7.2937293845736734E-5</v>
      </c>
      <c r="AN75" s="39">
        <f t="shared" si="85"/>
        <v>4.6281770846041975E-4</v>
      </c>
      <c r="AO75" s="52">
        <f t="shared" si="86"/>
        <v>4.3610104231444769E-5</v>
      </c>
      <c r="AP75" s="3">
        <f t="shared" si="87"/>
        <v>3.4736077435565387E-8</v>
      </c>
      <c r="AQ75" s="3">
        <f t="shared" si="88"/>
        <v>0</v>
      </c>
      <c r="AR75" s="3">
        <f t="shared" si="89"/>
        <v>2.8593579522520542E-6</v>
      </c>
      <c r="AS75" s="3">
        <f t="shared" si="90"/>
        <v>9.1303424429356776E-8</v>
      </c>
      <c r="AT75" s="3">
        <f t="shared" si="91"/>
        <v>8.3941637579381195E-8</v>
      </c>
      <c r="AU75" s="3">
        <f t="shared" si="92"/>
        <v>1.9982820231708694E-7</v>
      </c>
      <c r="AV75" s="48">
        <f t="shared" si="93"/>
        <v>1.2679937218093692E-6</v>
      </c>
      <c r="AW75" s="46">
        <f t="shared" si="94"/>
        <v>0</v>
      </c>
      <c r="AX75" s="45">
        <f t="shared" si="95"/>
        <v>0</v>
      </c>
      <c r="AY75" s="45">
        <f t="shared" si="96"/>
        <v>0</v>
      </c>
      <c r="AZ75" s="45">
        <f t="shared" si="97"/>
        <v>0</v>
      </c>
      <c r="BA75" s="45">
        <f t="shared" si="98"/>
        <v>0</v>
      </c>
      <c r="BB75" s="45">
        <f t="shared" si="99"/>
        <v>0</v>
      </c>
      <c r="BC75" s="45">
        <f t="shared" si="100"/>
        <v>0</v>
      </c>
      <c r="BD75" s="48">
        <f t="shared" si="101"/>
        <v>0</v>
      </c>
      <c r="BE75" s="15"/>
    </row>
    <row r="76" spans="1:57" ht="43.5" x14ac:dyDescent="0.35">
      <c r="A76" s="3">
        <v>34025</v>
      </c>
      <c r="B76" s="3" t="s">
        <v>29</v>
      </c>
      <c r="C76" s="3" t="s">
        <v>6</v>
      </c>
      <c r="D76" s="3">
        <v>2270008005</v>
      </c>
      <c r="E76" s="12" t="s">
        <v>37</v>
      </c>
      <c r="F76" s="12" t="s">
        <v>38</v>
      </c>
      <c r="G76" s="3" t="s">
        <v>7</v>
      </c>
      <c r="H76" s="3" t="s">
        <v>8</v>
      </c>
      <c r="I76" s="3">
        <v>6.2038000000000005E-5</v>
      </c>
      <c r="J76" s="3"/>
      <c r="K76" s="3"/>
      <c r="L76" s="3">
        <v>1.5628549999999999E-4</v>
      </c>
      <c r="M76" s="3">
        <v>8.3224399999999996E-6</v>
      </c>
      <c r="N76" s="3">
        <v>8.0689100000000006E-6</v>
      </c>
      <c r="O76" s="3">
        <v>5.73201E-7</v>
      </c>
      <c r="P76" s="3">
        <v>3.3201580000000003E-5</v>
      </c>
      <c r="Q76" s="3">
        <v>0.92744455287860228</v>
      </c>
      <c r="R76" s="3">
        <f t="shared" si="68"/>
        <v>0.92744455287860228</v>
      </c>
      <c r="S76" s="3">
        <f t="shared" si="69"/>
        <v>0.92744455287860228</v>
      </c>
      <c r="T76" s="3">
        <v>0.8812213199642529</v>
      </c>
      <c r="U76" s="3">
        <v>0.84444841351925259</v>
      </c>
      <c r="V76" s="3">
        <v>0.84415283398614505</v>
      </c>
      <c r="W76" s="3">
        <v>0.96561631988547258</v>
      </c>
      <c r="X76" s="39">
        <v>0.95809163991597157</v>
      </c>
      <c r="Y76" s="4">
        <f t="shared" si="70"/>
        <v>5.753680517148273E-5</v>
      </c>
      <c r="Z76" s="3">
        <f t="shared" si="71"/>
        <v>0</v>
      </c>
      <c r="AA76" s="3">
        <f t="shared" si="72"/>
        <v>0</v>
      </c>
      <c r="AB76" s="3">
        <f t="shared" si="73"/>
        <v>1.3772211460127325E-4</v>
      </c>
      <c r="AC76" s="3">
        <f t="shared" si="74"/>
        <v>7.0278712546091685E-6</v>
      </c>
      <c r="AD76" s="3">
        <f t="shared" si="75"/>
        <v>6.8113932436791458E-6</v>
      </c>
      <c r="AE76" s="3">
        <f t="shared" si="76"/>
        <v>5.5349224017467279E-7</v>
      </c>
      <c r="AF76" s="39">
        <f t="shared" si="77"/>
        <v>3.1810156230001323E-5</v>
      </c>
      <c r="AG76" s="4">
        <f t="shared" si="78"/>
        <v>5.753680517148273E-5</v>
      </c>
      <c r="AH76" s="3">
        <f t="shared" si="79"/>
        <v>0</v>
      </c>
      <c r="AI76" s="3">
        <f t="shared" si="80"/>
        <v>0</v>
      </c>
      <c r="AJ76" s="3">
        <f t="shared" si="81"/>
        <v>1.3772211460127325E-4</v>
      </c>
      <c r="AK76" s="3">
        <f t="shared" si="82"/>
        <v>7.0278712546091685E-6</v>
      </c>
      <c r="AL76" s="3">
        <f t="shared" si="83"/>
        <v>6.8113932436791458E-6</v>
      </c>
      <c r="AM76" s="3">
        <f t="shared" si="84"/>
        <v>5.5349224017467279E-7</v>
      </c>
      <c r="AN76" s="39">
        <f t="shared" si="85"/>
        <v>3.1810156230001323E-5</v>
      </c>
      <c r="AO76" s="52">
        <f t="shared" si="86"/>
        <v>1.5763508266159653E-7</v>
      </c>
      <c r="AP76" s="3">
        <f t="shared" si="87"/>
        <v>0</v>
      </c>
      <c r="AQ76" s="3">
        <f t="shared" si="88"/>
        <v>0</v>
      </c>
      <c r="AR76" s="3">
        <f t="shared" si="89"/>
        <v>3.7732086192129655E-7</v>
      </c>
      <c r="AS76" s="3">
        <f t="shared" si="90"/>
        <v>1.9254441793449775E-8</v>
      </c>
      <c r="AT76" s="3">
        <f t="shared" si="91"/>
        <v>1.8661351352545605E-8</v>
      </c>
      <c r="AU76" s="3">
        <f t="shared" si="92"/>
        <v>1.5164170963689665E-9</v>
      </c>
      <c r="AV76" s="48">
        <f t="shared" si="93"/>
        <v>8.7151112958907729E-8</v>
      </c>
      <c r="AW76" s="46">
        <f t="shared" si="94"/>
        <v>0</v>
      </c>
      <c r="AX76" s="45">
        <f t="shared" si="95"/>
        <v>0</v>
      </c>
      <c r="AY76" s="45">
        <f t="shared" si="96"/>
        <v>0</v>
      </c>
      <c r="AZ76" s="45">
        <f t="shared" si="97"/>
        <v>0</v>
      </c>
      <c r="BA76" s="45">
        <f t="shared" si="98"/>
        <v>0</v>
      </c>
      <c r="BB76" s="45">
        <f t="shared" si="99"/>
        <v>0</v>
      </c>
      <c r="BC76" s="45">
        <f t="shared" si="100"/>
        <v>0</v>
      </c>
      <c r="BD76" s="48">
        <f t="shared" si="101"/>
        <v>0</v>
      </c>
      <c r="BE76" s="15"/>
    </row>
    <row r="77" spans="1:57" x14ac:dyDescent="0.35">
      <c r="A77" s="3">
        <v>34025</v>
      </c>
      <c r="B77" s="3" t="s">
        <v>29</v>
      </c>
      <c r="C77" s="3" t="s">
        <v>6</v>
      </c>
      <c r="D77" s="3">
        <v>2275050011</v>
      </c>
      <c r="E77" s="12" t="s">
        <v>42</v>
      </c>
      <c r="F77" s="12" t="s">
        <v>43</v>
      </c>
      <c r="G77" s="3" t="s">
        <v>7</v>
      </c>
      <c r="H77" s="3" t="s">
        <v>8</v>
      </c>
      <c r="I77" s="3">
        <v>108.9491958</v>
      </c>
      <c r="J77" s="3"/>
      <c r="K77" s="3"/>
      <c r="L77" s="3">
        <v>0.58945375</v>
      </c>
      <c r="M77" s="3">
        <v>2.1465185099999999</v>
      </c>
      <c r="N77" s="3">
        <v>1.481098263</v>
      </c>
      <c r="O77" s="3">
        <v>9.0685199999999994E-2</v>
      </c>
      <c r="P77" s="3">
        <v>1.364576459</v>
      </c>
      <c r="Q77" s="3">
        <v>0.80030070135027565</v>
      </c>
      <c r="R77" s="3">
        <f t="shared" si="68"/>
        <v>0.80030070135027565</v>
      </c>
      <c r="S77" s="3">
        <f t="shared" si="69"/>
        <v>0.80030070135027565</v>
      </c>
      <c r="T77" s="3">
        <v>0.79932519408697755</v>
      </c>
      <c r="U77" s="3">
        <v>0.80011025322861917</v>
      </c>
      <c r="V77" s="3">
        <v>0.80001535329149731</v>
      </c>
      <c r="W77" s="3">
        <v>0.80205598196278116</v>
      </c>
      <c r="X77" s="39">
        <v>0.81831964489779163</v>
      </c>
      <c r="Y77" s="4">
        <f t="shared" si="70"/>
        <v>87.192117810288508</v>
      </c>
      <c r="Z77" s="3">
        <f t="shared" si="71"/>
        <v>0</v>
      </c>
      <c r="AA77" s="3">
        <f t="shared" si="72"/>
        <v>0</v>
      </c>
      <c r="AB77" s="3">
        <f t="shared" si="73"/>
        <v>0.47116523312404673</v>
      </c>
      <c r="AC77" s="3">
        <f t="shared" si="74"/>
        <v>1.7174514685960183</v>
      </c>
      <c r="AD77" s="3">
        <f t="shared" si="75"/>
        <v>1.1849013501333681</v>
      </c>
      <c r="AE77" s="3">
        <f t="shared" si="76"/>
        <v>7.2734607135491194E-2</v>
      </c>
      <c r="AF77" s="39">
        <f t="shared" si="77"/>
        <v>1.1166597233647659</v>
      </c>
      <c r="AG77" s="4">
        <f t="shared" si="78"/>
        <v>87.192117810288508</v>
      </c>
      <c r="AH77" s="3">
        <f t="shared" si="79"/>
        <v>0</v>
      </c>
      <c r="AI77" s="3">
        <f t="shared" si="80"/>
        <v>0</v>
      </c>
      <c r="AJ77" s="3">
        <f t="shared" si="81"/>
        <v>0.47116523312404673</v>
      </c>
      <c r="AK77" s="3">
        <f t="shared" si="82"/>
        <v>1.7174514685960183</v>
      </c>
      <c r="AL77" s="3">
        <f t="shared" si="83"/>
        <v>1.1849013501333681</v>
      </c>
      <c r="AM77" s="3">
        <f t="shared" si="84"/>
        <v>7.2734607135491194E-2</v>
      </c>
      <c r="AN77" s="39">
        <f t="shared" si="85"/>
        <v>1.1166597233647659</v>
      </c>
      <c r="AO77" s="52">
        <f t="shared" si="86"/>
        <v>0.23888251454873563</v>
      </c>
      <c r="AP77" s="3">
        <f t="shared" si="87"/>
        <v>0</v>
      </c>
      <c r="AQ77" s="3">
        <f t="shared" si="88"/>
        <v>0</v>
      </c>
      <c r="AR77" s="3">
        <f t="shared" si="89"/>
        <v>1.2908636523946487E-3</v>
      </c>
      <c r="AS77" s="3">
        <f t="shared" si="90"/>
        <v>4.7053464893041597E-3</v>
      </c>
      <c r="AT77" s="3">
        <f t="shared" si="91"/>
        <v>3.2463050688585427E-3</v>
      </c>
      <c r="AU77" s="3">
        <f t="shared" si="92"/>
        <v>1.992728962616197E-4</v>
      </c>
      <c r="AV77" s="48">
        <f t="shared" si="93"/>
        <v>3.0593417078486739E-3</v>
      </c>
      <c r="AW77" s="46">
        <f t="shared" si="94"/>
        <v>0</v>
      </c>
      <c r="AX77" s="45">
        <f t="shared" si="95"/>
        <v>0</v>
      </c>
      <c r="AY77" s="45">
        <f t="shared" si="96"/>
        <v>0</v>
      </c>
      <c r="AZ77" s="45">
        <f t="shared" si="97"/>
        <v>0</v>
      </c>
      <c r="BA77" s="45">
        <f t="shared" si="98"/>
        <v>0</v>
      </c>
      <c r="BB77" s="45">
        <f t="shared" si="99"/>
        <v>0</v>
      </c>
      <c r="BC77" s="45">
        <f t="shared" si="100"/>
        <v>0</v>
      </c>
      <c r="BD77" s="48">
        <f t="shared" si="101"/>
        <v>0</v>
      </c>
      <c r="BE77" s="15"/>
    </row>
    <row r="78" spans="1:57" x14ac:dyDescent="0.35">
      <c r="A78" s="3">
        <v>34025</v>
      </c>
      <c r="B78" s="3" t="s">
        <v>29</v>
      </c>
      <c r="C78" s="3" t="s">
        <v>6</v>
      </c>
      <c r="D78" s="3">
        <v>2275050012</v>
      </c>
      <c r="E78" s="12" t="s">
        <v>42</v>
      </c>
      <c r="F78" s="12" t="s">
        <v>44</v>
      </c>
      <c r="G78" s="3" t="s">
        <v>7</v>
      </c>
      <c r="H78" s="3" t="s">
        <v>8</v>
      </c>
      <c r="I78" s="3">
        <v>34.79499654</v>
      </c>
      <c r="J78" s="3"/>
      <c r="K78" s="3">
        <v>8.1672855000000002</v>
      </c>
      <c r="L78" s="3">
        <v>1.1892159835</v>
      </c>
      <c r="M78" s="3">
        <v>0.85821306538999997</v>
      </c>
      <c r="N78" s="3">
        <v>0.83762317138999998</v>
      </c>
      <c r="O78" s="3">
        <v>0.26971015320000002</v>
      </c>
      <c r="P78" s="3">
        <v>2.5084662084999998</v>
      </c>
      <c r="Q78" s="3">
        <v>0.7829451534714138</v>
      </c>
      <c r="R78" s="3">
        <f t="shared" si="68"/>
        <v>0.7829451534714138</v>
      </c>
      <c r="S78" s="3">
        <f t="shared" si="69"/>
        <v>0.7829451534714138</v>
      </c>
      <c r="T78" s="3">
        <v>0.79176911149696672</v>
      </c>
      <c r="U78" s="3">
        <v>0.78189369148678367</v>
      </c>
      <c r="V78" s="3">
        <v>0.78158473542255391</v>
      </c>
      <c r="W78" s="3">
        <v>0.78905683590579956</v>
      </c>
      <c r="X78" s="39">
        <v>0.775778319478995</v>
      </c>
      <c r="Y78" s="4">
        <f t="shared" si="70"/>
        <v>27.24257390604761</v>
      </c>
      <c r="Z78" s="3">
        <f t="shared" si="71"/>
        <v>0</v>
      </c>
      <c r="AA78" s="3">
        <f t="shared" si="72"/>
        <v>6.3945365992423531</v>
      </c>
      <c r="AB78" s="3">
        <f t="shared" si="73"/>
        <v>0.94158448263378647</v>
      </c>
      <c r="AC78" s="3">
        <f t="shared" si="74"/>
        <v>0.67103138177997557</v>
      </c>
      <c r="AD78" s="3">
        <f t="shared" si="75"/>
        <v>0.6546734847946537</v>
      </c>
      <c r="AE78" s="3">
        <f t="shared" si="76"/>
        <v>0.21281664009566048</v>
      </c>
      <c r="AF78" s="39">
        <f t="shared" si="77"/>
        <v>1.9460136996999762</v>
      </c>
      <c r="AG78" s="4">
        <f t="shared" si="78"/>
        <v>27.24257390604761</v>
      </c>
      <c r="AH78" s="3">
        <f t="shared" si="79"/>
        <v>0</v>
      </c>
      <c r="AI78" s="3">
        <f t="shared" si="80"/>
        <v>6.3945365992423531</v>
      </c>
      <c r="AJ78" s="3">
        <f t="shared" si="81"/>
        <v>0.94158448263378647</v>
      </c>
      <c r="AK78" s="3">
        <f t="shared" si="82"/>
        <v>0.67103138177997557</v>
      </c>
      <c r="AL78" s="3">
        <f t="shared" si="83"/>
        <v>0.6546734847946537</v>
      </c>
      <c r="AM78" s="3">
        <f t="shared" si="84"/>
        <v>0.21281664009566048</v>
      </c>
      <c r="AN78" s="39">
        <f t="shared" si="85"/>
        <v>1.9460136996999762</v>
      </c>
      <c r="AO78" s="52">
        <f t="shared" si="86"/>
        <v>7.4637188783692077E-2</v>
      </c>
      <c r="AP78" s="3">
        <f t="shared" si="87"/>
        <v>0</v>
      </c>
      <c r="AQ78" s="3">
        <f t="shared" si="88"/>
        <v>1.751927835408864E-2</v>
      </c>
      <c r="AR78" s="3">
        <f t="shared" si="89"/>
        <v>2.5796835140651686E-3</v>
      </c>
      <c r="AS78" s="3">
        <f t="shared" si="90"/>
        <v>1.8384421418629468E-3</v>
      </c>
      <c r="AT78" s="3">
        <f t="shared" si="91"/>
        <v>1.7936259857387774E-3</v>
      </c>
      <c r="AU78" s="3">
        <f t="shared" si="92"/>
        <v>5.8305928793331643E-4</v>
      </c>
      <c r="AV78" s="48">
        <f t="shared" si="93"/>
        <v>5.3315443827396608E-3</v>
      </c>
      <c r="AW78" s="46">
        <f t="shared" si="94"/>
        <v>0</v>
      </c>
      <c r="AX78" s="45">
        <f t="shared" si="95"/>
        <v>0</v>
      </c>
      <c r="AY78" s="45">
        <f t="shared" si="96"/>
        <v>0</v>
      </c>
      <c r="AZ78" s="45">
        <f t="shared" si="97"/>
        <v>0</v>
      </c>
      <c r="BA78" s="45">
        <f t="shared" si="98"/>
        <v>0</v>
      </c>
      <c r="BB78" s="45">
        <f t="shared" si="99"/>
        <v>0</v>
      </c>
      <c r="BC78" s="45">
        <f t="shared" si="100"/>
        <v>0</v>
      </c>
      <c r="BD78" s="48">
        <f t="shared" si="101"/>
        <v>0</v>
      </c>
      <c r="BE78" s="15"/>
    </row>
    <row r="79" spans="1:57" x14ac:dyDescent="0.35">
      <c r="A79" s="3">
        <v>34025</v>
      </c>
      <c r="B79" s="3" t="s">
        <v>29</v>
      </c>
      <c r="C79" s="3" t="s">
        <v>6</v>
      </c>
      <c r="D79" s="3">
        <v>2275060011</v>
      </c>
      <c r="E79" s="12" t="s">
        <v>45</v>
      </c>
      <c r="F79" s="12" t="s">
        <v>43</v>
      </c>
      <c r="G79" s="3" t="s">
        <v>7</v>
      </c>
      <c r="H79" s="3" t="s">
        <v>8</v>
      </c>
      <c r="I79" s="3">
        <v>14.58878</v>
      </c>
      <c r="J79" s="3"/>
      <c r="K79" s="3"/>
      <c r="L79" s="3">
        <v>8.1941959999999994E-2</v>
      </c>
      <c r="M79" s="3">
        <v>0.31289899999999998</v>
      </c>
      <c r="N79" s="3">
        <v>0.21590029999999999</v>
      </c>
      <c r="O79" s="3">
        <v>7.7793000000000003E-3</v>
      </c>
      <c r="P79" s="3">
        <v>8.7998660000000006E-2</v>
      </c>
      <c r="Q79" s="3">
        <v>0.63875015449875261</v>
      </c>
      <c r="R79" s="3">
        <f t="shared" si="68"/>
        <v>0.63875015449875261</v>
      </c>
      <c r="S79" s="3">
        <f t="shared" si="69"/>
        <v>0.63875015449875261</v>
      </c>
      <c r="T79" s="3">
        <v>0.64100461673717735</v>
      </c>
      <c r="U79" s="3">
        <v>0.63902011381656931</v>
      </c>
      <c r="V79" s="3">
        <v>0.63785491263920513</v>
      </c>
      <c r="W79" s="3">
        <v>0.6241266411509323</v>
      </c>
      <c r="X79" s="39">
        <v>0.63701299105504583</v>
      </c>
      <c r="Y79" s="4">
        <f t="shared" si="70"/>
        <v>9.3185854789483127</v>
      </c>
      <c r="Z79" s="3">
        <f t="shared" si="71"/>
        <v>0</v>
      </c>
      <c r="AA79" s="3">
        <f t="shared" si="72"/>
        <v>0</v>
      </c>
      <c r="AB79" s="3">
        <f t="shared" si="73"/>
        <v>5.2525174664493114E-2</v>
      </c>
      <c r="AC79" s="3">
        <f t="shared" si="74"/>
        <v>0.19994875459309072</v>
      </c>
      <c r="AD79" s="3">
        <f t="shared" si="75"/>
        <v>0.13771306699527816</v>
      </c>
      <c r="AE79" s="3">
        <f t="shared" si="76"/>
        <v>4.8552683795054482E-3</v>
      </c>
      <c r="AF79" s="39">
        <f t="shared" si="77"/>
        <v>5.6056289615436024E-2</v>
      </c>
      <c r="AG79" s="4">
        <f t="shared" si="78"/>
        <v>9.3185854789483127</v>
      </c>
      <c r="AH79" s="3">
        <f t="shared" si="79"/>
        <v>0</v>
      </c>
      <c r="AI79" s="3">
        <f t="shared" si="80"/>
        <v>0</v>
      </c>
      <c r="AJ79" s="3">
        <f t="shared" si="81"/>
        <v>5.2525174664493114E-2</v>
      </c>
      <c r="AK79" s="3">
        <f t="shared" si="82"/>
        <v>0.19994875459309072</v>
      </c>
      <c r="AL79" s="3">
        <f t="shared" si="83"/>
        <v>0.13771306699527816</v>
      </c>
      <c r="AM79" s="3">
        <f t="shared" si="84"/>
        <v>4.8552683795054482E-3</v>
      </c>
      <c r="AN79" s="39">
        <f t="shared" si="85"/>
        <v>5.6056289615436024E-2</v>
      </c>
      <c r="AO79" s="52">
        <f t="shared" si="86"/>
        <v>2.5530371175200857E-2</v>
      </c>
      <c r="AP79" s="3">
        <f t="shared" si="87"/>
        <v>0</v>
      </c>
      <c r="AQ79" s="3">
        <f t="shared" si="88"/>
        <v>0</v>
      </c>
      <c r="AR79" s="3">
        <f t="shared" si="89"/>
        <v>1.4390458812189896E-4</v>
      </c>
      <c r="AS79" s="3">
        <f t="shared" si="90"/>
        <v>5.4780480710435811E-4</v>
      </c>
      <c r="AT79" s="3">
        <f t="shared" si="91"/>
        <v>3.7729607395966619E-4</v>
      </c>
      <c r="AU79" s="3">
        <f t="shared" si="92"/>
        <v>1.3302105149329996E-5</v>
      </c>
      <c r="AV79" s="48">
        <f t="shared" si="93"/>
        <v>1.5357887565872882E-4</v>
      </c>
      <c r="AW79" s="46">
        <f t="shared" si="94"/>
        <v>0</v>
      </c>
      <c r="AX79" s="45">
        <f t="shared" si="95"/>
        <v>0</v>
      </c>
      <c r="AY79" s="45">
        <f t="shared" si="96"/>
        <v>0</v>
      </c>
      <c r="AZ79" s="45">
        <f t="shared" si="97"/>
        <v>0</v>
      </c>
      <c r="BA79" s="45">
        <f t="shared" si="98"/>
        <v>0</v>
      </c>
      <c r="BB79" s="45">
        <f t="shared" si="99"/>
        <v>0</v>
      </c>
      <c r="BC79" s="45">
        <f t="shared" si="100"/>
        <v>0</v>
      </c>
      <c r="BD79" s="48">
        <f t="shared" si="101"/>
        <v>0</v>
      </c>
      <c r="BE79" s="15"/>
    </row>
    <row r="80" spans="1:57" x14ac:dyDescent="0.35">
      <c r="A80" s="3">
        <v>34025</v>
      </c>
      <c r="B80" s="3" t="s">
        <v>29</v>
      </c>
      <c r="C80" s="3" t="s">
        <v>6</v>
      </c>
      <c r="D80" s="3">
        <v>2275060012</v>
      </c>
      <c r="E80" s="12" t="s">
        <v>45</v>
      </c>
      <c r="F80" s="12" t="s">
        <v>44</v>
      </c>
      <c r="G80" s="3" t="s">
        <v>7</v>
      </c>
      <c r="H80" s="3" t="s">
        <v>8</v>
      </c>
      <c r="I80" s="3">
        <v>6.7053659999999997</v>
      </c>
      <c r="J80" s="3"/>
      <c r="K80" s="3"/>
      <c r="L80" s="3">
        <v>1.439751</v>
      </c>
      <c r="M80" s="3">
        <v>1.1203110000000001</v>
      </c>
      <c r="N80" s="3">
        <v>1.093424</v>
      </c>
      <c r="O80" s="3">
        <v>0.30171789999999998</v>
      </c>
      <c r="P80" s="3">
        <v>1.8678060000000001</v>
      </c>
      <c r="Q80" s="3">
        <v>0.35307232784452613</v>
      </c>
      <c r="R80" s="3">
        <f t="shared" si="68"/>
        <v>0.35307232784452613</v>
      </c>
      <c r="S80" s="3">
        <f t="shared" si="69"/>
        <v>0.35307232784452613</v>
      </c>
      <c r="T80" s="3">
        <v>0.3498441430392944</v>
      </c>
      <c r="U80" s="3">
        <v>0.77264148361071727</v>
      </c>
      <c r="V80" s="3">
        <v>0.77161702370154983</v>
      </c>
      <c r="W80" s="3">
        <v>0.36180586934646108</v>
      </c>
      <c r="X80" s="39">
        <v>0.44118774613456385</v>
      </c>
      <c r="Y80" s="4">
        <f t="shared" si="70"/>
        <v>2.3674791826695389</v>
      </c>
      <c r="Z80" s="3">
        <f t="shared" si="71"/>
        <v>0</v>
      </c>
      <c r="AA80" s="3">
        <f t="shared" si="72"/>
        <v>0</v>
      </c>
      <c r="AB80" s="3">
        <f t="shared" si="73"/>
        <v>0.50368845478496715</v>
      </c>
      <c r="AC80" s="3">
        <f t="shared" si="74"/>
        <v>0.86559875314540635</v>
      </c>
      <c r="AD80" s="3">
        <f t="shared" si="75"/>
        <v>0.84370457252384334</v>
      </c>
      <c r="AE80" s="3">
        <f t="shared" si="76"/>
        <v>0.10916330710688861</v>
      </c>
      <c r="AF80" s="39">
        <f t="shared" si="77"/>
        <v>0.82405311935661518</v>
      </c>
      <c r="AG80" s="4">
        <f t="shared" si="78"/>
        <v>2.3674791826695389</v>
      </c>
      <c r="AH80" s="3">
        <f t="shared" si="79"/>
        <v>0</v>
      </c>
      <c r="AI80" s="3">
        <f t="shared" si="80"/>
        <v>0</v>
      </c>
      <c r="AJ80" s="3">
        <f t="shared" si="81"/>
        <v>0.50368845478496715</v>
      </c>
      <c r="AK80" s="3">
        <f t="shared" si="82"/>
        <v>0.86559875314540635</v>
      </c>
      <c r="AL80" s="3">
        <f t="shared" si="83"/>
        <v>0.84370457252384334</v>
      </c>
      <c r="AM80" s="3">
        <f t="shared" si="84"/>
        <v>0.10916330710688861</v>
      </c>
      <c r="AN80" s="39">
        <f t="shared" si="85"/>
        <v>0.82405311935661518</v>
      </c>
      <c r="AO80" s="52">
        <f t="shared" si="86"/>
        <v>6.4862443360809282E-3</v>
      </c>
      <c r="AP80" s="3">
        <f t="shared" si="87"/>
        <v>0</v>
      </c>
      <c r="AQ80" s="3">
        <f t="shared" si="88"/>
        <v>0</v>
      </c>
      <c r="AR80" s="3">
        <f t="shared" si="89"/>
        <v>1.3799683692738826E-3</v>
      </c>
      <c r="AS80" s="3">
        <f t="shared" si="90"/>
        <v>2.371503433275086E-3</v>
      </c>
      <c r="AT80" s="3">
        <f t="shared" si="91"/>
        <v>2.3115193767776531E-3</v>
      </c>
      <c r="AU80" s="3">
        <f t="shared" si="92"/>
        <v>2.9907755371750302E-4</v>
      </c>
      <c r="AV80" s="48">
        <f t="shared" si="93"/>
        <v>2.2576797790592198E-3</v>
      </c>
      <c r="AW80" s="46">
        <f t="shared" si="94"/>
        <v>0</v>
      </c>
      <c r="AX80" s="45">
        <f t="shared" si="95"/>
        <v>0</v>
      </c>
      <c r="AY80" s="45">
        <f t="shared" si="96"/>
        <v>0</v>
      </c>
      <c r="AZ80" s="45">
        <f t="shared" si="97"/>
        <v>0</v>
      </c>
      <c r="BA80" s="45">
        <f t="shared" si="98"/>
        <v>0</v>
      </c>
      <c r="BB80" s="45">
        <f t="shared" si="99"/>
        <v>0</v>
      </c>
      <c r="BC80" s="45">
        <f t="shared" si="100"/>
        <v>0</v>
      </c>
      <c r="BD80" s="48">
        <f t="shared" si="101"/>
        <v>0</v>
      </c>
      <c r="BE80" s="15"/>
    </row>
    <row r="81" spans="1:57" ht="29" x14ac:dyDescent="0.35">
      <c r="A81" s="3">
        <v>34025</v>
      </c>
      <c r="B81" s="3" t="s">
        <v>29</v>
      </c>
      <c r="C81" s="3" t="s">
        <v>6</v>
      </c>
      <c r="D81" s="3">
        <v>2275070000</v>
      </c>
      <c r="E81" s="12" t="s">
        <v>46</v>
      </c>
      <c r="F81" s="12"/>
      <c r="G81" s="3" t="s">
        <v>7</v>
      </c>
      <c r="H81" s="3" t="s">
        <v>8</v>
      </c>
      <c r="I81" s="3">
        <v>1.6658109999999999E-3</v>
      </c>
      <c r="J81" s="3"/>
      <c r="K81" s="3"/>
      <c r="L81" s="3">
        <v>1.184498E-3</v>
      </c>
      <c r="M81" s="3">
        <v>2.3686439999999999E-4</v>
      </c>
      <c r="N81" s="3">
        <v>2.3686439999999999E-4</v>
      </c>
      <c r="O81" s="3">
        <v>2.5820509999999999E-4</v>
      </c>
      <c r="P81" s="3">
        <v>1.811316E-4</v>
      </c>
      <c r="Q81" s="3">
        <v>1.124038935989329</v>
      </c>
      <c r="R81" s="3">
        <f t="shared" si="68"/>
        <v>1.124038935989329</v>
      </c>
      <c r="S81" s="3">
        <f t="shared" si="69"/>
        <v>1.124038935989329</v>
      </c>
      <c r="T81" s="3">
        <v>1.0911293039141856</v>
      </c>
      <c r="U81" s="3">
        <v>1.1137076656921914</v>
      </c>
      <c r="V81" s="3">
        <v>1.1137076656921914</v>
      </c>
      <c r="W81" s="3">
        <v>1.0950140122997043</v>
      </c>
      <c r="X81" s="39">
        <v>1.0702926115877121</v>
      </c>
      <c r="Y81" s="4">
        <f t="shared" si="70"/>
        <v>1.8724364239993201E-3</v>
      </c>
      <c r="Z81" s="3">
        <f t="shared" si="71"/>
        <v>0</v>
      </c>
      <c r="AA81" s="3">
        <f t="shared" si="72"/>
        <v>0</v>
      </c>
      <c r="AB81" s="3">
        <f t="shared" si="73"/>
        <v>1.2924404782277449E-3</v>
      </c>
      <c r="AC81" s="3">
        <f t="shared" si="74"/>
        <v>2.6379769800958147E-4</v>
      </c>
      <c r="AD81" s="3">
        <f t="shared" si="75"/>
        <v>2.6379769800958147E-4</v>
      </c>
      <c r="AE81" s="3">
        <f t="shared" si="76"/>
        <v>2.8273820254724638E-4</v>
      </c>
      <c r="AF81" s="39">
        <f t="shared" si="77"/>
        <v>1.9386381320506084E-4</v>
      </c>
      <c r="AG81" s="4">
        <f t="shared" si="78"/>
        <v>1.8724364239993201E-3</v>
      </c>
      <c r="AH81" s="3">
        <f t="shared" si="79"/>
        <v>0</v>
      </c>
      <c r="AI81" s="3">
        <f t="shared" si="80"/>
        <v>0</v>
      </c>
      <c r="AJ81" s="3">
        <f t="shared" si="81"/>
        <v>1.2924404782277449E-3</v>
      </c>
      <c r="AK81" s="3">
        <f t="shared" si="82"/>
        <v>2.6379769800958147E-4</v>
      </c>
      <c r="AL81" s="3">
        <f t="shared" si="83"/>
        <v>2.6379769800958147E-4</v>
      </c>
      <c r="AM81" s="3">
        <f t="shared" si="84"/>
        <v>2.8273820254724638E-4</v>
      </c>
      <c r="AN81" s="39">
        <f t="shared" si="85"/>
        <v>1.9386381320506084E-4</v>
      </c>
      <c r="AO81" s="52">
        <f t="shared" si="86"/>
        <v>5.129962805477589E-6</v>
      </c>
      <c r="AP81" s="3">
        <f t="shared" si="87"/>
        <v>0</v>
      </c>
      <c r="AQ81" s="3">
        <f t="shared" si="88"/>
        <v>0</v>
      </c>
      <c r="AR81" s="3">
        <f t="shared" si="89"/>
        <v>3.5409328170623147E-6</v>
      </c>
      <c r="AS81" s="3">
        <f t="shared" si="90"/>
        <v>7.227334192043328E-7</v>
      </c>
      <c r="AT81" s="3">
        <f t="shared" si="91"/>
        <v>7.227334192043328E-7</v>
      </c>
      <c r="AU81" s="3">
        <f t="shared" si="92"/>
        <v>7.7462521245820929E-7</v>
      </c>
      <c r="AV81" s="48">
        <f t="shared" si="93"/>
        <v>5.3113373480838586E-7</v>
      </c>
      <c r="AW81" s="46">
        <f t="shared" si="94"/>
        <v>0</v>
      </c>
      <c r="AX81" s="45">
        <f t="shared" si="95"/>
        <v>0</v>
      </c>
      <c r="AY81" s="45">
        <f t="shared" si="96"/>
        <v>0</v>
      </c>
      <c r="AZ81" s="45">
        <f t="shared" si="97"/>
        <v>0</v>
      </c>
      <c r="BA81" s="45">
        <f t="shared" si="98"/>
        <v>0</v>
      </c>
      <c r="BB81" s="45">
        <f t="shared" si="99"/>
        <v>0</v>
      </c>
      <c r="BC81" s="45">
        <f t="shared" si="100"/>
        <v>0</v>
      </c>
      <c r="BD81" s="48">
        <f t="shared" si="101"/>
        <v>0</v>
      </c>
      <c r="BE81" s="15"/>
    </row>
    <row r="82" spans="1:57" ht="43.5" x14ac:dyDescent="0.35">
      <c r="A82" s="3">
        <v>34027</v>
      </c>
      <c r="B82" s="3" t="s">
        <v>10</v>
      </c>
      <c r="C82" s="3" t="s">
        <v>6</v>
      </c>
      <c r="D82" s="3">
        <v>2265008005</v>
      </c>
      <c r="E82" s="12" t="s">
        <v>36</v>
      </c>
      <c r="F82" s="12" t="s">
        <v>37</v>
      </c>
      <c r="G82" s="3" t="s">
        <v>7</v>
      </c>
      <c r="H82" s="3" t="s">
        <v>8</v>
      </c>
      <c r="I82" s="3">
        <v>0.646397</v>
      </c>
      <c r="J82" s="3">
        <v>4.8295510000000001E-4</v>
      </c>
      <c r="K82" s="3"/>
      <c r="L82" s="3">
        <v>3.7353339999999999E-2</v>
      </c>
      <c r="M82" s="3">
        <v>1.637934E-3</v>
      </c>
      <c r="N82" s="3">
        <v>1.50096E-3</v>
      </c>
      <c r="O82" s="3">
        <v>3.505644E-3</v>
      </c>
      <c r="P82" s="3">
        <v>1.755988E-2</v>
      </c>
      <c r="Q82" s="3">
        <v>1.137675762805703</v>
      </c>
      <c r="R82" s="3">
        <f t="shared" si="68"/>
        <v>1.137675762805703</v>
      </c>
      <c r="S82" s="3">
        <f t="shared" si="69"/>
        <v>1.137675762805703</v>
      </c>
      <c r="T82" s="3">
        <v>1.139280323349247</v>
      </c>
      <c r="U82" s="3">
        <v>1.1434434188108327</v>
      </c>
      <c r="V82" s="3">
        <v>1.1442977345928413</v>
      </c>
      <c r="W82" s="3">
        <v>1.1467532949664048</v>
      </c>
      <c r="X82" s="39">
        <v>1.1374049836496174</v>
      </c>
      <c r="Y82" s="4">
        <f t="shared" si="70"/>
        <v>0.73539020005031808</v>
      </c>
      <c r="Z82" s="3">
        <f t="shared" si="71"/>
        <v>5.4944631179340456E-4</v>
      </c>
      <c r="AA82" s="3">
        <f t="shared" si="72"/>
        <v>0</v>
      </c>
      <c r="AB82" s="3">
        <f t="shared" si="73"/>
        <v>4.2555925273374359E-2</v>
      </c>
      <c r="AC82" s="3">
        <f t="shared" si="74"/>
        <v>1.8728848527465023E-3</v>
      </c>
      <c r="AD82" s="3">
        <f t="shared" si="75"/>
        <v>1.7175451277144712E-3</v>
      </c>
      <c r="AE82" s="3">
        <f t="shared" si="76"/>
        <v>4.0201088079792075E-3</v>
      </c>
      <c r="AF82" s="39">
        <f t="shared" si="77"/>
        <v>1.9972695024289243E-2</v>
      </c>
      <c r="AG82" s="4">
        <f t="shared" si="78"/>
        <v>0.73539020005031808</v>
      </c>
      <c r="AH82" s="3">
        <f t="shared" si="79"/>
        <v>5.4944631179340456E-4</v>
      </c>
      <c r="AI82" s="3">
        <f t="shared" si="80"/>
        <v>0</v>
      </c>
      <c r="AJ82" s="3">
        <f t="shared" si="81"/>
        <v>4.2555925273374359E-2</v>
      </c>
      <c r="AK82" s="3">
        <f t="shared" si="82"/>
        <v>1.8728848527465023E-3</v>
      </c>
      <c r="AL82" s="3">
        <f t="shared" si="83"/>
        <v>1.7175451277144712E-3</v>
      </c>
      <c r="AM82" s="3">
        <f t="shared" si="84"/>
        <v>4.0201088079792075E-3</v>
      </c>
      <c r="AN82" s="39">
        <f t="shared" si="85"/>
        <v>1.9972695024289243E-2</v>
      </c>
      <c r="AO82" s="52">
        <f t="shared" si="86"/>
        <v>2.0147676713707344E-3</v>
      </c>
      <c r="AP82" s="3">
        <f t="shared" si="87"/>
        <v>1.5053323610778207E-6</v>
      </c>
      <c r="AQ82" s="3">
        <f t="shared" si="88"/>
        <v>0</v>
      </c>
      <c r="AR82" s="3">
        <f t="shared" si="89"/>
        <v>1.1659157609143659E-4</v>
      </c>
      <c r="AS82" s="3">
        <f t="shared" si="90"/>
        <v>5.1311913773876773E-6</v>
      </c>
      <c r="AT82" s="3">
        <f t="shared" si="91"/>
        <v>4.7056030896286882E-6</v>
      </c>
      <c r="AU82" s="3">
        <f t="shared" si="92"/>
        <v>1.1013996734189609E-5</v>
      </c>
      <c r="AV82" s="48">
        <f t="shared" si="93"/>
        <v>5.4719712395312997E-5</v>
      </c>
      <c r="AW82" s="46">
        <f t="shared" si="94"/>
        <v>0</v>
      </c>
      <c r="AX82" s="45">
        <f t="shared" si="95"/>
        <v>0</v>
      </c>
      <c r="AY82" s="45">
        <f t="shared" si="96"/>
        <v>0</v>
      </c>
      <c r="AZ82" s="45">
        <f t="shared" si="97"/>
        <v>0</v>
      </c>
      <c r="BA82" s="45">
        <f t="shared" si="98"/>
        <v>0</v>
      </c>
      <c r="BB82" s="45">
        <f t="shared" si="99"/>
        <v>0</v>
      </c>
      <c r="BC82" s="45">
        <f t="shared" si="100"/>
        <v>0</v>
      </c>
      <c r="BD82" s="48">
        <f t="shared" si="101"/>
        <v>0</v>
      </c>
      <c r="BE82" s="15"/>
    </row>
    <row r="83" spans="1:57" ht="43.5" x14ac:dyDescent="0.35">
      <c r="A83" s="3">
        <v>34027</v>
      </c>
      <c r="B83" s="3" t="s">
        <v>10</v>
      </c>
      <c r="C83" s="3" t="s">
        <v>6</v>
      </c>
      <c r="D83" s="3">
        <v>2270008005</v>
      </c>
      <c r="E83" s="12" t="s">
        <v>37</v>
      </c>
      <c r="F83" s="12" t="s">
        <v>38</v>
      </c>
      <c r="G83" s="3" t="s">
        <v>7</v>
      </c>
      <c r="H83" s="3" t="s">
        <v>8</v>
      </c>
      <c r="I83" s="3">
        <v>4.7354800000000002E-3</v>
      </c>
      <c r="J83" s="3"/>
      <c r="K83" s="3"/>
      <c r="L83" s="3">
        <v>1.180229E-2</v>
      </c>
      <c r="M83" s="3">
        <v>5.7891099999999999E-4</v>
      </c>
      <c r="N83" s="3">
        <v>5.5865050000000001E-4</v>
      </c>
      <c r="O83" s="3">
        <v>4.6737940000000001E-5</v>
      </c>
      <c r="P83" s="3">
        <v>2.7262440000000001E-3</v>
      </c>
      <c r="Q83" s="3">
        <v>0.92744455287860228</v>
      </c>
      <c r="R83" s="3">
        <f t="shared" si="68"/>
        <v>0.92744455287860228</v>
      </c>
      <c r="S83" s="3">
        <f t="shared" si="69"/>
        <v>0.92744455287860228</v>
      </c>
      <c r="T83" s="3">
        <v>0.8812213199642529</v>
      </c>
      <c r="U83" s="3">
        <v>0.84444841351925259</v>
      </c>
      <c r="V83" s="3">
        <v>0.84415283398614505</v>
      </c>
      <c r="W83" s="3">
        <v>0.96561631988547258</v>
      </c>
      <c r="X83" s="39">
        <v>0.95809163991597157</v>
      </c>
      <c r="Y83" s="4">
        <f t="shared" si="70"/>
        <v>4.3918951312655633E-3</v>
      </c>
      <c r="Z83" s="3">
        <f t="shared" si="71"/>
        <v>0</v>
      </c>
      <c r="AA83" s="3">
        <f t="shared" si="72"/>
        <v>0</v>
      </c>
      <c r="AB83" s="3">
        <f t="shared" si="73"/>
        <v>1.0400429572400902E-2</v>
      </c>
      <c r="AC83" s="3">
        <f t="shared" si="74"/>
        <v>4.8886047551884406E-4</v>
      </c>
      <c r="AD83" s="3">
        <f t="shared" si="75"/>
        <v>4.7158640278277693E-4</v>
      </c>
      <c r="AE83" s="3">
        <f t="shared" si="76"/>
        <v>4.5130917621828027E-5</v>
      </c>
      <c r="AF83" s="39">
        <f t="shared" si="77"/>
        <v>2.6119915847710781E-3</v>
      </c>
      <c r="AG83" s="4">
        <f t="shared" si="78"/>
        <v>4.3918951312655633E-3</v>
      </c>
      <c r="AH83" s="3">
        <f t="shared" si="79"/>
        <v>0</v>
      </c>
      <c r="AI83" s="3">
        <f t="shared" si="80"/>
        <v>0</v>
      </c>
      <c r="AJ83" s="3">
        <f t="shared" si="81"/>
        <v>1.0400429572400902E-2</v>
      </c>
      <c r="AK83" s="3">
        <f t="shared" si="82"/>
        <v>4.8886047551884406E-4</v>
      </c>
      <c r="AL83" s="3">
        <f t="shared" si="83"/>
        <v>4.7158640278277693E-4</v>
      </c>
      <c r="AM83" s="3">
        <f t="shared" si="84"/>
        <v>4.5130917621828027E-5</v>
      </c>
      <c r="AN83" s="39">
        <f t="shared" si="85"/>
        <v>2.6119915847710781E-3</v>
      </c>
      <c r="AO83" s="52">
        <f t="shared" si="86"/>
        <v>1.2032589400727571E-5</v>
      </c>
      <c r="AP83" s="3">
        <f t="shared" si="87"/>
        <v>0</v>
      </c>
      <c r="AQ83" s="3">
        <f t="shared" si="88"/>
        <v>0</v>
      </c>
      <c r="AR83" s="3">
        <f t="shared" si="89"/>
        <v>2.8494327595618908E-5</v>
      </c>
      <c r="AS83" s="3">
        <f t="shared" si="90"/>
        <v>1.3393437685447783E-6</v>
      </c>
      <c r="AT83" s="3">
        <f t="shared" si="91"/>
        <v>1.2920175418706218E-6</v>
      </c>
      <c r="AU83" s="3">
        <f t="shared" si="92"/>
        <v>1.236463496488439E-7</v>
      </c>
      <c r="AV83" s="48">
        <f t="shared" si="93"/>
        <v>7.15614132813994E-6</v>
      </c>
      <c r="AW83" s="46">
        <f t="shared" si="94"/>
        <v>0</v>
      </c>
      <c r="AX83" s="45">
        <f t="shared" si="95"/>
        <v>0</v>
      </c>
      <c r="AY83" s="45">
        <f t="shared" si="96"/>
        <v>0</v>
      </c>
      <c r="AZ83" s="45">
        <f t="shared" si="97"/>
        <v>0</v>
      </c>
      <c r="BA83" s="45">
        <f t="shared" si="98"/>
        <v>0</v>
      </c>
      <c r="BB83" s="45">
        <f t="shared" si="99"/>
        <v>0</v>
      </c>
      <c r="BC83" s="45">
        <f t="shared" si="100"/>
        <v>0</v>
      </c>
      <c r="BD83" s="48">
        <f t="shared" si="101"/>
        <v>0</v>
      </c>
      <c r="BE83" s="15"/>
    </row>
    <row r="84" spans="1:57" x14ac:dyDescent="0.35">
      <c r="A84" s="3">
        <v>34027</v>
      </c>
      <c r="B84" s="3" t="s">
        <v>10</v>
      </c>
      <c r="C84" s="3" t="s">
        <v>6</v>
      </c>
      <c r="D84" s="3">
        <v>2275001000</v>
      </c>
      <c r="E84" s="12" t="s">
        <v>39</v>
      </c>
      <c r="F84" s="12"/>
      <c r="G84" s="3" t="s">
        <v>7</v>
      </c>
      <c r="H84" s="3" t="s">
        <v>8</v>
      </c>
      <c r="I84" s="3">
        <v>0.49976369999999998</v>
      </c>
      <c r="J84" s="3"/>
      <c r="K84" s="3"/>
      <c r="L84" s="3">
        <v>0.42991459999999998</v>
      </c>
      <c r="M84" s="3">
        <v>2.6816510000000002E-2</v>
      </c>
      <c r="N84" s="3">
        <v>2.6172919999999999E-2</v>
      </c>
      <c r="O84" s="3">
        <v>4.0599280000000001E-2</v>
      </c>
      <c r="P84" s="3">
        <v>0.20916180000000001</v>
      </c>
      <c r="Q84" s="3">
        <v>1.0456789155486494</v>
      </c>
      <c r="R84" s="3">
        <f t="shared" si="68"/>
        <v>1.0456789155486494</v>
      </c>
      <c r="S84" s="3">
        <f t="shared" si="69"/>
        <v>1.0456789155486494</v>
      </c>
      <c r="T84" s="3">
        <v>1.0398205566400638</v>
      </c>
      <c r="U84" s="3">
        <v>1.0728632355052716</v>
      </c>
      <c r="V84" s="3">
        <v>1.0723135648355602</v>
      </c>
      <c r="W84" s="3">
        <v>1.041593380211707</v>
      </c>
      <c r="X84" s="39">
        <v>1.0457851905601248</v>
      </c>
      <c r="Y84" s="4">
        <f t="shared" si="70"/>
        <v>0.52259236384658059</v>
      </c>
      <c r="Z84" s="3">
        <f t="shared" si="71"/>
        <v>0</v>
      </c>
      <c r="AA84" s="3">
        <f t="shared" si="72"/>
        <v>0</v>
      </c>
      <c r="AB84" s="3">
        <f t="shared" si="73"/>
        <v>0.44703403867969033</v>
      </c>
      <c r="AC84" s="3">
        <f t="shared" si="74"/>
        <v>2.8770447683559474E-2</v>
      </c>
      <c r="AD84" s="3">
        <f t="shared" si="75"/>
        <v>2.8065577147355927E-2</v>
      </c>
      <c r="AE84" s="3">
        <f t="shared" si="76"/>
        <v>4.2287941289361551E-2</v>
      </c>
      <c r="AF84" s="39">
        <f t="shared" si="77"/>
        <v>0.2187383128708987</v>
      </c>
      <c r="AG84" s="4">
        <f t="shared" si="78"/>
        <v>0.52259236384658059</v>
      </c>
      <c r="AH84" s="3">
        <f t="shared" si="79"/>
        <v>0</v>
      </c>
      <c r="AI84" s="3">
        <f t="shared" si="80"/>
        <v>0</v>
      </c>
      <c r="AJ84" s="3">
        <f t="shared" si="81"/>
        <v>0.44703403867969033</v>
      </c>
      <c r="AK84" s="3">
        <f t="shared" si="82"/>
        <v>2.8770447683559474E-2</v>
      </c>
      <c r="AL84" s="3">
        <f t="shared" si="83"/>
        <v>2.8065577147355927E-2</v>
      </c>
      <c r="AM84" s="3">
        <f t="shared" si="84"/>
        <v>4.2287941289361551E-2</v>
      </c>
      <c r="AN84" s="39">
        <f t="shared" si="85"/>
        <v>0.2187383128708987</v>
      </c>
      <c r="AO84" s="52">
        <f t="shared" si="86"/>
        <v>1.4317599009495358E-3</v>
      </c>
      <c r="AP84" s="3">
        <f t="shared" si="87"/>
        <v>0</v>
      </c>
      <c r="AQ84" s="3">
        <f t="shared" si="88"/>
        <v>0</v>
      </c>
      <c r="AR84" s="3">
        <f t="shared" si="89"/>
        <v>1.2247507909032612E-3</v>
      </c>
      <c r="AS84" s="3">
        <f t="shared" si="90"/>
        <v>7.8823144338519111E-5</v>
      </c>
      <c r="AT84" s="3">
        <f t="shared" si="91"/>
        <v>7.6891992184536793E-5</v>
      </c>
      <c r="AU84" s="3">
        <f t="shared" si="92"/>
        <v>1.158573733955111E-4</v>
      </c>
      <c r="AV84" s="48">
        <f t="shared" si="93"/>
        <v>5.9928304896136636E-4</v>
      </c>
      <c r="AW84" s="46">
        <f t="shared" si="94"/>
        <v>0</v>
      </c>
      <c r="AX84" s="45">
        <f t="shared" si="95"/>
        <v>0</v>
      </c>
      <c r="AY84" s="45">
        <f t="shared" si="96"/>
        <v>0</v>
      </c>
      <c r="AZ84" s="45">
        <f t="shared" si="97"/>
        <v>0</v>
      </c>
      <c r="BA84" s="45">
        <f t="shared" si="98"/>
        <v>0</v>
      </c>
      <c r="BB84" s="45">
        <f t="shared" si="99"/>
        <v>0</v>
      </c>
      <c r="BC84" s="45">
        <f t="shared" si="100"/>
        <v>0</v>
      </c>
      <c r="BD84" s="48">
        <f t="shared" si="101"/>
        <v>0</v>
      </c>
      <c r="BE84" s="15"/>
    </row>
    <row r="85" spans="1:57" x14ac:dyDescent="0.35">
      <c r="A85" s="3">
        <v>34027</v>
      </c>
      <c r="B85" s="3" t="s">
        <v>10</v>
      </c>
      <c r="C85" s="3" t="s">
        <v>6</v>
      </c>
      <c r="D85" s="3">
        <v>2275050011</v>
      </c>
      <c r="E85" s="12" t="s">
        <v>42</v>
      </c>
      <c r="F85" s="12" t="s">
        <v>43</v>
      </c>
      <c r="G85" s="3" t="s">
        <v>7</v>
      </c>
      <c r="H85" s="3" t="s">
        <v>8</v>
      </c>
      <c r="I85" s="3">
        <v>184.74204599999999</v>
      </c>
      <c r="J85" s="3"/>
      <c r="K85" s="3"/>
      <c r="L85" s="3">
        <v>0.99951995000000005</v>
      </c>
      <c r="M85" s="3">
        <v>3.6397897800000001</v>
      </c>
      <c r="N85" s="3">
        <v>2.511455379</v>
      </c>
      <c r="O85" s="3">
        <v>0.1537723</v>
      </c>
      <c r="P85" s="3">
        <v>2.3138729040000001</v>
      </c>
      <c r="Q85" s="3">
        <v>0.80030070135027565</v>
      </c>
      <c r="R85" s="3">
        <f t="shared" si="68"/>
        <v>0.80030070135027565</v>
      </c>
      <c r="S85" s="3">
        <f t="shared" si="69"/>
        <v>0.80030070135027565</v>
      </c>
      <c r="T85" s="3">
        <v>0.79932519408697755</v>
      </c>
      <c r="U85" s="3">
        <v>0.80011025322861917</v>
      </c>
      <c r="V85" s="3">
        <v>0.80001535329149731</v>
      </c>
      <c r="W85" s="3">
        <v>0.80205598196278116</v>
      </c>
      <c r="X85" s="39">
        <v>0.81831964489779163</v>
      </c>
      <c r="Y85" s="4">
        <f t="shared" si="70"/>
        <v>147.84918898268486</v>
      </c>
      <c r="Z85" s="3">
        <f t="shared" si="71"/>
        <v>0</v>
      </c>
      <c r="AA85" s="3">
        <f t="shared" si="72"/>
        <v>0</v>
      </c>
      <c r="AB85" s="3">
        <f t="shared" si="73"/>
        <v>0.79894147802755611</v>
      </c>
      <c r="AC85" s="3">
        <f t="shared" si="74"/>
        <v>2.9122331225747402</v>
      </c>
      <c r="AD85" s="3">
        <f t="shared" si="75"/>
        <v>2.0092028623065161</v>
      </c>
      <c r="AE85" s="3">
        <f t="shared" si="76"/>
        <v>0.12333399307517537</v>
      </c>
      <c r="AF85" s="39">
        <f t="shared" si="77"/>
        <v>1.8934876531399021</v>
      </c>
      <c r="AG85" s="4">
        <f t="shared" si="78"/>
        <v>147.84918898268486</v>
      </c>
      <c r="AH85" s="3">
        <f t="shared" si="79"/>
        <v>0</v>
      </c>
      <c r="AI85" s="3">
        <f t="shared" si="80"/>
        <v>0</v>
      </c>
      <c r="AJ85" s="3">
        <f t="shared" si="81"/>
        <v>0.79894147802755611</v>
      </c>
      <c r="AK85" s="3">
        <f t="shared" si="82"/>
        <v>2.9122331225747402</v>
      </c>
      <c r="AL85" s="3">
        <f t="shared" si="83"/>
        <v>2.0092028623065161</v>
      </c>
      <c r="AM85" s="3">
        <f t="shared" si="84"/>
        <v>0.12333399307517537</v>
      </c>
      <c r="AN85" s="39">
        <f t="shared" si="85"/>
        <v>1.8934876531399021</v>
      </c>
      <c r="AO85" s="52">
        <f t="shared" si="86"/>
        <v>0.40506627118543798</v>
      </c>
      <c r="AP85" s="3">
        <f t="shared" si="87"/>
        <v>0</v>
      </c>
      <c r="AQ85" s="3">
        <f t="shared" si="88"/>
        <v>0</v>
      </c>
      <c r="AR85" s="3">
        <f t="shared" si="89"/>
        <v>2.188880761719332E-3</v>
      </c>
      <c r="AS85" s="3">
        <f t="shared" si="90"/>
        <v>7.9787208837664124E-3</v>
      </c>
      <c r="AT85" s="3">
        <f t="shared" si="91"/>
        <v>5.5046653761822361E-3</v>
      </c>
      <c r="AU85" s="3">
        <f t="shared" si="92"/>
        <v>3.3790135089089142E-4</v>
      </c>
      <c r="AV85" s="48">
        <f t="shared" si="93"/>
        <v>5.1876374058627455E-3</v>
      </c>
      <c r="AW85" s="46">
        <f t="shared" si="94"/>
        <v>0</v>
      </c>
      <c r="AX85" s="45">
        <f t="shared" si="95"/>
        <v>0</v>
      </c>
      <c r="AY85" s="45">
        <f t="shared" si="96"/>
        <v>0</v>
      </c>
      <c r="AZ85" s="45">
        <f t="shared" si="97"/>
        <v>0</v>
      </c>
      <c r="BA85" s="45">
        <f t="shared" si="98"/>
        <v>0</v>
      </c>
      <c r="BB85" s="45">
        <f t="shared" si="99"/>
        <v>0</v>
      </c>
      <c r="BC85" s="45">
        <f t="shared" si="100"/>
        <v>0</v>
      </c>
      <c r="BD85" s="48">
        <f t="shared" si="101"/>
        <v>0</v>
      </c>
      <c r="BE85" s="15"/>
    </row>
    <row r="86" spans="1:57" x14ac:dyDescent="0.35">
      <c r="A86" s="3">
        <v>34027</v>
      </c>
      <c r="B86" s="3" t="s">
        <v>10</v>
      </c>
      <c r="C86" s="3" t="s">
        <v>6</v>
      </c>
      <c r="D86" s="3">
        <v>2275050012</v>
      </c>
      <c r="E86" s="12" t="s">
        <v>42</v>
      </c>
      <c r="F86" s="12" t="s">
        <v>44</v>
      </c>
      <c r="G86" s="3" t="s">
        <v>7</v>
      </c>
      <c r="H86" s="3" t="s">
        <v>8</v>
      </c>
      <c r="I86" s="3">
        <v>58.864848109999997</v>
      </c>
      <c r="J86" s="3"/>
      <c r="K86" s="3">
        <v>64.908096</v>
      </c>
      <c r="L86" s="3">
        <v>2.0726681810000001</v>
      </c>
      <c r="M86" s="3">
        <v>1.43960522737</v>
      </c>
      <c r="N86" s="3">
        <v>1.4051187643700001</v>
      </c>
      <c r="O86" s="3">
        <v>0.47075897290000002</v>
      </c>
      <c r="P86" s="3">
        <v>4.330618115</v>
      </c>
      <c r="Q86" s="3">
        <v>0.7829451534714138</v>
      </c>
      <c r="R86" s="3">
        <f t="shared" si="68"/>
        <v>0.7829451534714138</v>
      </c>
      <c r="S86" s="3">
        <f t="shared" si="69"/>
        <v>0.7829451534714138</v>
      </c>
      <c r="T86" s="3">
        <v>0.79176911149696672</v>
      </c>
      <c r="U86" s="3">
        <v>0.78189369148678367</v>
      </c>
      <c r="V86" s="3">
        <v>0.78158473542255391</v>
      </c>
      <c r="W86" s="3">
        <v>0.78905683590579956</v>
      </c>
      <c r="X86" s="39">
        <v>0.775778319478995</v>
      </c>
      <c r="Y86" s="4">
        <f t="shared" si="70"/>
        <v>46.087947537555408</v>
      </c>
      <c r="Z86" s="3">
        <f t="shared" si="71"/>
        <v>0</v>
      </c>
      <c r="AA86" s="3">
        <f t="shared" si="72"/>
        <v>50.819479184257261</v>
      </c>
      <c r="AB86" s="3">
        <f t="shared" si="73"/>
        <v>1.6410746440984043</v>
      </c>
      <c r="AC86" s="3">
        <f t="shared" si="74"/>
        <v>1.1256182455119998</v>
      </c>
      <c r="AD86" s="3">
        <f t="shared" si="75"/>
        <v>1.0982193776873923</v>
      </c>
      <c r="AE86" s="3">
        <f t="shared" si="76"/>
        <v>0.37145558563073805</v>
      </c>
      <c r="AF86" s="39">
        <f t="shared" si="77"/>
        <v>3.3595996435599931</v>
      </c>
      <c r="AG86" s="4">
        <f t="shared" si="78"/>
        <v>46.087947537555408</v>
      </c>
      <c r="AH86" s="3">
        <f t="shared" si="79"/>
        <v>0</v>
      </c>
      <c r="AI86" s="3">
        <f t="shared" si="80"/>
        <v>50.819479184257261</v>
      </c>
      <c r="AJ86" s="3">
        <f t="shared" si="81"/>
        <v>1.6410746440984043</v>
      </c>
      <c r="AK86" s="3">
        <f t="shared" si="82"/>
        <v>1.1256182455119998</v>
      </c>
      <c r="AL86" s="3">
        <f t="shared" si="83"/>
        <v>1.0982193776873923</v>
      </c>
      <c r="AM86" s="3">
        <f t="shared" si="84"/>
        <v>0.37145558563073805</v>
      </c>
      <c r="AN86" s="39">
        <f t="shared" si="85"/>
        <v>3.3595996435599931</v>
      </c>
      <c r="AO86" s="52">
        <f t="shared" si="86"/>
        <v>0.12626834941796003</v>
      </c>
      <c r="AP86" s="3">
        <f t="shared" si="87"/>
        <v>0</v>
      </c>
      <c r="AQ86" s="3">
        <f t="shared" si="88"/>
        <v>0.13923144981988292</v>
      </c>
      <c r="AR86" s="3">
        <f t="shared" si="89"/>
        <v>4.4960949153380943E-3</v>
      </c>
      <c r="AS86" s="3">
        <f t="shared" si="90"/>
        <v>3.0838856041424654E-3</v>
      </c>
      <c r="AT86" s="3">
        <f t="shared" si="91"/>
        <v>3.0088202128421707E-3</v>
      </c>
      <c r="AU86" s="3">
        <f t="shared" si="92"/>
        <v>1.0176865359746248E-3</v>
      </c>
      <c r="AV86" s="48">
        <f t="shared" si="93"/>
        <v>9.2043825850958716E-3</v>
      </c>
      <c r="AW86" s="46">
        <f t="shared" si="94"/>
        <v>0</v>
      </c>
      <c r="AX86" s="45">
        <f t="shared" si="95"/>
        <v>0</v>
      </c>
      <c r="AY86" s="45">
        <f t="shared" si="96"/>
        <v>0</v>
      </c>
      <c r="AZ86" s="45">
        <f t="shared" si="97"/>
        <v>0</v>
      </c>
      <c r="BA86" s="45">
        <f t="shared" si="98"/>
        <v>0</v>
      </c>
      <c r="BB86" s="45">
        <f t="shared" si="99"/>
        <v>0</v>
      </c>
      <c r="BC86" s="45">
        <f t="shared" si="100"/>
        <v>0</v>
      </c>
      <c r="BD86" s="48">
        <f t="shared" si="101"/>
        <v>0</v>
      </c>
      <c r="BE86" s="15"/>
    </row>
    <row r="87" spans="1:57" x14ac:dyDescent="0.35">
      <c r="A87" s="3">
        <v>34027</v>
      </c>
      <c r="B87" s="3" t="s">
        <v>10</v>
      </c>
      <c r="C87" s="3" t="s">
        <v>6</v>
      </c>
      <c r="D87" s="3">
        <v>2275060011</v>
      </c>
      <c r="E87" s="12" t="s">
        <v>45</v>
      </c>
      <c r="F87" s="12" t="s">
        <v>43</v>
      </c>
      <c r="G87" s="3" t="s">
        <v>7</v>
      </c>
      <c r="H87" s="3" t="s">
        <v>8</v>
      </c>
      <c r="I87" s="3">
        <v>17.406700000000001</v>
      </c>
      <c r="J87" s="3"/>
      <c r="K87" s="3"/>
      <c r="L87" s="3">
        <v>9.7769610000000007E-2</v>
      </c>
      <c r="M87" s="3">
        <v>0.37333759999999999</v>
      </c>
      <c r="N87" s="3">
        <v>0.25760290000000002</v>
      </c>
      <c r="O87" s="3">
        <v>9.2819249999999999E-3</v>
      </c>
      <c r="P87" s="3">
        <v>0.1049962</v>
      </c>
      <c r="Q87" s="3">
        <v>0.63875015449875261</v>
      </c>
      <c r="R87" s="3">
        <f t="shared" si="68"/>
        <v>0.63875015449875261</v>
      </c>
      <c r="S87" s="3">
        <f t="shared" si="69"/>
        <v>0.63875015449875261</v>
      </c>
      <c r="T87" s="3">
        <v>0.64100461673717735</v>
      </c>
      <c r="U87" s="3">
        <v>0.63902011381656931</v>
      </c>
      <c r="V87" s="3">
        <v>0.63785491263920513</v>
      </c>
      <c r="W87" s="3">
        <v>0.6241266411509323</v>
      </c>
      <c r="X87" s="39">
        <v>0.63701299105504583</v>
      </c>
      <c r="Y87" s="4">
        <f t="shared" si="70"/>
        <v>11.118532314313438</v>
      </c>
      <c r="Z87" s="3">
        <f t="shared" si="71"/>
        <v>0</v>
      </c>
      <c r="AA87" s="3">
        <f t="shared" si="72"/>
        <v>0</v>
      </c>
      <c r="AB87" s="3">
        <f t="shared" si="73"/>
        <v>6.2670771386593299E-2</v>
      </c>
      <c r="AC87" s="3">
        <f t="shared" si="74"/>
        <v>0.23857023564400481</v>
      </c>
      <c r="AD87" s="3">
        <f t="shared" si="75"/>
        <v>0.16431327527510592</v>
      </c>
      <c r="AE87" s="3">
        <f t="shared" si="76"/>
        <v>5.7930966736648671E-3</v>
      </c>
      <c r="AF87" s="39">
        <f t="shared" si="77"/>
        <v>6.6883943411413807E-2</v>
      </c>
      <c r="AG87" s="4">
        <f t="shared" si="78"/>
        <v>11.118532314313438</v>
      </c>
      <c r="AH87" s="3">
        <f t="shared" si="79"/>
        <v>0</v>
      </c>
      <c r="AI87" s="3">
        <f t="shared" si="80"/>
        <v>0</v>
      </c>
      <c r="AJ87" s="3">
        <f t="shared" si="81"/>
        <v>6.2670771386593299E-2</v>
      </c>
      <c r="AK87" s="3">
        <f t="shared" si="82"/>
        <v>0.23857023564400481</v>
      </c>
      <c r="AL87" s="3">
        <f t="shared" si="83"/>
        <v>0.16431327527510592</v>
      </c>
      <c r="AM87" s="3">
        <f t="shared" si="84"/>
        <v>5.7930966736648671E-3</v>
      </c>
      <c r="AN87" s="39">
        <f t="shared" si="85"/>
        <v>6.6883943411413807E-2</v>
      </c>
      <c r="AO87" s="52">
        <f t="shared" si="86"/>
        <v>3.0461732367982022E-2</v>
      </c>
      <c r="AP87" s="3">
        <f t="shared" si="87"/>
        <v>0</v>
      </c>
      <c r="AQ87" s="3">
        <f t="shared" si="88"/>
        <v>0</v>
      </c>
      <c r="AR87" s="3">
        <f t="shared" si="89"/>
        <v>1.7170074352491316E-4</v>
      </c>
      <c r="AS87" s="3">
        <f t="shared" si="90"/>
        <v>6.5361708395617762E-4</v>
      </c>
      <c r="AT87" s="3">
        <f t="shared" si="91"/>
        <v>4.5017335691809843E-4</v>
      </c>
      <c r="AU87" s="3">
        <f t="shared" si="92"/>
        <v>1.5871497736068128E-5</v>
      </c>
      <c r="AV87" s="48">
        <f t="shared" si="93"/>
        <v>1.832436805792159E-4</v>
      </c>
      <c r="AW87" s="46">
        <f t="shared" si="94"/>
        <v>0</v>
      </c>
      <c r="AX87" s="45">
        <f t="shared" si="95"/>
        <v>0</v>
      </c>
      <c r="AY87" s="45">
        <f t="shared" si="96"/>
        <v>0</v>
      </c>
      <c r="AZ87" s="45">
        <f t="shared" si="97"/>
        <v>0</v>
      </c>
      <c r="BA87" s="45">
        <f t="shared" si="98"/>
        <v>0</v>
      </c>
      <c r="BB87" s="45">
        <f t="shared" si="99"/>
        <v>0</v>
      </c>
      <c r="BC87" s="45">
        <f t="shared" si="100"/>
        <v>0</v>
      </c>
      <c r="BD87" s="48">
        <f t="shared" si="101"/>
        <v>0</v>
      </c>
      <c r="BE87" s="15"/>
    </row>
    <row r="88" spans="1:57" x14ac:dyDescent="0.35">
      <c r="A88" s="3">
        <v>34027</v>
      </c>
      <c r="B88" s="3" t="s">
        <v>10</v>
      </c>
      <c r="C88" s="3" t="s">
        <v>6</v>
      </c>
      <c r="D88" s="3">
        <v>2275060012</v>
      </c>
      <c r="E88" s="12" t="s">
        <v>45</v>
      </c>
      <c r="F88" s="12" t="s">
        <v>44</v>
      </c>
      <c r="G88" s="3" t="s">
        <v>7</v>
      </c>
      <c r="H88" s="3" t="s">
        <v>8</v>
      </c>
      <c r="I88" s="3">
        <v>11.191718153</v>
      </c>
      <c r="J88" s="3"/>
      <c r="K88" s="3">
        <v>348.36860799999999</v>
      </c>
      <c r="L88" s="3">
        <v>2.4741843600000002</v>
      </c>
      <c r="M88" s="3">
        <v>1.3402893706600001</v>
      </c>
      <c r="N88" s="3">
        <v>1.3083177506599999</v>
      </c>
      <c r="O88" s="3">
        <v>0.48808519521999999</v>
      </c>
      <c r="P88" s="3">
        <v>2.7317165829999999</v>
      </c>
      <c r="Q88" s="3">
        <v>0.35307232784452613</v>
      </c>
      <c r="R88" s="3">
        <f t="shared" si="68"/>
        <v>0.35307232784452613</v>
      </c>
      <c r="S88" s="3">
        <f t="shared" si="69"/>
        <v>0.35307232784452613</v>
      </c>
      <c r="T88" s="3">
        <v>0.3498441430392944</v>
      </c>
      <c r="U88" s="3">
        <v>0.77264148361071727</v>
      </c>
      <c r="V88" s="3">
        <v>0.77161702370154983</v>
      </c>
      <c r="W88" s="3">
        <v>0.36180586934646108</v>
      </c>
      <c r="X88" s="39">
        <v>0.44118774613456385</v>
      </c>
      <c r="Y88" s="4">
        <f t="shared" si="70"/>
        <v>3.9514859808595504</v>
      </c>
      <c r="Z88" s="3">
        <f t="shared" si="71"/>
        <v>0</v>
      </c>
      <c r="AA88" s="3">
        <f t="shared" si="72"/>
        <v>122.99931537451721</v>
      </c>
      <c r="AB88" s="3">
        <f t="shared" si="73"/>
        <v>0.86557890714542518</v>
      </c>
      <c r="AC88" s="3">
        <f t="shared" si="74"/>
        <v>1.035563167814417</v>
      </c>
      <c r="AD88" s="3">
        <f t="shared" si="75"/>
        <v>1.0095202488201755</v>
      </c>
      <c r="AE88" s="3">
        <f t="shared" si="76"/>
        <v>0.17659208837170925</v>
      </c>
      <c r="AF88" s="39">
        <f t="shared" si="77"/>
        <v>1.2051998823321821</v>
      </c>
      <c r="AG88" s="4">
        <f t="shared" si="78"/>
        <v>3.9514859808595504</v>
      </c>
      <c r="AH88" s="3">
        <f t="shared" si="79"/>
        <v>0</v>
      </c>
      <c r="AI88" s="3">
        <f t="shared" si="80"/>
        <v>122.99931537451721</v>
      </c>
      <c r="AJ88" s="3">
        <f t="shared" si="81"/>
        <v>0.86557890714542518</v>
      </c>
      <c r="AK88" s="3">
        <f t="shared" si="82"/>
        <v>1.035563167814417</v>
      </c>
      <c r="AL88" s="3">
        <f t="shared" si="83"/>
        <v>1.0095202488201755</v>
      </c>
      <c r="AM88" s="3">
        <f t="shared" si="84"/>
        <v>0.17659208837170925</v>
      </c>
      <c r="AN88" s="39">
        <f t="shared" si="85"/>
        <v>1.2051998823321821</v>
      </c>
      <c r="AO88" s="52">
        <f t="shared" si="86"/>
        <v>1.0825988988656303E-2</v>
      </c>
      <c r="AP88" s="3">
        <f t="shared" si="87"/>
        <v>0</v>
      </c>
      <c r="AQ88" s="3">
        <f t="shared" si="88"/>
        <v>0.33698442568360881</v>
      </c>
      <c r="AR88" s="3">
        <f t="shared" si="89"/>
        <v>2.371449060672398E-3</v>
      </c>
      <c r="AS88" s="3">
        <f t="shared" si="90"/>
        <v>2.8371593638751151E-3</v>
      </c>
      <c r="AT88" s="3">
        <f t="shared" si="91"/>
        <v>2.7658089008771934E-3</v>
      </c>
      <c r="AU88" s="3">
        <f t="shared" si="92"/>
        <v>4.838139407444089E-4</v>
      </c>
      <c r="AV88" s="48">
        <f t="shared" si="93"/>
        <v>3.301917485841595E-3</v>
      </c>
      <c r="AW88" s="46">
        <f t="shared" si="94"/>
        <v>0</v>
      </c>
      <c r="AX88" s="45">
        <f t="shared" si="95"/>
        <v>0</v>
      </c>
      <c r="AY88" s="45">
        <f t="shared" si="96"/>
        <v>0</v>
      </c>
      <c r="AZ88" s="45">
        <f t="shared" si="97"/>
        <v>0</v>
      </c>
      <c r="BA88" s="45">
        <f t="shared" si="98"/>
        <v>0</v>
      </c>
      <c r="BB88" s="45">
        <f t="shared" si="99"/>
        <v>0</v>
      </c>
      <c r="BC88" s="45">
        <f t="shared" si="100"/>
        <v>0</v>
      </c>
      <c r="BD88" s="48">
        <f t="shared" si="101"/>
        <v>0</v>
      </c>
      <c r="BE88" s="15"/>
    </row>
    <row r="89" spans="1:57" ht="29" x14ac:dyDescent="0.35">
      <c r="A89" s="3">
        <v>34027</v>
      </c>
      <c r="B89" s="3" t="s">
        <v>10</v>
      </c>
      <c r="C89" s="3" t="s">
        <v>6</v>
      </c>
      <c r="D89" s="3">
        <v>2275070000</v>
      </c>
      <c r="E89" s="12" t="s">
        <v>46</v>
      </c>
      <c r="F89" s="12"/>
      <c r="G89" s="3" t="s">
        <v>7</v>
      </c>
      <c r="H89" s="3" t="s">
        <v>8</v>
      </c>
      <c r="I89" s="3">
        <v>8.1328800000000007E-2</v>
      </c>
      <c r="J89" s="3"/>
      <c r="K89" s="3"/>
      <c r="L89" s="3">
        <v>5.5827149999999999E-2</v>
      </c>
      <c r="M89" s="3">
        <v>1.1177049999999999E-2</v>
      </c>
      <c r="N89" s="3">
        <v>1.1177049999999999E-2</v>
      </c>
      <c r="O89" s="3">
        <v>1.2152420000000001E-2</v>
      </c>
      <c r="P89" s="3">
        <v>8.5452600000000007E-3</v>
      </c>
      <c r="Q89" s="3">
        <v>1.124038935989329</v>
      </c>
      <c r="R89" s="3">
        <f t="shared" si="68"/>
        <v>1.124038935989329</v>
      </c>
      <c r="S89" s="3">
        <f t="shared" si="69"/>
        <v>1.124038935989329</v>
      </c>
      <c r="T89" s="3">
        <v>1.0911293039141856</v>
      </c>
      <c r="U89" s="3">
        <v>1.1137076656921914</v>
      </c>
      <c r="V89" s="3">
        <v>1.1137076656921914</v>
      </c>
      <c r="W89" s="3">
        <v>1.0950140122997043</v>
      </c>
      <c r="X89" s="39">
        <v>1.0702926115877121</v>
      </c>
      <c r="Y89" s="4">
        <f t="shared" si="70"/>
        <v>9.1416737817288957E-2</v>
      </c>
      <c r="Z89" s="3">
        <f t="shared" si="71"/>
        <v>0</v>
      </c>
      <c r="AA89" s="3">
        <f t="shared" si="72"/>
        <v>0</v>
      </c>
      <c r="AB89" s="3">
        <f t="shared" si="73"/>
        <v>6.0914639319012823E-2</v>
      </c>
      <c r="AC89" s="3">
        <f t="shared" si="74"/>
        <v>1.2447966264824906E-2</v>
      </c>
      <c r="AD89" s="3">
        <f t="shared" si="75"/>
        <v>1.2447966264824906E-2</v>
      </c>
      <c r="AE89" s="3">
        <f t="shared" si="76"/>
        <v>1.3307070183351173E-2</v>
      </c>
      <c r="AF89" s="39">
        <f t="shared" si="77"/>
        <v>9.1459286420960129E-3</v>
      </c>
      <c r="AG89" s="4">
        <f t="shared" si="78"/>
        <v>9.1416737817288957E-2</v>
      </c>
      <c r="AH89" s="3">
        <f t="shared" si="79"/>
        <v>0</v>
      </c>
      <c r="AI89" s="3">
        <f t="shared" si="80"/>
        <v>0</v>
      </c>
      <c r="AJ89" s="3">
        <f t="shared" si="81"/>
        <v>6.0914639319012823E-2</v>
      </c>
      <c r="AK89" s="3">
        <f t="shared" si="82"/>
        <v>1.2447966264824906E-2</v>
      </c>
      <c r="AL89" s="3">
        <f t="shared" si="83"/>
        <v>1.2447966264824906E-2</v>
      </c>
      <c r="AM89" s="3">
        <f t="shared" si="84"/>
        <v>1.3307070183351173E-2</v>
      </c>
      <c r="AN89" s="39">
        <f t="shared" si="85"/>
        <v>9.1459286420960129E-3</v>
      </c>
      <c r="AO89" s="52">
        <f t="shared" si="86"/>
        <v>2.5045681593777798E-4</v>
      </c>
      <c r="AP89" s="3">
        <f t="shared" si="87"/>
        <v>0</v>
      </c>
      <c r="AQ89" s="3">
        <f t="shared" si="88"/>
        <v>0</v>
      </c>
      <c r="AR89" s="3">
        <f t="shared" si="89"/>
        <v>1.6688942279181594E-4</v>
      </c>
      <c r="AS89" s="3">
        <f t="shared" si="90"/>
        <v>3.4104017163903854E-5</v>
      </c>
      <c r="AT89" s="3">
        <f t="shared" si="91"/>
        <v>3.4104017163903854E-5</v>
      </c>
      <c r="AU89" s="3">
        <f t="shared" si="92"/>
        <v>3.6457726529729241E-5</v>
      </c>
      <c r="AV89" s="48">
        <f t="shared" si="93"/>
        <v>2.5057338745468529E-5</v>
      </c>
      <c r="AW89" s="46">
        <f t="shared" si="94"/>
        <v>0</v>
      </c>
      <c r="AX89" s="45">
        <f t="shared" si="95"/>
        <v>0</v>
      </c>
      <c r="AY89" s="45">
        <f t="shared" si="96"/>
        <v>0</v>
      </c>
      <c r="AZ89" s="45">
        <f t="shared" si="97"/>
        <v>0</v>
      </c>
      <c r="BA89" s="45">
        <f t="shared" si="98"/>
        <v>0</v>
      </c>
      <c r="BB89" s="45">
        <f t="shared" si="99"/>
        <v>0</v>
      </c>
      <c r="BC89" s="45">
        <f t="shared" si="100"/>
        <v>0</v>
      </c>
      <c r="BD89" s="48">
        <f t="shared" si="101"/>
        <v>0</v>
      </c>
      <c r="BE89" s="15"/>
    </row>
    <row r="90" spans="1:57" ht="43.5" x14ac:dyDescent="0.35">
      <c r="A90" s="3">
        <v>34029</v>
      </c>
      <c r="B90" s="3" t="s">
        <v>27</v>
      </c>
      <c r="C90" s="3" t="s">
        <v>6</v>
      </c>
      <c r="D90" s="3">
        <v>2265008005</v>
      </c>
      <c r="E90" s="12" t="s">
        <v>36</v>
      </c>
      <c r="F90" s="12" t="s">
        <v>37</v>
      </c>
      <c r="G90" s="3" t="s">
        <v>7</v>
      </c>
      <c r="H90" s="3" t="s">
        <v>8</v>
      </c>
      <c r="I90" s="3">
        <v>0.65036991499999997</v>
      </c>
      <c r="J90" s="3">
        <v>4.8975638000000004E-4</v>
      </c>
      <c r="K90" s="3"/>
      <c r="L90" s="3">
        <v>3.4612973599999999E-2</v>
      </c>
      <c r="M90" s="3">
        <v>1.115835362E-3</v>
      </c>
      <c r="N90" s="3">
        <v>9.9761269199999999E-4</v>
      </c>
      <c r="O90" s="3">
        <v>2.4608964350000002E-3</v>
      </c>
      <c r="P90" s="3">
        <v>1.7887738949999999E-2</v>
      </c>
      <c r="Q90" s="3">
        <v>1.137675762805703</v>
      </c>
      <c r="R90" s="3">
        <f t="shared" si="68"/>
        <v>1.137675762805703</v>
      </c>
      <c r="S90" s="3">
        <f t="shared" si="69"/>
        <v>1.137675762805703</v>
      </c>
      <c r="T90" s="3">
        <v>1.139280323349247</v>
      </c>
      <c r="U90" s="3">
        <v>1.1434434188108327</v>
      </c>
      <c r="V90" s="3">
        <v>1.1442977345928413</v>
      </c>
      <c r="W90" s="3">
        <v>1.1467532949664048</v>
      </c>
      <c r="X90" s="39">
        <v>1.1374049836496174</v>
      </c>
      <c r="Y90" s="4">
        <f t="shared" si="70"/>
        <v>0.7399100891535052</v>
      </c>
      <c r="Z90" s="3">
        <f t="shared" si="71"/>
        <v>5.5718396320545978E-4</v>
      </c>
      <c r="AA90" s="3">
        <f t="shared" si="72"/>
        <v>0</v>
      </c>
      <c r="AB90" s="3">
        <f t="shared" si="73"/>
        <v>3.9433879755086949E-2</v>
      </c>
      <c r="AC90" s="3">
        <f t="shared" si="74"/>
        <v>1.2758946011553031E-3</v>
      </c>
      <c r="AD90" s="3">
        <f t="shared" si="75"/>
        <v>1.1415659434566659E-3</v>
      </c>
      <c r="AE90" s="3">
        <f t="shared" si="76"/>
        <v>2.8220410954073291E-3</v>
      </c>
      <c r="AF90" s="39">
        <f t="shared" si="77"/>
        <v>2.0345603427953374E-2</v>
      </c>
      <c r="AG90" s="4">
        <f t="shared" si="78"/>
        <v>0.7399100891535052</v>
      </c>
      <c r="AH90" s="3">
        <f t="shared" si="79"/>
        <v>5.5718396320545978E-4</v>
      </c>
      <c r="AI90" s="3">
        <f t="shared" si="80"/>
        <v>0</v>
      </c>
      <c r="AJ90" s="3">
        <f t="shared" si="81"/>
        <v>3.9433879755086949E-2</v>
      </c>
      <c r="AK90" s="3">
        <f t="shared" si="82"/>
        <v>1.2758946011553031E-3</v>
      </c>
      <c r="AL90" s="3">
        <f t="shared" si="83"/>
        <v>1.1415659434566659E-3</v>
      </c>
      <c r="AM90" s="3">
        <f t="shared" si="84"/>
        <v>2.8220410954073291E-3</v>
      </c>
      <c r="AN90" s="39">
        <f t="shared" si="85"/>
        <v>2.0345603427953374E-2</v>
      </c>
      <c r="AO90" s="52">
        <f t="shared" si="86"/>
        <v>2.0271509291876857E-3</v>
      </c>
      <c r="AP90" s="3">
        <f t="shared" si="87"/>
        <v>1.5265314060423556E-6</v>
      </c>
      <c r="AQ90" s="3">
        <f t="shared" si="88"/>
        <v>0</v>
      </c>
      <c r="AR90" s="3">
        <f t="shared" si="89"/>
        <v>1.0803802672626562E-4</v>
      </c>
      <c r="AS90" s="3">
        <f t="shared" si="90"/>
        <v>3.4956016470008303E-6</v>
      </c>
      <c r="AT90" s="3">
        <f t="shared" si="91"/>
        <v>3.1275779272785366E-6</v>
      </c>
      <c r="AU90" s="3">
        <f t="shared" si="92"/>
        <v>7.7316194394721342E-6</v>
      </c>
      <c r="AV90" s="48">
        <f t="shared" si="93"/>
        <v>5.5741379254666782E-5</v>
      </c>
      <c r="AW90" s="46">
        <f t="shared" si="94"/>
        <v>0</v>
      </c>
      <c r="AX90" s="45">
        <f t="shared" si="95"/>
        <v>0</v>
      </c>
      <c r="AY90" s="45">
        <f t="shared" si="96"/>
        <v>0</v>
      </c>
      <c r="AZ90" s="45">
        <f t="shared" si="97"/>
        <v>0</v>
      </c>
      <c r="BA90" s="45">
        <f t="shared" si="98"/>
        <v>0</v>
      </c>
      <c r="BB90" s="45">
        <f t="shared" si="99"/>
        <v>0</v>
      </c>
      <c r="BC90" s="45">
        <f t="shared" si="100"/>
        <v>0</v>
      </c>
      <c r="BD90" s="48">
        <f t="shared" si="101"/>
        <v>0</v>
      </c>
      <c r="BE90" s="15"/>
    </row>
    <row r="91" spans="1:57" ht="43.5" x14ac:dyDescent="0.35">
      <c r="A91" s="3">
        <v>34029</v>
      </c>
      <c r="B91" s="3" t="s">
        <v>27</v>
      </c>
      <c r="C91" s="3" t="s">
        <v>6</v>
      </c>
      <c r="D91" s="3">
        <v>2270008005</v>
      </c>
      <c r="E91" s="12" t="s">
        <v>37</v>
      </c>
      <c r="F91" s="12" t="s">
        <v>38</v>
      </c>
      <c r="G91" s="3" t="s">
        <v>7</v>
      </c>
      <c r="H91" s="3" t="s">
        <v>8</v>
      </c>
      <c r="I91" s="3">
        <v>0.58246812798500003</v>
      </c>
      <c r="J91" s="3"/>
      <c r="K91" s="3"/>
      <c r="L91" s="3">
        <v>2.2572006872600001</v>
      </c>
      <c r="M91" s="3">
        <v>0.13944729128700001</v>
      </c>
      <c r="N91" s="3">
        <v>0.13524905821800001</v>
      </c>
      <c r="O91" s="3">
        <v>2.7257371386000002E-3</v>
      </c>
      <c r="P91" s="3">
        <v>0.216332836039</v>
      </c>
      <c r="Q91" s="3">
        <v>0.92744455287860228</v>
      </c>
      <c r="R91" s="3">
        <f t="shared" si="68"/>
        <v>0.92744455287860228</v>
      </c>
      <c r="S91" s="3">
        <f t="shared" si="69"/>
        <v>0.92744455287860228</v>
      </c>
      <c r="T91" s="3">
        <v>0.8812213199642529</v>
      </c>
      <c r="U91" s="3">
        <v>0.84444841351925259</v>
      </c>
      <c r="V91" s="3">
        <v>0.84415283398614505</v>
      </c>
      <c r="W91" s="3">
        <v>0.96561631988547258</v>
      </c>
      <c r="X91" s="39">
        <v>0.95809163991597157</v>
      </c>
      <c r="Y91" s="4">
        <f t="shared" si="70"/>
        <v>0.5402068925250848</v>
      </c>
      <c r="Z91" s="3">
        <f t="shared" si="71"/>
        <v>0</v>
      </c>
      <c r="AA91" s="3">
        <f t="shared" si="72"/>
        <v>0</v>
      </c>
      <c r="AB91" s="3">
        <f t="shared" si="73"/>
        <v>1.989093369051476</v>
      </c>
      <c r="AC91" s="3">
        <f t="shared" si="74"/>
        <v>0.11775604389686425</v>
      </c>
      <c r="AD91" s="3">
        <f t="shared" si="75"/>
        <v>0.11417087578868183</v>
      </c>
      <c r="AE91" s="3">
        <f t="shared" si="76"/>
        <v>2.6320162647500904E-3</v>
      </c>
      <c r="AF91" s="39">
        <f t="shared" si="77"/>
        <v>0.20726668164827849</v>
      </c>
      <c r="AG91" s="4">
        <f t="shared" si="78"/>
        <v>0.5402068925250848</v>
      </c>
      <c r="AH91" s="3">
        <f t="shared" si="79"/>
        <v>0</v>
      </c>
      <c r="AI91" s="3">
        <f t="shared" si="80"/>
        <v>0</v>
      </c>
      <c r="AJ91" s="3">
        <f t="shared" si="81"/>
        <v>1.989093369051476</v>
      </c>
      <c r="AK91" s="3">
        <f t="shared" si="82"/>
        <v>0.11775604389686425</v>
      </c>
      <c r="AL91" s="3">
        <f t="shared" si="83"/>
        <v>0.11417087578868183</v>
      </c>
      <c r="AM91" s="3">
        <f t="shared" si="84"/>
        <v>2.6320162647500904E-3</v>
      </c>
      <c r="AN91" s="39">
        <f t="shared" si="85"/>
        <v>0.20726668164827849</v>
      </c>
      <c r="AO91" s="52">
        <f t="shared" si="86"/>
        <v>1.4800188836303692E-3</v>
      </c>
      <c r="AP91" s="3">
        <f t="shared" si="87"/>
        <v>0</v>
      </c>
      <c r="AQ91" s="3">
        <f t="shared" si="88"/>
        <v>0</v>
      </c>
      <c r="AR91" s="3">
        <f t="shared" si="89"/>
        <v>5.449570874113633E-3</v>
      </c>
      <c r="AS91" s="3">
        <f t="shared" si="90"/>
        <v>3.2261929834757327E-4</v>
      </c>
      <c r="AT91" s="3">
        <f t="shared" si="91"/>
        <v>3.1279691996899135E-4</v>
      </c>
      <c r="AU91" s="3">
        <f t="shared" si="92"/>
        <v>7.2110034650687404E-6</v>
      </c>
      <c r="AV91" s="48">
        <f t="shared" si="93"/>
        <v>5.6785392232405068E-4</v>
      </c>
      <c r="AW91" s="46">
        <f t="shared" si="94"/>
        <v>0</v>
      </c>
      <c r="AX91" s="45">
        <f t="shared" si="95"/>
        <v>0</v>
      </c>
      <c r="AY91" s="45">
        <f t="shared" si="96"/>
        <v>0</v>
      </c>
      <c r="AZ91" s="45">
        <f t="shared" si="97"/>
        <v>0</v>
      </c>
      <c r="BA91" s="45">
        <f t="shared" si="98"/>
        <v>0</v>
      </c>
      <c r="BB91" s="45">
        <f t="shared" si="99"/>
        <v>0</v>
      </c>
      <c r="BC91" s="45">
        <f t="shared" si="100"/>
        <v>0</v>
      </c>
      <c r="BD91" s="48">
        <f t="shared" si="101"/>
        <v>0</v>
      </c>
      <c r="BE91" s="15"/>
    </row>
    <row r="92" spans="1:57" x14ac:dyDescent="0.35">
      <c r="A92" s="3">
        <v>34029</v>
      </c>
      <c r="B92" s="3" t="s">
        <v>27</v>
      </c>
      <c r="C92" s="3" t="s">
        <v>6</v>
      </c>
      <c r="D92" s="3">
        <v>2275001000</v>
      </c>
      <c r="E92" s="12" t="s">
        <v>39</v>
      </c>
      <c r="F92" s="12"/>
      <c r="G92" s="3" t="s">
        <v>7</v>
      </c>
      <c r="H92" s="3" t="s">
        <v>8</v>
      </c>
      <c r="I92" s="3">
        <v>143.00149689</v>
      </c>
      <c r="J92" s="3"/>
      <c r="K92" s="3">
        <v>25837.236339999999</v>
      </c>
      <c r="L92" s="3">
        <v>105.575000432</v>
      </c>
      <c r="M92" s="3">
        <v>1.6573195786999999</v>
      </c>
      <c r="N92" s="3">
        <v>1.6313667647000001</v>
      </c>
      <c r="O92" s="3">
        <v>11.228456801</v>
      </c>
      <c r="P92" s="3">
        <v>27.24376058</v>
      </c>
      <c r="Q92" s="3">
        <v>1.0456789155486494</v>
      </c>
      <c r="R92" s="3">
        <f t="shared" si="68"/>
        <v>1.0456789155486494</v>
      </c>
      <c r="S92" s="3">
        <f t="shared" si="69"/>
        <v>1.0456789155486494</v>
      </c>
      <c r="T92" s="3">
        <v>1.0398205566400638</v>
      </c>
      <c r="U92" s="3">
        <v>1.0728632355052716</v>
      </c>
      <c r="V92" s="3">
        <v>1.0723135648355602</v>
      </c>
      <c r="W92" s="3">
        <v>1.041593380211707</v>
      </c>
      <c r="X92" s="39">
        <v>1.0457851905601248</v>
      </c>
      <c r="Y92" s="4">
        <f t="shared" si="70"/>
        <v>149.53365018976876</v>
      </c>
      <c r="Z92" s="3">
        <f t="shared" si="71"/>
        <v>0</v>
      </c>
      <c r="AA92" s="3">
        <f t="shared" si="72"/>
        <v>27017.453276785356</v>
      </c>
      <c r="AB92" s="3">
        <f t="shared" si="73"/>
        <v>109.77905571647722</v>
      </c>
      <c r="AC92" s="3">
        <f t="shared" si="74"/>
        <v>1.7780772454703155</v>
      </c>
      <c r="AD92" s="3">
        <f t="shared" si="75"/>
        <v>1.7493367110097116</v>
      </c>
      <c r="AE92" s="3">
        <f t="shared" si="76"/>
        <v>11.695486273914721</v>
      </c>
      <c r="AF92" s="39">
        <f t="shared" si="77"/>
        <v>28.491121349729713</v>
      </c>
      <c r="AG92" s="4">
        <f t="shared" si="78"/>
        <v>149.53365018976876</v>
      </c>
      <c r="AH92" s="3">
        <f t="shared" si="79"/>
        <v>0</v>
      </c>
      <c r="AI92" s="3">
        <f t="shared" si="80"/>
        <v>27017.453276785356</v>
      </c>
      <c r="AJ92" s="3">
        <f t="shared" si="81"/>
        <v>109.77905571647722</v>
      </c>
      <c r="AK92" s="3">
        <f t="shared" si="82"/>
        <v>1.7780772454703155</v>
      </c>
      <c r="AL92" s="3">
        <f t="shared" si="83"/>
        <v>1.7493367110097116</v>
      </c>
      <c r="AM92" s="3">
        <f t="shared" si="84"/>
        <v>11.695486273914721</v>
      </c>
      <c r="AN92" s="39">
        <f t="shared" si="85"/>
        <v>28.491121349729713</v>
      </c>
      <c r="AO92" s="52">
        <f t="shared" si="86"/>
        <v>0.40968123339662676</v>
      </c>
      <c r="AP92" s="3">
        <f t="shared" si="87"/>
        <v>0</v>
      </c>
      <c r="AQ92" s="3">
        <f t="shared" si="88"/>
        <v>74.020419936398241</v>
      </c>
      <c r="AR92" s="3">
        <f t="shared" si="89"/>
        <v>0.30076453620952665</v>
      </c>
      <c r="AS92" s="3">
        <f t="shared" si="90"/>
        <v>4.8714445081378512E-3</v>
      </c>
      <c r="AT92" s="3">
        <f t="shared" si="91"/>
        <v>4.7927033178348259E-3</v>
      </c>
      <c r="AU92" s="3">
        <f t="shared" si="92"/>
        <v>3.2042428147711563E-2</v>
      </c>
      <c r="AV92" s="48">
        <f t="shared" si="93"/>
        <v>7.805786671158825E-2</v>
      </c>
      <c r="AW92" s="46">
        <f t="shared" si="94"/>
        <v>0</v>
      </c>
      <c r="AX92" s="45">
        <f t="shared" si="95"/>
        <v>0</v>
      </c>
      <c r="AY92" s="45">
        <f t="shared" si="96"/>
        <v>0</v>
      </c>
      <c r="AZ92" s="45">
        <f t="shared" si="97"/>
        <v>0</v>
      </c>
      <c r="BA92" s="45">
        <f t="shared" si="98"/>
        <v>0</v>
      </c>
      <c r="BB92" s="45">
        <f t="shared" si="99"/>
        <v>0</v>
      </c>
      <c r="BC92" s="45">
        <f t="shared" si="100"/>
        <v>0</v>
      </c>
      <c r="BD92" s="48">
        <f t="shared" si="101"/>
        <v>0</v>
      </c>
      <c r="BE92" s="15"/>
    </row>
    <row r="93" spans="1:57" ht="29" x14ac:dyDescent="0.35">
      <c r="A93" s="3">
        <v>34029</v>
      </c>
      <c r="B93" s="3" t="s">
        <v>27</v>
      </c>
      <c r="C93" s="3" t="s">
        <v>6</v>
      </c>
      <c r="D93" s="3">
        <v>2275020000</v>
      </c>
      <c r="E93" s="12" t="s">
        <v>40</v>
      </c>
      <c r="F93" s="12" t="s">
        <v>41</v>
      </c>
      <c r="G93" s="3" t="s">
        <v>7</v>
      </c>
      <c r="H93" s="3" t="s">
        <v>8</v>
      </c>
      <c r="I93" s="3">
        <v>0.14131353999999999</v>
      </c>
      <c r="J93" s="3"/>
      <c r="K93" s="3">
        <v>13.553100000000001</v>
      </c>
      <c r="L93" s="3">
        <v>3.2514195000000003E-2</v>
      </c>
      <c r="M93" s="3">
        <v>4.4824330000000002E-4</v>
      </c>
      <c r="N93" s="3">
        <v>4.4824330000000002E-4</v>
      </c>
      <c r="O93" s="3">
        <v>5.0311920000000003E-3</v>
      </c>
      <c r="P93" s="3">
        <v>3.4158544499999999E-2</v>
      </c>
      <c r="Q93" s="3">
        <v>1.132878899368245</v>
      </c>
      <c r="R93" s="3">
        <f t="shared" si="68"/>
        <v>1.132878899368245</v>
      </c>
      <c r="S93" s="3">
        <f t="shared" si="69"/>
        <v>1.132878899368245</v>
      </c>
      <c r="T93" s="3">
        <v>1.1022817640076865</v>
      </c>
      <c r="U93" s="3">
        <v>1.0885730151986679</v>
      </c>
      <c r="V93" s="3">
        <v>1.0885318875481176</v>
      </c>
      <c r="W93" s="3">
        <v>1.1726297889278308</v>
      </c>
      <c r="X93" s="39">
        <v>0.94474810336718573</v>
      </c>
      <c r="Y93" s="4">
        <f t="shared" si="70"/>
        <v>0.16009112766103045</v>
      </c>
      <c r="Z93" s="3">
        <f t="shared" si="71"/>
        <v>0</v>
      </c>
      <c r="AA93" s="3">
        <f t="shared" si="72"/>
        <v>15.354021011027763</v>
      </c>
      <c r="AB93" s="3">
        <f t="shared" si="73"/>
        <v>3.5839804219889901E-2</v>
      </c>
      <c r="AC93" s="3">
        <f t="shared" si="74"/>
        <v>4.8794556062360108E-4</v>
      </c>
      <c r="AD93" s="3">
        <f t="shared" si="75"/>
        <v>4.8792712542979717E-4</v>
      </c>
      <c r="AE93" s="3">
        <f t="shared" si="76"/>
        <v>5.8997256130153908E-3</v>
      </c>
      <c r="AF93" s="39">
        <f t="shared" si="77"/>
        <v>3.2271220130158609E-2</v>
      </c>
      <c r="AG93" s="4">
        <f t="shared" si="78"/>
        <v>0.16009112766103045</v>
      </c>
      <c r="AH93" s="3">
        <f t="shared" si="79"/>
        <v>0</v>
      </c>
      <c r="AI93" s="3">
        <f t="shared" si="80"/>
        <v>15.354021011027763</v>
      </c>
      <c r="AJ93" s="3">
        <f t="shared" si="81"/>
        <v>3.5839804219889901E-2</v>
      </c>
      <c r="AK93" s="3">
        <f t="shared" si="82"/>
        <v>4.8794556062360108E-4</v>
      </c>
      <c r="AL93" s="3">
        <f t="shared" si="83"/>
        <v>4.8792712542979717E-4</v>
      </c>
      <c r="AM93" s="3">
        <f t="shared" si="84"/>
        <v>5.8997256130153908E-3</v>
      </c>
      <c r="AN93" s="39">
        <f t="shared" si="85"/>
        <v>3.2271220130158609E-2</v>
      </c>
      <c r="AO93" s="52">
        <f t="shared" si="86"/>
        <v>4.3860582920830261E-4</v>
      </c>
      <c r="AP93" s="3">
        <f t="shared" si="87"/>
        <v>0</v>
      </c>
      <c r="AQ93" s="3">
        <f t="shared" si="88"/>
        <v>4.2065810989117158E-2</v>
      </c>
      <c r="AR93" s="3">
        <f t="shared" si="89"/>
        <v>9.8191244438054523E-5</v>
      </c>
      <c r="AS93" s="3">
        <f t="shared" si="90"/>
        <v>1.3368371523934277E-6</v>
      </c>
      <c r="AT93" s="3">
        <f t="shared" si="91"/>
        <v>1.336786645013143E-6</v>
      </c>
      <c r="AU93" s="3">
        <f t="shared" si="92"/>
        <v>1.6163631816480523E-5</v>
      </c>
      <c r="AV93" s="48">
        <f t="shared" si="93"/>
        <v>8.8414301726461942E-5</v>
      </c>
      <c r="AW93" s="46">
        <f t="shared" si="94"/>
        <v>0</v>
      </c>
      <c r="AX93" s="45">
        <f t="shared" si="95"/>
        <v>0</v>
      </c>
      <c r="AY93" s="45">
        <f t="shared" si="96"/>
        <v>0</v>
      </c>
      <c r="AZ93" s="45">
        <f t="shared" si="97"/>
        <v>0</v>
      </c>
      <c r="BA93" s="45">
        <f t="shared" si="98"/>
        <v>0</v>
      </c>
      <c r="BB93" s="45">
        <f t="shared" si="99"/>
        <v>0</v>
      </c>
      <c r="BC93" s="45">
        <f t="shared" si="100"/>
        <v>0</v>
      </c>
      <c r="BD93" s="48">
        <f t="shared" si="101"/>
        <v>0</v>
      </c>
      <c r="BE93" s="15"/>
    </row>
    <row r="94" spans="1:57" x14ac:dyDescent="0.35">
      <c r="A94" s="3">
        <v>34029</v>
      </c>
      <c r="B94" s="3" t="s">
        <v>27</v>
      </c>
      <c r="C94" s="3" t="s">
        <v>6</v>
      </c>
      <c r="D94" s="3">
        <v>2275050011</v>
      </c>
      <c r="E94" s="12" t="s">
        <v>42</v>
      </c>
      <c r="F94" s="12" t="s">
        <v>43</v>
      </c>
      <c r="G94" s="3" t="s">
        <v>7</v>
      </c>
      <c r="H94" s="3" t="s">
        <v>8</v>
      </c>
      <c r="I94" s="3">
        <v>114.3285889</v>
      </c>
      <c r="J94" s="3"/>
      <c r="K94" s="3">
        <v>7.4669106999999997</v>
      </c>
      <c r="L94" s="3">
        <v>0.61116442215</v>
      </c>
      <c r="M94" s="3">
        <v>2.20888794088</v>
      </c>
      <c r="N94" s="3">
        <v>1.5245517308800001</v>
      </c>
      <c r="O94" s="3">
        <v>9.6033794450000001E-2</v>
      </c>
      <c r="P94" s="3">
        <v>1.457334914</v>
      </c>
      <c r="Q94" s="3">
        <v>0.80030070135027565</v>
      </c>
      <c r="R94" s="3">
        <f t="shared" si="68"/>
        <v>0.80030070135027565</v>
      </c>
      <c r="S94" s="3">
        <f t="shared" si="69"/>
        <v>0.80030070135027565</v>
      </c>
      <c r="T94" s="3">
        <v>0.79932519408697755</v>
      </c>
      <c r="U94" s="3">
        <v>0.80011025322861917</v>
      </c>
      <c r="V94" s="3">
        <v>0.80001535329149731</v>
      </c>
      <c r="W94" s="3">
        <v>0.80205598196278116</v>
      </c>
      <c r="X94" s="39">
        <v>0.81831964489779163</v>
      </c>
      <c r="Y94" s="4">
        <f t="shared" si="70"/>
        <v>91.497249881057343</v>
      </c>
      <c r="Z94" s="3">
        <f t="shared" si="71"/>
        <v>0</v>
      </c>
      <c r="AA94" s="3">
        <f t="shared" si="72"/>
        <v>5.9757738701298777</v>
      </c>
      <c r="AB94" s="3">
        <f t="shared" si="73"/>
        <v>0.48851912035410422</v>
      </c>
      <c r="AC94" s="3">
        <f t="shared" si="74"/>
        <v>1.76735388973114</v>
      </c>
      <c r="AD94" s="3">
        <f t="shared" si="75"/>
        <v>1.219664791591127</v>
      </c>
      <c r="AE94" s="3">
        <f t="shared" si="76"/>
        <v>7.7024479309206639E-2</v>
      </c>
      <c r="AF94" s="39">
        <f t="shared" si="77"/>
        <v>1.1925657893216337</v>
      </c>
      <c r="AG94" s="4">
        <f t="shared" si="78"/>
        <v>91.497249881057343</v>
      </c>
      <c r="AH94" s="3">
        <f t="shared" si="79"/>
        <v>0</v>
      </c>
      <c r="AI94" s="3">
        <f t="shared" si="80"/>
        <v>5.9757738701298777</v>
      </c>
      <c r="AJ94" s="3">
        <f t="shared" si="81"/>
        <v>0.48851912035410422</v>
      </c>
      <c r="AK94" s="3">
        <f t="shared" si="82"/>
        <v>1.76735388973114</v>
      </c>
      <c r="AL94" s="3">
        <f t="shared" si="83"/>
        <v>1.219664791591127</v>
      </c>
      <c r="AM94" s="3">
        <f t="shared" si="84"/>
        <v>7.7024479309206639E-2</v>
      </c>
      <c r="AN94" s="39">
        <f t="shared" si="85"/>
        <v>1.1925657893216337</v>
      </c>
      <c r="AO94" s="52">
        <f t="shared" si="86"/>
        <v>0.25067739693440366</v>
      </c>
      <c r="AP94" s="3">
        <f t="shared" si="87"/>
        <v>0</v>
      </c>
      <c r="AQ94" s="3">
        <f t="shared" si="88"/>
        <v>1.6371983205835283E-2</v>
      </c>
      <c r="AR94" s="3">
        <f t="shared" si="89"/>
        <v>1.3384085489153541E-3</v>
      </c>
      <c r="AS94" s="3">
        <f t="shared" si="90"/>
        <v>4.8420654513181916E-3</v>
      </c>
      <c r="AT94" s="3">
        <f t="shared" si="91"/>
        <v>3.3415473742222654E-3</v>
      </c>
      <c r="AU94" s="3">
        <f t="shared" si="92"/>
        <v>2.1102597071015518E-4</v>
      </c>
      <c r="AV94" s="48">
        <f t="shared" si="93"/>
        <v>3.2673035323880373E-3</v>
      </c>
      <c r="AW94" s="46">
        <f t="shared" si="94"/>
        <v>0</v>
      </c>
      <c r="AX94" s="45">
        <f t="shared" si="95"/>
        <v>0</v>
      </c>
      <c r="AY94" s="45">
        <f t="shared" si="96"/>
        <v>0</v>
      </c>
      <c r="AZ94" s="45">
        <f t="shared" si="97"/>
        <v>0</v>
      </c>
      <c r="BA94" s="45">
        <f t="shared" si="98"/>
        <v>0</v>
      </c>
      <c r="BB94" s="45">
        <f t="shared" si="99"/>
        <v>0</v>
      </c>
      <c r="BC94" s="45">
        <f t="shared" si="100"/>
        <v>0</v>
      </c>
      <c r="BD94" s="48">
        <f t="shared" si="101"/>
        <v>0</v>
      </c>
      <c r="BE94" s="15"/>
    </row>
    <row r="95" spans="1:57" x14ac:dyDescent="0.35">
      <c r="A95" s="3">
        <v>34029</v>
      </c>
      <c r="B95" s="3" t="s">
        <v>27</v>
      </c>
      <c r="C95" s="3" t="s">
        <v>6</v>
      </c>
      <c r="D95" s="3">
        <v>2275050012</v>
      </c>
      <c r="E95" s="12" t="s">
        <v>42</v>
      </c>
      <c r="F95" s="12" t="s">
        <v>44</v>
      </c>
      <c r="G95" s="3" t="s">
        <v>7</v>
      </c>
      <c r="H95" s="3" t="s">
        <v>8</v>
      </c>
      <c r="I95" s="3">
        <v>37.218172822046199</v>
      </c>
      <c r="J95" s="3"/>
      <c r="K95" s="3">
        <v>82.333670100000006</v>
      </c>
      <c r="L95" s="3">
        <v>1.2852265227999999</v>
      </c>
      <c r="M95" s="3">
        <v>0.88542927220000001</v>
      </c>
      <c r="N95" s="3">
        <v>0.86435908620000002</v>
      </c>
      <c r="O95" s="3">
        <v>0.30346213220000001</v>
      </c>
      <c r="P95" s="3">
        <v>3.0479445645462002</v>
      </c>
      <c r="Q95" s="3">
        <v>0.7829451534714138</v>
      </c>
      <c r="R95" s="3">
        <f t="shared" si="68"/>
        <v>0.7829451534714138</v>
      </c>
      <c r="S95" s="3">
        <f t="shared" si="69"/>
        <v>0.7829451534714138</v>
      </c>
      <c r="T95" s="3">
        <v>0.79176911149696672</v>
      </c>
      <c r="U95" s="3">
        <v>0.78189369148678367</v>
      </c>
      <c r="V95" s="3">
        <v>0.78158473542255391</v>
      </c>
      <c r="W95" s="3">
        <v>0.78905683590579956</v>
      </c>
      <c r="X95" s="39">
        <v>0.775778319478995</v>
      </c>
      <c r="Y95" s="4">
        <f t="shared" si="70"/>
        <v>29.139788032082564</v>
      </c>
      <c r="Z95" s="3">
        <f t="shared" si="71"/>
        <v>0</v>
      </c>
      <c r="AA95" s="3">
        <f t="shared" si="72"/>
        <v>64.462747972309259</v>
      </c>
      <c r="AB95" s="3">
        <f t="shared" si="73"/>
        <v>1.0176026620296921</v>
      </c>
      <c r="AC95" s="3">
        <f t="shared" si="74"/>
        <v>0.69231156219091416</v>
      </c>
      <c r="AD95" s="3">
        <f t="shared" si="75"/>
        <v>0.67556986769770744</v>
      </c>
      <c r="AE95" s="3">
        <f t="shared" si="76"/>
        <v>0.23944886985095945</v>
      </c>
      <c r="AF95" s="39">
        <f t="shared" si="77"/>
        <v>2.3645293121487883</v>
      </c>
      <c r="AG95" s="4">
        <f t="shared" si="78"/>
        <v>29.139788032082564</v>
      </c>
      <c r="AH95" s="3">
        <f t="shared" si="79"/>
        <v>0</v>
      </c>
      <c r="AI95" s="3">
        <f t="shared" si="80"/>
        <v>64.462747972309259</v>
      </c>
      <c r="AJ95" s="3">
        <f t="shared" si="81"/>
        <v>1.0176026620296921</v>
      </c>
      <c r="AK95" s="3">
        <f t="shared" si="82"/>
        <v>0.69231156219091416</v>
      </c>
      <c r="AL95" s="3">
        <f t="shared" si="83"/>
        <v>0.67556986769770744</v>
      </c>
      <c r="AM95" s="3">
        <f t="shared" si="84"/>
        <v>0.23944886985095945</v>
      </c>
      <c r="AN95" s="39">
        <f t="shared" si="85"/>
        <v>2.3645293121487883</v>
      </c>
      <c r="AO95" s="52">
        <f t="shared" si="86"/>
        <v>7.9835035704335797E-2</v>
      </c>
      <c r="AP95" s="3">
        <f t="shared" si="87"/>
        <v>0</v>
      </c>
      <c r="AQ95" s="3">
        <f t="shared" si="88"/>
        <v>0.17661026841728564</v>
      </c>
      <c r="AR95" s="3">
        <f t="shared" si="89"/>
        <v>2.7879524987114851E-3</v>
      </c>
      <c r="AS95" s="3">
        <f t="shared" si="90"/>
        <v>1.8967440060025046E-3</v>
      </c>
      <c r="AT95" s="3">
        <f t="shared" si="91"/>
        <v>1.8508763498567328E-3</v>
      </c>
      <c r="AU95" s="3">
        <f t="shared" si="92"/>
        <v>6.5602430096153277E-4</v>
      </c>
      <c r="AV95" s="48">
        <f t="shared" si="93"/>
        <v>6.4781624990377764E-3</v>
      </c>
      <c r="AW95" s="46">
        <f t="shared" si="94"/>
        <v>0</v>
      </c>
      <c r="AX95" s="45">
        <f t="shared" si="95"/>
        <v>0</v>
      </c>
      <c r="AY95" s="45">
        <f t="shared" si="96"/>
        <v>0</v>
      </c>
      <c r="AZ95" s="45">
        <f t="shared" si="97"/>
        <v>0</v>
      </c>
      <c r="BA95" s="45">
        <f t="shared" si="98"/>
        <v>0</v>
      </c>
      <c r="BB95" s="45">
        <f t="shared" si="99"/>
        <v>0</v>
      </c>
      <c r="BC95" s="45">
        <f t="shared" si="100"/>
        <v>0</v>
      </c>
      <c r="BD95" s="48">
        <f t="shared" si="101"/>
        <v>0</v>
      </c>
      <c r="BE95" s="15"/>
    </row>
    <row r="96" spans="1:57" x14ac:dyDescent="0.35">
      <c r="A96" s="3">
        <v>34029</v>
      </c>
      <c r="B96" s="3" t="s">
        <v>27</v>
      </c>
      <c r="C96" s="3" t="s">
        <v>6</v>
      </c>
      <c r="D96" s="3">
        <v>2275060012</v>
      </c>
      <c r="E96" s="12" t="s">
        <v>45</v>
      </c>
      <c r="F96" s="12" t="s">
        <v>44</v>
      </c>
      <c r="G96" s="3" t="s">
        <v>7</v>
      </c>
      <c r="H96" s="3" t="s">
        <v>8</v>
      </c>
      <c r="I96" s="3">
        <v>0.26965654999999999</v>
      </c>
      <c r="J96" s="3"/>
      <c r="K96" s="3">
        <v>21.770189999999999</v>
      </c>
      <c r="L96" s="3">
        <v>4.3436985999999997E-2</v>
      </c>
      <c r="M96" s="3">
        <v>1.0639762000000001E-2</v>
      </c>
      <c r="N96" s="3">
        <v>1.0417132000000001E-2</v>
      </c>
      <c r="O96" s="3">
        <v>1.05797545E-2</v>
      </c>
      <c r="P96" s="3">
        <v>1.54661915245E-2</v>
      </c>
      <c r="Q96" s="3">
        <v>0.35307232784452613</v>
      </c>
      <c r="R96" s="3">
        <f t="shared" si="68"/>
        <v>0.35307232784452613</v>
      </c>
      <c r="S96" s="3">
        <f t="shared" si="69"/>
        <v>0.35307232784452613</v>
      </c>
      <c r="T96" s="3">
        <v>0.3498441430392944</v>
      </c>
      <c r="U96" s="3">
        <v>0.77264148361071727</v>
      </c>
      <c r="V96" s="3">
        <v>0.77161702370154983</v>
      </c>
      <c r="W96" s="3">
        <v>0.36180586934646108</v>
      </c>
      <c r="X96" s="39">
        <v>0.44118774613456385</v>
      </c>
      <c r="Y96" s="4">
        <f t="shared" si="70"/>
        <v>9.5208265827023852E-2</v>
      </c>
      <c r="Z96" s="3">
        <f t="shared" si="71"/>
        <v>0</v>
      </c>
      <c r="AA96" s="3">
        <f t="shared" si="72"/>
        <v>7.6864516609176246</v>
      </c>
      <c r="AB96" s="3">
        <f t="shared" si="73"/>
        <v>1.5196175143379826E-2</v>
      </c>
      <c r="AC96" s="3">
        <f t="shared" si="74"/>
        <v>8.2207214969449334E-3</v>
      </c>
      <c r="AD96" s="3">
        <f t="shared" si="75"/>
        <v>8.0380363893461735E-3</v>
      </c>
      <c r="AE96" s="3">
        <f t="shared" si="76"/>
        <v>3.8278172743446337E-3</v>
      </c>
      <c r="AF96" s="39">
        <f t="shared" si="77"/>
        <v>6.8234941799796486E-3</v>
      </c>
      <c r="AG96" s="4">
        <f t="shared" si="78"/>
        <v>9.5208265827023852E-2</v>
      </c>
      <c r="AH96" s="3">
        <f t="shared" si="79"/>
        <v>0</v>
      </c>
      <c r="AI96" s="3">
        <f t="shared" si="80"/>
        <v>7.6864516609176246</v>
      </c>
      <c r="AJ96" s="3">
        <f t="shared" si="81"/>
        <v>1.5196175143379826E-2</v>
      </c>
      <c r="AK96" s="3">
        <f t="shared" si="82"/>
        <v>8.2207214969449334E-3</v>
      </c>
      <c r="AL96" s="3">
        <f t="shared" si="83"/>
        <v>8.0380363893461735E-3</v>
      </c>
      <c r="AM96" s="3">
        <f t="shared" si="84"/>
        <v>3.8278172743446337E-3</v>
      </c>
      <c r="AN96" s="39">
        <f t="shared" si="85"/>
        <v>6.8234941799796486E-3</v>
      </c>
      <c r="AO96" s="52">
        <f t="shared" si="86"/>
        <v>2.6084456390965442E-4</v>
      </c>
      <c r="AP96" s="3">
        <f t="shared" si="87"/>
        <v>0</v>
      </c>
      <c r="AQ96" s="3">
        <f t="shared" si="88"/>
        <v>2.1058771673746916E-2</v>
      </c>
      <c r="AR96" s="3">
        <f t="shared" si="89"/>
        <v>4.1633356557205005E-5</v>
      </c>
      <c r="AS96" s="3">
        <f t="shared" si="90"/>
        <v>2.25225246491642E-5</v>
      </c>
      <c r="AT96" s="3">
        <f t="shared" si="91"/>
        <v>2.2022017505058011E-5</v>
      </c>
      <c r="AU96" s="3">
        <f t="shared" si="92"/>
        <v>1.0487170614642832E-5</v>
      </c>
      <c r="AV96" s="48">
        <f t="shared" si="93"/>
        <v>1.8694504602683969E-5</v>
      </c>
      <c r="AW96" s="46">
        <f t="shared" si="94"/>
        <v>0</v>
      </c>
      <c r="AX96" s="45">
        <f t="shared" si="95"/>
        <v>0</v>
      </c>
      <c r="AY96" s="45">
        <f t="shared" si="96"/>
        <v>0</v>
      </c>
      <c r="AZ96" s="45">
        <f t="shared" si="97"/>
        <v>0</v>
      </c>
      <c r="BA96" s="45">
        <f t="shared" si="98"/>
        <v>0</v>
      </c>
      <c r="BB96" s="45">
        <f t="shared" si="99"/>
        <v>0</v>
      </c>
      <c r="BC96" s="45">
        <f t="shared" si="100"/>
        <v>0</v>
      </c>
      <c r="BD96" s="48">
        <f t="shared" si="101"/>
        <v>0</v>
      </c>
      <c r="BE96" s="15"/>
    </row>
    <row r="97" spans="1:57" ht="29" x14ac:dyDescent="0.35">
      <c r="A97" s="3">
        <v>34029</v>
      </c>
      <c r="B97" s="3" t="s">
        <v>27</v>
      </c>
      <c r="C97" s="3" t="s">
        <v>6</v>
      </c>
      <c r="D97" s="3">
        <v>2275070000</v>
      </c>
      <c r="E97" s="12" t="s">
        <v>46</v>
      </c>
      <c r="F97" s="12"/>
      <c r="G97" s="3" t="s">
        <v>7</v>
      </c>
      <c r="H97" s="3" t="s">
        <v>8</v>
      </c>
      <c r="I97" s="3">
        <v>0.72666772639999999</v>
      </c>
      <c r="J97" s="3"/>
      <c r="K97" s="3"/>
      <c r="L97" s="3">
        <v>0.51726706229999997</v>
      </c>
      <c r="M97" s="3">
        <v>0.10332540804</v>
      </c>
      <c r="N97" s="3">
        <v>0.10332540804</v>
      </c>
      <c r="O97" s="3">
        <v>0.11267767564</v>
      </c>
      <c r="P97" s="3">
        <v>7.9016041440000004E-2</v>
      </c>
      <c r="Q97" s="3">
        <v>1.124038935989329</v>
      </c>
      <c r="R97" s="3">
        <f t="shared" si="68"/>
        <v>1.124038935989329</v>
      </c>
      <c r="S97" s="3">
        <f t="shared" si="69"/>
        <v>1.124038935989329</v>
      </c>
      <c r="T97" s="3">
        <v>1.0911293039141856</v>
      </c>
      <c r="U97" s="3">
        <v>1.1137076656921914</v>
      </c>
      <c r="V97" s="3">
        <v>1.1137076656921914</v>
      </c>
      <c r="W97" s="3">
        <v>1.0950140122997043</v>
      </c>
      <c r="X97" s="39">
        <v>1.0702926115877121</v>
      </c>
      <c r="Y97" s="4">
        <f t="shared" si="70"/>
        <v>0.81680281800044086</v>
      </c>
      <c r="Z97" s="3">
        <f t="shared" si="71"/>
        <v>0</v>
      </c>
      <c r="AA97" s="3">
        <f t="shared" si="72"/>
        <v>0</v>
      </c>
      <c r="AB97" s="3">
        <f t="shared" si="73"/>
        <v>0.56440524962513461</v>
      </c>
      <c r="AC97" s="3">
        <f t="shared" si="74"/>
        <v>0.11507429899492158</v>
      </c>
      <c r="AD97" s="3">
        <f t="shared" si="75"/>
        <v>0.11507429899492158</v>
      </c>
      <c r="AE97" s="3">
        <f t="shared" si="76"/>
        <v>0.12338363369916105</v>
      </c>
      <c r="AF97" s="39">
        <f t="shared" si="77"/>
        <v>8.4570285350140481E-2</v>
      </c>
      <c r="AG97" s="4">
        <f t="shared" si="78"/>
        <v>0.81680281800044086</v>
      </c>
      <c r="AH97" s="3">
        <f t="shared" si="79"/>
        <v>0</v>
      </c>
      <c r="AI97" s="3">
        <f t="shared" si="80"/>
        <v>0</v>
      </c>
      <c r="AJ97" s="3">
        <f t="shared" si="81"/>
        <v>0.56440524962513461</v>
      </c>
      <c r="AK97" s="3">
        <f t="shared" si="82"/>
        <v>0.11507429899492158</v>
      </c>
      <c r="AL97" s="3">
        <f t="shared" si="83"/>
        <v>0.11507429899492158</v>
      </c>
      <c r="AM97" s="3">
        <f t="shared" si="84"/>
        <v>0.12338363369916105</v>
      </c>
      <c r="AN97" s="39">
        <f t="shared" si="85"/>
        <v>8.4570285350140481E-2</v>
      </c>
      <c r="AO97" s="52">
        <f t="shared" si="86"/>
        <v>2.237815939727235E-3</v>
      </c>
      <c r="AP97" s="3">
        <f t="shared" si="87"/>
        <v>0</v>
      </c>
      <c r="AQ97" s="3">
        <f t="shared" si="88"/>
        <v>0</v>
      </c>
      <c r="AR97" s="3">
        <f t="shared" si="89"/>
        <v>1.5463157523976292E-3</v>
      </c>
      <c r="AS97" s="3">
        <f t="shared" si="90"/>
        <v>3.1527205204088106E-4</v>
      </c>
      <c r="AT97" s="3">
        <f t="shared" si="91"/>
        <v>3.1527205204088106E-4</v>
      </c>
      <c r="AU97" s="3">
        <f t="shared" si="92"/>
        <v>3.3803735260044127E-4</v>
      </c>
      <c r="AV97" s="48">
        <f t="shared" si="93"/>
        <v>2.3169941191819311E-4</v>
      </c>
      <c r="AW97" s="46">
        <f t="shared" si="94"/>
        <v>0</v>
      </c>
      <c r="AX97" s="45">
        <f t="shared" si="95"/>
        <v>0</v>
      </c>
      <c r="AY97" s="45">
        <f t="shared" si="96"/>
        <v>0</v>
      </c>
      <c r="AZ97" s="45">
        <f t="shared" si="97"/>
        <v>0</v>
      </c>
      <c r="BA97" s="45">
        <f t="shared" si="98"/>
        <v>0</v>
      </c>
      <c r="BB97" s="45">
        <f t="shared" si="99"/>
        <v>0</v>
      </c>
      <c r="BC97" s="45">
        <f t="shared" si="100"/>
        <v>0</v>
      </c>
      <c r="BD97" s="48">
        <f t="shared" si="101"/>
        <v>0</v>
      </c>
      <c r="BE97" s="15"/>
    </row>
    <row r="98" spans="1:57" x14ac:dyDescent="0.35">
      <c r="A98" s="3">
        <v>34031</v>
      </c>
      <c r="B98" s="3" t="s">
        <v>34</v>
      </c>
      <c r="C98" s="3" t="s">
        <v>6</v>
      </c>
      <c r="D98" s="3">
        <v>2275050011</v>
      </c>
      <c r="E98" s="12" t="s">
        <v>42</v>
      </c>
      <c r="F98" s="12" t="s">
        <v>43</v>
      </c>
      <c r="G98" s="3" t="s">
        <v>7</v>
      </c>
      <c r="H98" s="3" t="s">
        <v>8</v>
      </c>
      <c r="I98" s="3">
        <v>41.189551600000001</v>
      </c>
      <c r="J98" s="3"/>
      <c r="K98" s="3"/>
      <c r="L98" s="3">
        <v>0.22285007000000001</v>
      </c>
      <c r="M98" s="3">
        <v>0.81151722999999998</v>
      </c>
      <c r="N98" s="3">
        <v>0.55994688999999997</v>
      </c>
      <c r="O98" s="3">
        <v>3.4284630000000003E-2</v>
      </c>
      <c r="P98" s="3">
        <v>0.51589454000000001</v>
      </c>
      <c r="Q98" s="3">
        <v>0.80030070135027565</v>
      </c>
      <c r="R98" s="3">
        <f t="shared" si="68"/>
        <v>0.80030070135027565</v>
      </c>
      <c r="S98" s="3">
        <f t="shared" si="69"/>
        <v>0.80030070135027565</v>
      </c>
      <c r="T98" s="3">
        <v>0.79932519408697755</v>
      </c>
      <c r="U98" s="3">
        <v>0.80011025322861917</v>
      </c>
      <c r="V98" s="3">
        <v>0.80001535329149731</v>
      </c>
      <c r="W98" s="3">
        <v>0.80205598196278116</v>
      </c>
      <c r="X98" s="39">
        <v>0.81831964489779163</v>
      </c>
      <c r="Y98" s="4">
        <f t="shared" si="70"/>
        <v>32.964027033783367</v>
      </c>
      <c r="Z98" s="3">
        <f t="shared" si="71"/>
        <v>0</v>
      </c>
      <c r="AA98" s="3">
        <f t="shared" si="72"/>
        <v>0</v>
      </c>
      <c r="AB98" s="3">
        <f t="shared" si="73"/>
        <v>0.17812967545504654</v>
      </c>
      <c r="AC98" s="3">
        <f t="shared" si="74"/>
        <v>0.64930325639468756</v>
      </c>
      <c r="AD98" s="3">
        <f t="shared" si="75"/>
        <v>0.44796610902782519</v>
      </c>
      <c r="AE98" s="3">
        <f t="shared" si="76"/>
        <v>2.7498192580880629E-2</v>
      </c>
      <c r="AF98" s="39">
        <f t="shared" si="77"/>
        <v>0.4221666367775096</v>
      </c>
      <c r="AG98" s="4">
        <f t="shared" si="78"/>
        <v>32.964027033783367</v>
      </c>
      <c r="AH98" s="3">
        <f t="shared" si="79"/>
        <v>0</v>
      </c>
      <c r="AI98" s="3">
        <f t="shared" si="80"/>
        <v>0</v>
      </c>
      <c r="AJ98" s="3">
        <f t="shared" si="81"/>
        <v>0.17812967545504654</v>
      </c>
      <c r="AK98" s="3">
        <f t="shared" si="82"/>
        <v>0.64930325639468756</v>
      </c>
      <c r="AL98" s="3">
        <f t="shared" si="83"/>
        <v>0.44796610902782519</v>
      </c>
      <c r="AM98" s="3">
        <f t="shared" si="84"/>
        <v>2.7498192580880629E-2</v>
      </c>
      <c r="AN98" s="39">
        <f t="shared" si="85"/>
        <v>0.4221666367775096</v>
      </c>
      <c r="AO98" s="52">
        <f t="shared" si="86"/>
        <v>9.0312402832283201E-2</v>
      </c>
      <c r="AP98" s="3">
        <f t="shared" si="87"/>
        <v>0</v>
      </c>
      <c r="AQ98" s="3">
        <f t="shared" si="88"/>
        <v>0</v>
      </c>
      <c r="AR98" s="3">
        <f t="shared" si="89"/>
        <v>4.8802650809601792E-4</v>
      </c>
      <c r="AS98" s="3">
        <f t="shared" si="90"/>
        <v>1.778913031218322E-3</v>
      </c>
      <c r="AT98" s="3">
        <f t="shared" si="91"/>
        <v>1.2273044082954114E-3</v>
      </c>
      <c r="AU98" s="3">
        <f t="shared" si="92"/>
        <v>7.5337513920220901E-5</v>
      </c>
      <c r="AV98" s="48">
        <f t="shared" si="93"/>
        <v>1.1566209226781085E-3</v>
      </c>
      <c r="AW98" s="46">
        <f t="shared" si="94"/>
        <v>0</v>
      </c>
      <c r="AX98" s="45">
        <f t="shared" si="95"/>
        <v>0</v>
      </c>
      <c r="AY98" s="45">
        <f t="shared" si="96"/>
        <v>0</v>
      </c>
      <c r="AZ98" s="45">
        <f t="shared" si="97"/>
        <v>0</v>
      </c>
      <c r="BA98" s="45">
        <f t="shared" si="98"/>
        <v>0</v>
      </c>
      <c r="BB98" s="45">
        <f t="shared" si="99"/>
        <v>0</v>
      </c>
      <c r="BC98" s="45">
        <f t="shared" si="100"/>
        <v>0</v>
      </c>
      <c r="BD98" s="48">
        <f t="shared" si="101"/>
        <v>0</v>
      </c>
      <c r="BE98" s="15"/>
    </row>
    <row r="99" spans="1:57" x14ac:dyDescent="0.35">
      <c r="A99" s="3">
        <v>34031</v>
      </c>
      <c r="B99" s="3" t="s">
        <v>34</v>
      </c>
      <c r="C99" s="3" t="s">
        <v>6</v>
      </c>
      <c r="D99" s="3">
        <v>2275050012</v>
      </c>
      <c r="E99" s="12" t="s">
        <v>42</v>
      </c>
      <c r="F99" s="12" t="s">
        <v>44</v>
      </c>
      <c r="G99" s="3" t="s">
        <v>7</v>
      </c>
      <c r="H99" s="3" t="s">
        <v>8</v>
      </c>
      <c r="I99" s="3">
        <v>13.038183</v>
      </c>
      <c r="J99" s="3"/>
      <c r="K99" s="3"/>
      <c r="L99" s="3">
        <v>0.440748376</v>
      </c>
      <c r="M99" s="3">
        <v>0.32224459999999999</v>
      </c>
      <c r="N99" s="3">
        <v>0.31451070199999998</v>
      </c>
      <c r="O99" s="3">
        <v>0.10016806</v>
      </c>
      <c r="P99" s="3">
        <v>0.93867173999999998</v>
      </c>
      <c r="Q99" s="3">
        <v>0.7829451534714138</v>
      </c>
      <c r="R99" s="3">
        <f t="shared" si="68"/>
        <v>0.7829451534714138</v>
      </c>
      <c r="S99" s="3">
        <f t="shared" si="69"/>
        <v>0.7829451534714138</v>
      </c>
      <c r="T99" s="3">
        <v>0.79176911149696672</v>
      </c>
      <c r="U99" s="3">
        <v>0.78189369148678367</v>
      </c>
      <c r="V99" s="3">
        <v>0.78158473542255391</v>
      </c>
      <c r="W99" s="3">
        <v>0.78905683590579956</v>
      </c>
      <c r="X99" s="39">
        <v>0.775778319478995</v>
      </c>
      <c r="Y99" s="4">
        <f t="shared" si="70"/>
        <v>10.208182189923379</v>
      </c>
      <c r="Z99" s="3">
        <f t="shared" si="71"/>
        <v>0</v>
      </c>
      <c r="AA99" s="3">
        <f t="shared" si="72"/>
        <v>0</v>
      </c>
      <c r="AB99" s="3">
        <f t="shared" si="73"/>
        <v>0.34897095005925099</v>
      </c>
      <c r="AC99" s="3">
        <f t="shared" si="74"/>
        <v>0.25196101985568198</v>
      </c>
      <c r="AD99" s="3">
        <f t="shared" si="75"/>
        <v>0.24581676381023168</v>
      </c>
      <c r="AE99" s="3">
        <f t="shared" si="76"/>
        <v>7.9038292482422293E-2</v>
      </c>
      <c r="AF99" s="39">
        <f t="shared" si="77"/>
        <v>0.72820118499962416</v>
      </c>
      <c r="AG99" s="4">
        <f t="shared" si="78"/>
        <v>10.208182189923379</v>
      </c>
      <c r="AH99" s="3">
        <f t="shared" si="79"/>
        <v>0</v>
      </c>
      <c r="AI99" s="3">
        <f t="shared" si="80"/>
        <v>0</v>
      </c>
      <c r="AJ99" s="3">
        <f t="shared" si="81"/>
        <v>0.34897095005925099</v>
      </c>
      <c r="AK99" s="3">
        <f t="shared" si="82"/>
        <v>0.25196101985568198</v>
      </c>
      <c r="AL99" s="3">
        <f t="shared" si="83"/>
        <v>0.24581676381023168</v>
      </c>
      <c r="AM99" s="3">
        <f t="shared" si="84"/>
        <v>7.9038292482422293E-2</v>
      </c>
      <c r="AN99" s="39">
        <f t="shared" si="85"/>
        <v>0.72820118499962416</v>
      </c>
      <c r="AO99" s="52">
        <f t="shared" si="86"/>
        <v>2.7967622438146243E-2</v>
      </c>
      <c r="AP99" s="3">
        <f t="shared" si="87"/>
        <v>0</v>
      </c>
      <c r="AQ99" s="3">
        <f t="shared" si="88"/>
        <v>0</v>
      </c>
      <c r="AR99" s="3">
        <f t="shared" si="89"/>
        <v>9.5608479468287945E-4</v>
      </c>
      <c r="AS99" s="3">
        <f t="shared" si="90"/>
        <v>6.9030416398816981E-4</v>
      </c>
      <c r="AT99" s="3">
        <f t="shared" si="91"/>
        <v>6.7347058578145667E-4</v>
      </c>
      <c r="AU99" s="3">
        <f t="shared" si="92"/>
        <v>2.1654326707512957E-4</v>
      </c>
      <c r="AV99" s="48">
        <f t="shared" si="93"/>
        <v>1.9950717397249976E-3</v>
      </c>
      <c r="AW99" s="46">
        <f t="shared" si="94"/>
        <v>0</v>
      </c>
      <c r="AX99" s="45">
        <f t="shared" si="95"/>
        <v>0</v>
      </c>
      <c r="AY99" s="45">
        <f t="shared" si="96"/>
        <v>0</v>
      </c>
      <c r="AZ99" s="45">
        <f t="shared" si="97"/>
        <v>0</v>
      </c>
      <c r="BA99" s="45">
        <f t="shared" si="98"/>
        <v>0</v>
      </c>
      <c r="BB99" s="45">
        <f t="shared" si="99"/>
        <v>0</v>
      </c>
      <c r="BC99" s="45">
        <f t="shared" si="100"/>
        <v>0</v>
      </c>
      <c r="BD99" s="48">
        <f t="shared" si="101"/>
        <v>0</v>
      </c>
      <c r="BE99" s="15"/>
    </row>
    <row r="100" spans="1:57" x14ac:dyDescent="0.35">
      <c r="A100" s="3">
        <v>34033</v>
      </c>
      <c r="B100" s="3" t="s">
        <v>28</v>
      </c>
      <c r="C100" s="3" t="s">
        <v>6</v>
      </c>
      <c r="D100" s="3">
        <v>2275050011</v>
      </c>
      <c r="E100" s="12" t="s">
        <v>42</v>
      </c>
      <c r="F100" s="12" t="s">
        <v>43</v>
      </c>
      <c r="G100" s="3" t="s">
        <v>7</v>
      </c>
      <c r="H100" s="3" t="s">
        <v>8</v>
      </c>
      <c r="I100" s="3">
        <v>29.7641177</v>
      </c>
      <c r="J100" s="3"/>
      <c r="K100" s="3"/>
      <c r="L100" s="3">
        <v>0.16103439</v>
      </c>
      <c r="M100" s="3">
        <v>0.58641297800000003</v>
      </c>
      <c r="N100" s="3">
        <v>0.404624975</v>
      </c>
      <c r="O100" s="3">
        <v>2.4774524999999999E-2</v>
      </c>
      <c r="P100" s="3">
        <v>0.37279215399999999</v>
      </c>
      <c r="Q100" s="3">
        <v>0.80030070135027565</v>
      </c>
      <c r="R100" s="3">
        <f t="shared" si="68"/>
        <v>0.80030070135027565</v>
      </c>
      <c r="S100" s="3">
        <f t="shared" si="69"/>
        <v>0.80030070135027565</v>
      </c>
      <c r="T100" s="3">
        <v>0.79932519408697755</v>
      </c>
      <c r="U100" s="3">
        <v>0.80011025322861917</v>
      </c>
      <c r="V100" s="3">
        <v>0.80001535329149731</v>
      </c>
      <c r="W100" s="3">
        <v>0.80205598196278116</v>
      </c>
      <c r="X100" s="39">
        <v>0.81831964489779163</v>
      </c>
      <c r="Y100" s="4">
        <f t="shared" si="70"/>
        <v>23.820244270382155</v>
      </c>
      <c r="Z100" s="3">
        <f t="shared" si="71"/>
        <v>0</v>
      </c>
      <c r="AA100" s="3">
        <f t="shared" si="72"/>
        <v>0</v>
      </c>
      <c r="AB100" s="3">
        <f t="shared" si="73"/>
        <v>0.12871884504142803</v>
      </c>
      <c r="AC100" s="3">
        <f t="shared" si="74"/>
        <v>0.46919503632412873</v>
      </c>
      <c r="AD100" s="3">
        <f t="shared" si="75"/>
        <v>0.32370619232518827</v>
      </c>
      <c r="AE100" s="3">
        <f t="shared" si="76"/>
        <v>1.9870555976536471E-2</v>
      </c>
      <c r="AF100" s="39">
        <f t="shared" si="77"/>
        <v>0.30506314308196286</v>
      </c>
      <c r="AG100" s="4">
        <f t="shared" si="78"/>
        <v>23.820244270382155</v>
      </c>
      <c r="AH100" s="3">
        <f t="shared" si="79"/>
        <v>0</v>
      </c>
      <c r="AI100" s="3">
        <f t="shared" si="80"/>
        <v>0</v>
      </c>
      <c r="AJ100" s="3">
        <f t="shared" si="81"/>
        <v>0.12871884504142803</v>
      </c>
      <c r="AK100" s="3">
        <f t="shared" si="82"/>
        <v>0.46919503632412873</v>
      </c>
      <c r="AL100" s="3">
        <f t="shared" si="83"/>
        <v>0.32370619232518827</v>
      </c>
      <c r="AM100" s="3">
        <f t="shared" si="84"/>
        <v>1.9870555976536471E-2</v>
      </c>
      <c r="AN100" s="39">
        <f t="shared" si="85"/>
        <v>0.30506314308196286</v>
      </c>
      <c r="AO100" s="52">
        <f t="shared" si="86"/>
        <v>6.5260943206526451E-2</v>
      </c>
      <c r="AP100" s="3">
        <f t="shared" si="87"/>
        <v>0</v>
      </c>
      <c r="AQ100" s="3">
        <f t="shared" si="88"/>
        <v>0</v>
      </c>
      <c r="AR100" s="3">
        <f t="shared" si="89"/>
        <v>3.5265436997651512E-4</v>
      </c>
      <c r="AS100" s="3">
        <f t="shared" si="90"/>
        <v>1.2854658529428185E-3</v>
      </c>
      <c r="AT100" s="3">
        <f t="shared" si="91"/>
        <v>8.8686628034298151E-4</v>
      </c>
      <c r="AU100" s="3">
        <f t="shared" si="92"/>
        <v>5.4439879387771151E-5</v>
      </c>
      <c r="AV100" s="48">
        <f t="shared" si="93"/>
        <v>8.3578943310126815E-4</v>
      </c>
      <c r="AW100" s="46">
        <f t="shared" si="94"/>
        <v>0</v>
      </c>
      <c r="AX100" s="45">
        <f t="shared" si="95"/>
        <v>0</v>
      </c>
      <c r="AY100" s="45">
        <f t="shared" si="96"/>
        <v>0</v>
      </c>
      <c r="AZ100" s="45">
        <f t="shared" si="97"/>
        <v>0</v>
      </c>
      <c r="BA100" s="45">
        <f t="shared" si="98"/>
        <v>0</v>
      </c>
      <c r="BB100" s="45">
        <f t="shared" si="99"/>
        <v>0</v>
      </c>
      <c r="BC100" s="45">
        <f t="shared" si="100"/>
        <v>0</v>
      </c>
      <c r="BD100" s="48">
        <f t="shared" si="101"/>
        <v>0</v>
      </c>
      <c r="BE100" s="15"/>
    </row>
    <row r="101" spans="1:57" x14ac:dyDescent="0.35">
      <c r="A101" s="3">
        <v>34033</v>
      </c>
      <c r="B101" s="3" t="s">
        <v>28</v>
      </c>
      <c r="C101" s="3" t="s">
        <v>6</v>
      </c>
      <c r="D101" s="3">
        <v>2275050012</v>
      </c>
      <c r="E101" s="12" t="s">
        <v>42</v>
      </c>
      <c r="F101" s="12" t="s">
        <v>44</v>
      </c>
      <c r="G101" s="3" t="s">
        <v>7</v>
      </c>
      <c r="H101" s="3" t="s">
        <v>8</v>
      </c>
      <c r="I101" s="3">
        <v>8.2893260000000009</v>
      </c>
      <c r="J101" s="3"/>
      <c r="K101" s="3"/>
      <c r="L101" s="3">
        <v>0.28021608399999998</v>
      </c>
      <c r="M101" s="3">
        <v>0.20487449999999999</v>
      </c>
      <c r="N101" s="3">
        <v>0.199957468</v>
      </c>
      <c r="O101" s="3">
        <v>6.3684180000000007E-2</v>
      </c>
      <c r="P101" s="3">
        <v>0.59678246000000001</v>
      </c>
      <c r="Q101" s="3">
        <v>0.7829451534714138</v>
      </c>
      <c r="R101" s="3">
        <f t="shared" si="68"/>
        <v>0.7829451534714138</v>
      </c>
      <c r="S101" s="3">
        <f t="shared" si="69"/>
        <v>0.7829451534714138</v>
      </c>
      <c r="T101" s="3">
        <v>0.79176911149696672</v>
      </c>
      <c r="U101" s="3">
        <v>0.78189369148678367</v>
      </c>
      <c r="V101" s="3">
        <v>0.78158473542255391</v>
      </c>
      <c r="W101" s="3">
        <v>0.78905683590579956</v>
      </c>
      <c r="X101" s="39">
        <v>0.775778319478995</v>
      </c>
      <c r="Y101" s="4">
        <f t="shared" si="70"/>
        <v>6.4900876172445816</v>
      </c>
      <c r="Z101" s="3">
        <f t="shared" si="71"/>
        <v>0</v>
      </c>
      <c r="AA101" s="3">
        <f t="shared" si="72"/>
        <v>0</v>
      </c>
      <c r="AB101" s="3">
        <f t="shared" si="73"/>
        <v>0.22186643985583937</v>
      </c>
      <c r="AC101" s="3">
        <f t="shared" si="74"/>
        <v>0.16019007909650906</v>
      </c>
      <c r="AD101" s="3">
        <f t="shared" si="75"/>
        <v>0.1562837047225438</v>
      </c>
      <c r="AE101" s="3">
        <f t="shared" si="76"/>
        <v>5.025043756805541E-2</v>
      </c>
      <c r="AF101" s="39">
        <f t="shared" si="77"/>
        <v>0.46297089391334056</v>
      </c>
      <c r="AG101" s="4">
        <f t="shared" si="78"/>
        <v>6.4900876172445816</v>
      </c>
      <c r="AH101" s="3">
        <f t="shared" si="79"/>
        <v>0</v>
      </c>
      <c r="AI101" s="3">
        <f t="shared" si="80"/>
        <v>0</v>
      </c>
      <c r="AJ101" s="3">
        <f t="shared" si="81"/>
        <v>0.22186643985583937</v>
      </c>
      <c r="AK101" s="3">
        <f t="shared" si="82"/>
        <v>0.16019007909650906</v>
      </c>
      <c r="AL101" s="3">
        <f t="shared" si="83"/>
        <v>0.1562837047225438</v>
      </c>
      <c r="AM101" s="3">
        <f t="shared" si="84"/>
        <v>5.025043756805541E-2</v>
      </c>
      <c r="AN101" s="39">
        <f t="shared" si="85"/>
        <v>0.46297089391334056</v>
      </c>
      <c r="AO101" s="52">
        <f t="shared" si="86"/>
        <v>1.7781061965053649E-2</v>
      </c>
      <c r="AP101" s="3">
        <f t="shared" si="87"/>
        <v>0</v>
      </c>
      <c r="AQ101" s="3">
        <f t="shared" si="88"/>
        <v>0</v>
      </c>
      <c r="AR101" s="3">
        <f t="shared" si="89"/>
        <v>6.0785325987901197E-4</v>
      </c>
      <c r="AS101" s="3">
        <f t="shared" si="90"/>
        <v>4.3887692903153171E-4</v>
      </c>
      <c r="AT101" s="3">
        <f t="shared" si="91"/>
        <v>4.2817453348642135E-4</v>
      </c>
      <c r="AU101" s="3">
        <f t="shared" si="92"/>
        <v>1.376724316933025E-4</v>
      </c>
      <c r="AV101" s="48">
        <f t="shared" si="93"/>
        <v>1.2684134079817551E-3</v>
      </c>
      <c r="AW101" s="46">
        <f t="shared" si="94"/>
        <v>0</v>
      </c>
      <c r="AX101" s="45">
        <f t="shared" si="95"/>
        <v>0</v>
      </c>
      <c r="AY101" s="45">
        <f t="shared" si="96"/>
        <v>0</v>
      </c>
      <c r="AZ101" s="45">
        <f t="shared" si="97"/>
        <v>0</v>
      </c>
      <c r="BA101" s="45">
        <f t="shared" si="98"/>
        <v>0</v>
      </c>
      <c r="BB101" s="45">
        <f t="shared" si="99"/>
        <v>0</v>
      </c>
      <c r="BC101" s="45">
        <f t="shared" si="100"/>
        <v>0</v>
      </c>
      <c r="BD101" s="48">
        <f t="shared" si="101"/>
        <v>0</v>
      </c>
      <c r="BE101" s="15"/>
    </row>
    <row r="102" spans="1:57" x14ac:dyDescent="0.35">
      <c r="A102" s="3">
        <v>34035</v>
      </c>
      <c r="B102" s="3" t="s">
        <v>33</v>
      </c>
      <c r="C102" s="3" t="s">
        <v>6</v>
      </c>
      <c r="D102" s="3">
        <v>2275050011</v>
      </c>
      <c r="E102" s="12" t="s">
        <v>42</v>
      </c>
      <c r="F102" s="12" t="s">
        <v>43</v>
      </c>
      <c r="G102" s="3" t="s">
        <v>7</v>
      </c>
      <c r="H102" s="3" t="s">
        <v>8</v>
      </c>
      <c r="I102" s="3">
        <v>195.43804399999999</v>
      </c>
      <c r="J102" s="3"/>
      <c r="K102" s="3"/>
      <c r="L102" s="3">
        <v>1.0573891</v>
      </c>
      <c r="M102" s="3">
        <v>3.8505237000000001</v>
      </c>
      <c r="N102" s="3">
        <v>2.656861433</v>
      </c>
      <c r="O102" s="3">
        <v>0.16267524999999999</v>
      </c>
      <c r="P102" s="3">
        <v>2.4478395540000002</v>
      </c>
      <c r="Q102" s="3">
        <v>0.80030070135027565</v>
      </c>
      <c r="R102" s="3">
        <f t="shared" si="68"/>
        <v>0.80030070135027565</v>
      </c>
      <c r="S102" s="3">
        <f t="shared" si="69"/>
        <v>0.80030070135027565</v>
      </c>
      <c r="T102" s="3">
        <v>0.79932519408697755</v>
      </c>
      <c r="U102" s="3">
        <v>0.80011025322861917</v>
      </c>
      <c r="V102" s="3">
        <v>0.80001535329149731</v>
      </c>
      <c r="W102" s="3">
        <v>0.80205598196278116</v>
      </c>
      <c r="X102" s="39">
        <v>0.81831964489779163</v>
      </c>
      <c r="Y102" s="4">
        <f t="shared" si="70"/>
        <v>156.40920368372602</v>
      </c>
      <c r="Z102" s="3">
        <f t="shared" si="71"/>
        <v>0</v>
      </c>
      <c r="AA102" s="3">
        <f t="shared" si="72"/>
        <v>0</v>
      </c>
      <c r="AB102" s="3">
        <f t="shared" si="73"/>
        <v>0.84519774758295452</v>
      </c>
      <c r="AC102" s="3">
        <f t="shared" si="74"/>
        <v>3.0808434926697998</v>
      </c>
      <c r="AD102" s="3">
        <f t="shared" si="75"/>
        <v>2.1255299379680488</v>
      </c>
      <c r="AE102" s="3">
        <f t="shared" si="76"/>
        <v>0.13047465737979091</v>
      </c>
      <c r="AF102" s="39">
        <f t="shared" si="77"/>
        <v>2.0031151945960488</v>
      </c>
      <c r="AG102" s="4">
        <f t="shared" si="78"/>
        <v>156.40920368372602</v>
      </c>
      <c r="AH102" s="3">
        <f t="shared" si="79"/>
        <v>0</v>
      </c>
      <c r="AI102" s="3">
        <f t="shared" si="80"/>
        <v>0</v>
      </c>
      <c r="AJ102" s="3">
        <f t="shared" si="81"/>
        <v>0.84519774758295452</v>
      </c>
      <c r="AK102" s="3">
        <f t="shared" si="82"/>
        <v>3.0808434926697998</v>
      </c>
      <c r="AL102" s="3">
        <f t="shared" si="83"/>
        <v>2.1255299379680488</v>
      </c>
      <c r="AM102" s="3">
        <f t="shared" si="84"/>
        <v>0.13047465737979091</v>
      </c>
      <c r="AN102" s="39">
        <f t="shared" si="85"/>
        <v>2.0031151945960488</v>
      </c>
      <c r="AO102" s="52">
        <f t="shared" si="86"/>
        <v>0.42851836625678363</v>
      </c>
      <c r="AP102" s="3">
        <f t="shared" si="87"/>
        <v>0</v>
      </c>
      <c r="AQ102" s="3">
        <f t="shared" si="88"/>
        <v>0</v>
      </c>
      <c r="AR102" s="3">
        <f t="shared" si="89"/>
        <v>2.3156102673505602E-3</v>
      </c>
      <c r="AS102" s="3">
        <f t="shared" si="90"/>
        <v>8.4406671032049314E-3</v>
      </c>
      <c r="AT102" s="3">
        <f t="shared" si="91"/>
        <v>5.8233696930631478E-3</v>
      </c>
      <c r="AU102" s="3">
        <f t="shared" si="92"/>
        <v>3.574648147391532E-4</v>
      </c>
      <c r="AV102" s="48">
        <f t="shared" si="93"/>
        <v>5.4879868345097229E-3</v>
      </c>
      <c r="AW102" s="46">
        <f t="shared" si="94"/>
        <v>0</v>
      </c>
      <c r="AX102" s="45">
        <f t="shared" si="95"/>
        <v>0</v>
      </c>
      <c r="AY102" s="45">
        <f t="shared" si="96"/>
        <v>0</v>
      </c>
      <c r="AZ102" s="45">
        <f t="shared" si="97"/>
        <v>0</v>
      </c>
      <c r="BA102" s="45">
        <f t="shared" si="98"/>
        <v>0</v>
      </c>
      <c r="BB102" s="45">
        <f t="shared" si="99"/>
        <v>0</v>
      </c>
      <c r="BC102" s="45">
        <f t="shared" si="100"/>
        <v>0</v>
      </c>
      <c r="BD102" s="48">
        <f t="shared" si="101"/>
        <v>0</v>
      </c>
      <c r="BE102" s="15"/>
    </row>
    <row r="103" spans="1:57" x14ac:dyDescent="0.35">
      <c r="A103" s="3">
        <v>34035</v>
      </c>
      <c r="B103" s="3" t="s">
        <v>33</v>
      </c>
      <c r="C103" s="3" t="s">
        <v>6</v>
      </c>
      <c r="D103" s="3">
        <v>2275050012</v>
      </c>
      <c r="E103" s="12" t="s">
        <v>42</v>
      </c>
      <c r="F103" s="12" t="s">
        <v>44</v>
      </c>
      <c r="G103" s="3" t="s">
        <v>7</v>
      </c>
      <c r="H103" s="3" t="s">
        <v>8</v>
      </c>
      <c r="I103" s="3">
        <v>62.662282249999997</v>
      </c>
      <c r="J103" s="3"/>
      <c r="K103" s="3"/>
      <c r="L103" s="3">
        <v>2.1182635328999999</v>
      </c>
      <c r="M103" s="3">
        <v>1.5487268750000001</v>
      </c>
      <c r="N103" s="3">
        <v>1.5115573873999999</v>
      </c>
      <c r="O103" s="3">
        <v>0.48141386274999998</v>
      </c>
      <c r="P103" s="3">
        <v>4.5113143754999996</v>
      </c>
      <c r="Q103" s="3">
        <v>0.7829451534714138</v>
      </c>
      <c r="R103" s="3">
        <f t="shared" si="68"/>
        <v>0.7829451534714138</v>
      </c>
      <c r="S103" s="3">
        <f t="shared" si="69"/>
        <v>0.7829451534714138</v>
      </c>
      <c r="T103" s="3">
        <v>0.79176911149696672</v>
      </c>
      <c r="U103" s="3">
        <v>0.78189369148678367</v>
      </c>
      <c r="V103" s="3">
        <v>0.78158473542255391</v>
      </c>
      <c r="W103" s="3">
        <v>0.78905683590579956</v>
      </c>
      <c r="X103" s="39">
        <v>0.775778319478995</v>
      </c>
      <c r="Y103" s="4">
        <f t="shared" si="70"/>
        <v>49.061130193095295</v>
      </c>
      <c r="Z103" s="3">
        <f t="shared" si="71"/>
        <v>0</v>
      </c>
      <c r="AA103" s="3">
        <f t="shared" si="72"/>
        <v>0</v>
      </c>
      <c r="AB103" s="3">
        <f t="shared" si="73"/>
        <v>1.6771756353606586</v>
      </c>
      <c r="AC103" s="3">
        <f t="shared" si="74"/>
        <v>1.2109397733985405</v>
      </c>
      <c r="AD103" s="3">
        <f t="shared" si="75"/>
        <v>1.1814101807070359</v>
      </c>
      <c r="AE103" s="3">
        <f t="shared" si="76"/>
        <v>0.37986289930270384</v>
      </c>
      <c r="AF103" s="39">
        <f t="shared" si="77"/>
        <v>3.4997798848668213</v>
      </c>
      <c r="AG103" s="4">
        <f t="shared" si="78"/>
        <v>49.061130193095295</v>
      </c>
      <c r="AH103" s="3">
        <f t="shared" si="79"/>
        <v>0</v>
      </c>
      <c r="AI103" s="3">
        <f t="shared" si="80"/>
        <v>0</v>
      </c>
      <c r="AJ103" s="3">
        <f t="shared" si="81"/>
        <v>1.6771756353606586</v>
      </c>
      <c r="AK103" s="3">
        <f t="shared" si="82"/>
        <v>1.2109397733985405</v>
      </c>
      <c r="AL103" s="3">
        <f t="shared" si="83"/>
        <v>1.1814101807070359</v>
      </c>
      <c r="AM103" s="3">
        <f t="shared" si="84"/>
        <v>0.37986289930270384</v>
      </c>
      <c r="AN103" s="39">
        <f t="shared" si="85"/>
        <v>3.4997798848668213</v>
      </c>
      <c r="AO103" s="52">
        <f t="shared" si="86"/>
        <v>0.13441405532354875</v>
      </c>
      <c r="AP103" s="3">
        <f t="shared" si="87"/>
        <v>0</v>
      </c>
      <c r="AQ103" s="3">
        <f t="shared" si="88"/>
        <v>0</v>
      </c>
      <c r="AR103" s="3">
        <f t="shared" si="89"/>
        <v>4.5950017407141329E-3</v>
      </c>
      <c r="AS103" s="3">
        <f t="shared" si="90"/>
        <v>3.3176432147905221E-3</v>
      </c>
      <c r="AT103" s="3">
        <f t="shared" si="91"/>
        <v>3.2367402211151666E-3</v>
      </c>
      <c r="AU103" s="3">
        <f t="shared" si="92"/>
        <v>1.0407202720622024E-3</v>
      </c>
      <c r="AV103" s="48">
        <f t="shared" si="93"/>
        <v>9.588438040731017E-3</v>
      </c>
      <c r="AW103" s="46">
        <f t="shared" si="94"/>
        <v>0</v>
      </c>
      <c r="AX103" s="45">
        <f t="shared" si="95"/>
        <v>0</v>
      </c>
      <c r="AY103" s="45">
        <f t="shared" si="96"/>
        <v>0</v>
      </c>
      <c r="AZ103" s="45">
        <f t="shared" si="97"/>
        <v>0</v>
      </c>
      <c r="BA103" s="45">
        <f t="shared" si="98"/>
        <v>0</v>
      </c>
      <c r="BB103" s="45">
        <f t="shared" si="99"/>
        <v>0</v>
      </c>
      <c r="BC103" s="45">
        <f t="shared" si="100"/>
        <v>0</v>
      </c>
      <c r="BD103" s="48">
        <f t="shared" si="101"/>
        <v>0</v>
      </c>
      <c r="BE103" s="15"/>
    </row>
    <row r="104" spans="1:57" x14ac:dyDescent="0.35">
      <c r="A104" s="3">
        <v>34035</v>
      </c>
      <c r="B104" s="3" t="s">
        <v>33</v>
      </c>
      <c r="C104" s="3" t="s">
        <v>6</v>
      </c>
      <c r="D104" s="3">
        <v>2275060011</v>
      </c>
      <c r="E104" s="12" t="s">
        <v>45</v>
      </c>
      <c r="F104" s="12" t="s">
        <v>43</v>
      </c>
      <c r="G104" s="3" t="s">
        <v>7</v>
      </c>
      <c r="H104" s="3" t="s">
        <v>8</v>
      </c>
      <c r="I104" s="3">
        <v>7.6654249999999999</v>
      </c>
      <c r="J104" s="3"/>
      <c r="K104" s="3"/>
      <c r="L104" s="3">
        <v>4.3055000000000003E-2</v>
      </c>
      <c r="M104" s="3">
        <v>0.16440740000000001</v>
      </c>
      <c r="N104" s="3">
        <v>0.1134411</v>
      </c>
      <c r="O104" s="3">
        <v>4.0875E-3</v>
      </c>
      <c r="P104" s="3">
        <v>4.6237390000000003E-2</v>
      </c>
      <c r="Q104" s="3">
        <v>0.63875015449875261</v>
      </c>
      <c r="R104" s="3">
        <f t="shared" ref="R104:R112" si="102">Q104</f>
        <v>0.63875015449875261</v>
      </c>
      <c r="S104" s="3">
        <f t="shared" ref="S104:S112" si="103">Q104</f>
        <v>0.63875015449875261</v>
      </c>
      <c r="T104" s="3">
        <v>0.64100461673717735</v>
      </c>
      <c r="U104" s="3">
        <v>0.63902011381656931</v>
      </c>
      <c r="V104" s="3">
        <v>0.63785491263920513</v>
      </c>
      <c r="W104" s="3">
        <v>0.6241266411509323</v>
      </c>
      <c r="X104" s="39">
        <v>0.63701299105504583</v>
      </c>
      <c r="Y104" s="4">
        <f t="shared" ref="Y104:Y112" si="104">Q104*I104</f>
        <v>4.8962914030486004</v>
      </c>
      <c r="Z104" s="3">
        <f t="shared" ref="Z104:Z112" si="105">R104*J104</f>
        <v>0</v>
      </c>
      <c r="AA104" s="3">
        <f t="shared" ref="AA104:AA112" si="106">S104*K104</f>
        <v>0</v>
      </c>
      <c r="AB104" s="3">
        <f t="shared" ref="AB104:AB112" si="107">T104*L104</f>
        <v>2.7598453773619174E-2</v>
      </c>
      <c r="AC104" s="3">
        <f t="shared" ref="AC104:AC112" si="108">U104*M104</f>
        <v>0.10505963546028624</v>
      </c>
      <c r="AD104" s="3">
        <f t="shared" ref="AD104:AD112" si="109">V104*N104</f>
        <v>7.2358962930195336E-2</v>
      </c>
      <c r="AE104" s="3">
        <f t="shared" ref="AE104:AE112" si="110">W104*O104</f>
        <v>2.551117645704436E-3</v>
      </c>
      <c r="AF104" s="39">
        <f t="shared" ref="AF104:AF112" si="111">X104*P104</f>
        <v>2.9453818102478668E-2</v>
      </c>
      <c r="AG104" s="4">
        <f t="shared" ref="AG104:AG112" si="112">Y104</f>
        <v>4.8962914030486004</v>
      </c>
      <c r="AH104" s="3">
        <f t="shared" ref="AH104:AH112" si="113">Z104</f>
        <v>0</v>
      </c>
      <c r="AI104" s="3">
        <f t="shared" ref="AI104:AI112" si="114">AA104</f>
        <v>0</v>
      </c>
      <c r="AJ104" s="3">
        <f t="shared" ref="AJ104:AJ112" si="115">AB104</f>
        <v>2.7598453773619174E-2</v>
      </c>
      <c r="AK104" s="3">
        <f t="shared" ref="AK104:AK112" si="116">AC104</f>
        <v>0.10505963546028624</v>
      </c>
      <c r="AL104" s="3">
        <f t="shared" ref="AL104:AL112" si="117">AD104</f>
        <v>7.2358962930195336E-2</v>
      </c>
      <c r="AM104" s="3">
        <f t="shared" ref="AM104:AM112" si="118">AE104</f>
        <v>2.551117645704436E-3</v>
      </c>
      <c r="AN104" s="39">
        <f t="shared" ref="AN104:AN112" si="119">AF104</f>
        <v>2.9453818102478668E-2</v>
      </c>
      <c r="AO104" s="52">
        <f t="shared" ref="AO104:AO112" si="120">AG104/365</f>
        <v>1.3414496994653699E-2</v>
      </c>
      <c r="AP104" s="3">
        <f t="shared" ref="AP104:AP112" si="121">AH104/365</f>
        <v>0</v>
      </c>
      <c r="AQ104" s="3">
        <f t="shared" ref="AQ104:AQ112" si="122">AI104/365</f>
        <v>0</v>
      </c>
      <c r="AR104" s="3">
        <f t="shared" ref="AR104:AR112" si="123">AJ104/365</f>
        <v>7.5612202119504585E-5</v>
      </c>
      <c r="AS104" s="3">
        <f t="shared" ref="AS104:AS112" si="124">AK104/365</f>
        <v>2.8783461769941435E-4</v>
      </c>
      <c r="AT104" s="3">
        <f t="shared" ref="AT104:AT112" si="125">AL104/365</f>
        <v>1.982437340553297E-4</v>
      </c>
      <c r="AU104" s="3">
        <f t="shared" ref="AU104:AU112" si="126">AM104/365</f>
        <v>6.9893634128888656E-6</v>
      </c>
      <c r="AV104" s="48">
        <f t="shared" ref="AV104:AV112" si="127">AN104/365</f>
        <v>8.0695392061585385E-5</v>
      </c>
      <c r="AW104" s="46">
        <f t="shared" ref="AW104:AW112" si="128">Y104-AG104</f>
        <v>0</v>
      </c>
      <c r="AX104" s="45">
        <f t="shared" ref="AX104:AX112" si="129">Z104-AH104</f>
        <v>0</v>
      </c>
      <c r="AY104" s="45">
        <f t="shared" ref="AY104:AY112" si="130">AA104-AI104</f>
        <v>0</v>
      </c>
      <c r="AZ104" s="45">
        <f t="shared" ref="AZ104:AZ112" si="131">AB104-AJ104</f>
        <v>0</v>
      </c>
      <c r="BA104" s="45">
        <f t="shared" ref="BA104:BA112" si="132">AC104-AK104</f>
        <v>0</v>
      </c>
      <c r="BB104" s="45">
        <f t="shared" ref="BB104:BB112" si="133">AD104-AL104</f>
        <v>0</v>
      </c>
      <c r="BC104" s="45">
        <f t="shared" ref="BC104:BC112" si="134">AE104-AM104</f>
        <v>0</v>
      </c>
      <c r="BD104" s="48">
        <f t="shared" ref="BD104:BD112" si="135">AF104-AN104</f>
        <v>0</v>
      </c>
      <c r="BE104" s="15"/>
    </row>
    <row r="105" spans="1:57" x14ac:dyDescent="0.35">
      <c r="A105" s="3">
        <v>34035</v>
      </c>
      <c r="B105" s="3" t="s">
        <v>33</v>
      </c>
      <c r="C105" s="3" t="s">
        <v>6</v>
      </c>
      <c r="D105" s="3">
        <v>2275060012</v>
      </c>
      <c r="E105" s="12" t="s">
        <v>45</v>
      </c>
      <c r="F105" s="12" t="s">
        <v>44</v>
      </c>
      <c r="G105" s="3" t="s">
        <v>7</v>
      </c>
      <c r="H105" s="3" t="s">
        <v>8</v>
      </c>
      <c r="I105" s="3">
        <v>3.531648546</v>
      </c>
      <c r="J105" s="3"/>
      <c r="K105" s="3"/>
      <c r="L105" s="3">
        <v>0.75830238019999996</v>
      </c>
      <c r="M105" s="3">
        <v>0.59005676500000004</v>
      </c>
      <c r="N105" s="3">
        <v>0.57589542500000002</v>
      </c>
      <c r="O105" s="3">
        <v>0.15891174324999999</v>
      </c>
      <c r="P105" s="3">
        <v>0.98375474200000002</v>
      </c>
      <c r="Q105" s="3">
        <v>0.35307232784452613</v>
      </c>
      <c r="R105" s="3">
        <f t="shared" si="102"/>
        <v>0.35307232784452613</v>
      </c>
      <c r="S105" s="3">
        <f t="shared" si="103"/>
        <v>0.35307232784452613</v>
      </c>
      <c r="T105" s="3">
        <v>0.3498441430392944</v>
      </c>
      <c r="U105" s="3">
        <v>0.77264148361071727</v>
      </c>
      <c r="V105" s="3">
        <v>0.77161702370154983</v>
      </c>
      <c r="W105" s="3">
        <v>0.36180586934646108</v>
      </c>
      <c r="X105" s="39">
        <v>0.44118774613456385</v>
      </c>
      <c r="Y105" s="4">
        <f t="shared" si="104"/>
        <v>1.246927373264956</v>
      </c>
      <c r="Z105" s="3">
        <f t="shared" si="105"/>
        <v>0</v>
      </c>
      <c r="AA105" s="3">
        <f t="shared" si="106"/>
        <v>0</v>
      </c>
      <c r="AB105" s="3">
        <f t="shared" si="107"/>
        <v>0.26528764636572622</v>
      </c>
      <c r="AC105" s="3">
        <f t="shared" si="108"/>
        <v>0.4559023343241404</v>
      </c>
      <c r="AD105" s="3">
        <f t="shared" si="109"/>
        <v>0.44437071380183912</v>
      </c>
      <c r="AE105" s="3">
        <f t="shared" si="110"/>
        <v>5.7495201415927864E-2</v>
      </c>
      <c r="AF105" s="39">
        <f t="shared" si="111"/>
        <v>0.43402053737216939</v>
      </c>
      <c r="AG105" s="4">
        <f t="shared" si="112"/>
        <v>1.246927373264956</v>
      </c>
      <c r="AH105" s="3">
        <f t="shared" si="113"/>
        <v>0</v>
      </c>
      <c r="AI105" s="3">
        <f t="shared" si="114"/>
        <v>0</v>
      </c>
      <c r="AJ105" s="3">
        <f t="shared" si="115"/>
        <v>0.26528764636572622</v>
      </c>
      <c r="AK105" s="3">
        <f t="shared" si="116"/>
        <v>0.4559023343241404</v>
      </c>
      <c r="AL105" s="3">
        <f t="shared" si="117"/>
        <v>0.44437071380183912</v>
      </c>
      <c r="AM105" s="3">
        <f t="shared" si="118"/>
        <v>5.7495201415927864E-2</v>
      </c>
      <c r="AN105" s="39">
        <f t="shared" si="119"/>
        <v>0.43402053737216939</v>
      </c>
      <c r="AO105" s="52">
        <f t="shared" si="120"/>
        <v>3.4162393788080983E-3</v>
      </c>
      <c r="AP105" s="3">
        <f t="shared" si="121"/>
        <v>0</v>
      </c>
      <c r="AQ105" s="3">
        <f t="shared" si="122"/>
        <v>0</v>
      </c>
      <c r="AR105" s="3">
        <f t="shared" si="123"/>
        <v>7.2681546949514037E-4</v>
      </c>
      <c r="AS105" s="3">
        <f t="shared" si="124"/>
        <v>1.2490474912990148E-3</v>
      </c>
      <c r="AT105" s="3">
        <f t="shared" si="125"/>
        <v>1.2174540104159977E-3</v>
      </c>
      <c r="AU105" s="3">
        <f t="shared" si="126"/>
        <v>1.5752109976966539E-4</v>
      </c>
      <c r="AV105" s="48">
        <f t="shared" si="127"/>
        <v>1.1890973626634779E-3</v>
      </c>
      <c r="AW105" s="46">
        <f t="shared" si="128"/>
        <v>0</v>
      </c>
      <c r="AX105" s="45">
        <f t="shared" si="129"/>
        <v>0</v>
      </c>
      <c r="AY105" s="45">
        <f t="shared" si="130"/>
        <v>0</v>
      </c>
      <c r="AZ105" s="45">
        <f t="shared" si="131"/>
        <v>0</v>
      </c>
      <c r="BA105" s="45">
        <f t="shared" si="132"/>
        <v>0</v>
      </c>
      <c r="BB105" s="45">
        <f t="shared" si="133"/>
        <v>0</v>
      </c>
      <c r="BC105" s="45">
        <f t="shared" si="134"/>
        <v>0</v>
      </c>
      <c r="BD105" s="48">
        <f t="shared" si="135"/>
        <v>0</v>
      </c>
      <c r="BE105" s="15"/>
    </row>
    <row r="106" spans="1:57" x14ac:dyDescent="0.35">
      <c r="A106" s="3">
        <v>34037</v>
      </c>
      <c r="B106" s="3" t="s">
        <v>19</v>
      </c>
      <c r="C106" s="3" t="s">
        <v>6</v>
      </c>
      <c r="D106" s="3">
        <v>2275050011</v>
      </c>
      <c r="E106" s="12" t="s">
        <v>42</v>
      </c>
      <c r="F106" s="12" t="s">
        <v>43</v>
      </c>
      <c r="G106" s="3" t="s">
        <v>7</v>
      </c>
      <c r="H106" s="3" t="s">
        <v>8</v>
      </c>
      <c r="I106" s="3">
        <v>121.112064</v>
      </c>
      <c r="J106" s="3"/>
      <c r="K106" s="3"/>
      <c r="L106" s="3">
        <v>0.65525920000000004</v>
      </c>
      <c r="M106" s="3">
        <v>2.3861512</v>
      </c>
      <c r="N106" s="3">
        <v>1.6464444629999999</v>
      </c>
      <c r="O106" s="3">
        <v>0.1008091</v>
      </c>
      <c r="P106" s="3">
        <v>1.5169147940000001</v>
      </c>
      <c r="Q106" s="3">
        <v>0.80030070135027565</v>
      </c>
      <c r="R106" s="3">
        <f t="shared" si="102"/>
        <v>0.80030070135027565</v>
      </c>
      <c r="S106" s="3">
        <f t="shared" si="103"/>
        <v>0.80030070135027565</v>
      </c>
      <c r="T106" s="3">
        <v>0.79932519408697755</v>
      </c>
      <c r="U106" s="3">
        <v>0.80011025322861917</v>
      </c>
      <c r="V106" s="3">
        <v>0.80001535329149731</v>
      </c>
      <c r="W106" s="3">
        <v>0.80205598196278116</v>
      </c>
      <c r="X106" s="39">
        <v>0.81831964489779163</v>
      </c>
      <c r="Y106" s="4">
        <f t="shared" si="104"/>
        <v>96.926069761179477</v>
      </c>
      <c r="Z106" s="3">
        <f t="shared" si="105"/>
        <v>0</v>
      </c>
      <c r="AA106" s="3">
        <f t="shared" si="106"/>
        <v>0</v>
      </c>
      <c r="AB106" s="3">
        <f t="shared" si="107"/>
        <v>0.52376518721727772</v>
      </c>
      <c r="AC106" s="3">
        <f t="shared" si="108"/>
        <v>1.9091840408737735</v>
      </c>
      <c r="AD106" s="3">
        <f t="shared" si="109"/>
        <v>1.3171808487417744</v>
      </c>
      <c r="AE106" s="3">
        <f t="shared" si="110"/>
        <v>8.0854541691284199E-2</v>
      </c>
      <c r="AF106" s="39">
        <f t="shared" si="111"/>
        <v>1.2413211755662867</v>
      </c>
      <c r="AG106" s="4">
        <f t="shared" si="112"/>
        <v>96.926069761179477</v>
      </c>
      <c r="AH106" s="3">
        <f t="shared" si="113"/>
        <v>0</v>
      </c>
      <c r="AI106" s="3">
        <f t="shared" si="114"/>
        <v>0</v>
      </c>
      <c r="AJ106" s="3">
        <f t="shared" si="115"/>
        <v>0.52376518721727772</v>
      </c>
      <c r="AK106" s="3">
        <f t="shared" si="116"/>
        <v>1.9091840408737735</v>
      </c>
      <c r="AL106" s="3">
        <f t="shared" si="117"/>
        <v>1.3171808487417744</v>
      </c>
      <c r="AM106" s="3">
        <f t="shared" si="118"/>
        <v>8.0854541691284199E-2</v>
      </c>
      <c r="AN106" s="39">
        <f t="shared" si="119"/>
        <v>1.2413211755662867</v>
      </c>
      <c r="AO106" s="52">
        <f t="shared" si="120"/>
        <v>0.26555087605802596</v>
      </c>
      <c r="AP106" s="3">
        <f t="shared" si="121"/>
        <v>0</v>
      </c>
      <c r="AQ106" s="3">
        <f t="shared" si="122"/>
        <v>0</v>
      </c>
      <c r="AR106" s="3">
        <f t="shared" si="123"/>
        <v>1.4349731156637745E-3</v>
      </c>
      <c r="AS106" s="3">
        <f t="shared" si="124"/>
        <v>5.2306412078733516E-3</v>
      </c>
      <c r="AT106" s="3">
        <f t="shared" si="125"/>
        <v>3.6087146540870535E-3</v>
      </c>
      <c r="AU106" s="3">
        <f t="shared" si="126"/>
        <v>2.2151929230488821E-4</v>
      </c>
      <c r="AV106" s="48">
        <f t="shared" si="127"/>
        <v>3.4008799330583197E-3</v>
      </c>
      <c r="AW106" s="46">
        <f t="shared" si="128"/>
        <v>0</v>
      </c>
      <c r="AX106" s="45">
        <f t="shared" si="129"/>
        <v>0</v>
      </c>
      <c r="AY106" s="45">
        <f t="shared" si="130"/>
        <v>0</v>
      </c>
      <c r="AZ106" s="45">
        <f t="shared" si="131"/>
        <v>0</v>
      </c>
      <c r="BA106" s="45">
        <f t="shared" si="132"/>
        <v>0</v>
      </c>
      <c r="BB106" s="45">
        <f t="shared" si="133"/>
        <v>0</v>
      </c>
      <c r="BC106" s="45">
        <f t="shared" si="134"/>
        <v>0</v>
      </c>
      <c r="BD106" s="48">
        <f t="shared" si="135"/>
        <v>0</v>
      </c>
      <c r="BE106" s="15"/>
    </row>
    <row r="107" spans="1:57" x14ac:dyDescent="0.35">
      <c r="A107" s="3">
        <v>34037</v>
      </c>
      <c r="B107" s="3" t="s">
        <v>19</v>
      </c>
      <c r="C107" s="3" t="s">
        <v>6</v>
      </c>
      <c r="D107" s="3">
        <v>2275050012</v>
      </c>
      <c r="E107" s="12" t="s">
        <v>42</v>
      </c>
      <c r="F107" s="12" t="s">
        <v>44</v>
      </c>
      <c r="G107" s="3" t="s">
        <v>7</v>
      </c>
      <c r="H107" s="3" t="s">
        <v>8</v>
      </c>
      <c r="I107" s="3">
        <v>38.481256500000001</v>
      </c>
      <c r="J107" s="3"/>
      <c r="K107" s="3"/>
      <c r="L107" s="3">
        <v>1.300837464</v>
      </c>
      <c r="M107" s="3">
        <v>0.95108194999999995</v>
      </c>
      <c r="N107" s="3">
        <v>0.92825595299999997</v>
      </c>
      <c r="O107" s="3">
        <v>0.29563892000000003</v>
      </c>
      <c r="P107" s="3">
        <v>2.7704229599999999</v>
      </c>
      <c r="Q107" s="3">
        <v>0.7829451534714138</v>
      </c>
      <c r="R107" s="3">
        <f t="shared" si="102"/>
        <v>0.7829451534714138</v>
      </c>
      <c r="S107" s="3">
        <f t="shared" si="103"/>
        <v>0.7829451534714138</v>
      </c>
      <c r="T107" s="3">
        <v>0.79176911149696672</v>
      </c>
      <c r="U107" s="3">
        <v>0.78189369148678367</v>
      </c>
      <c r="V107" s="3">
        <v>0.78158473542255391</v>
      </c>
      <c r="W107" s="3">
        <v>0.78905683590579956</v>
      </c>
      <c r="X107" s="39">
        <v>0.775778319478995</v>
      </c>
      <c r="Y107" s="4">
        <f t="shared" si="104"/>
        <v>30.128713276165339</v>
      </c>
      <c r="Z107" s="3">
        <f t="shared" si="105"/>
        <v>0</v>
      </c>
      <c r="AA107" s="3">
        <f t="shared" si="106"/>
        <v>0</v>
      </c>
      <c r="AB107" s="3">
        <f t="shared" si="107"/>
        <v>1.0299629230732474</v>
      </c>
      <c r="AC107" s="3">
        <f t="shared" si="108"/>
        <v>0.74364497679194863</v>
      </c>
      <c r="AD107" s="3">
        <f t="shared" si="109"/>
        <v>0.72551068342991565</v>
      </c>
      <c r="AE107" s="3">
        <f t="shared" si="110"/>
        <v>0.23327591078580784</v>
      </c>
      <c r="AF107" s="39">
        <f t="shared" si="111"/>
        <v>2.149234068154823</v>
      </c>
      <c r="AG107" s="4">
        <f t="shared" si="112"/>
        <v>30.128713276165339</v>
      </c>
      <c r="AH107" s="3">
        <f t="shared" si="113"/>
        <v>0</v>
      </c>
      <c r="AI107" s="3">
        <f t="shared" si="114"/>
        <v>0</v>
      </c>
      <c r="AJ107" s="3">
        <f t="shared" si="115"/>
        <v>1.0299629230732474</v>
      </c>
      <c r="AK107" s="3">
        <f t="shared" si="116"/>
        <v>0.74364497679194863</v>
      </c>
      <c r="AL107" s="3">
        <f t="shared" si="117"/>
        <v>0.72551068342991565</v>
      </c>
      <c r="AM107" s="3">
        <f t="shared" si="118"/>
        <v>0.23327591078580784</v>
      </c>
      <c r="AN107" s="39">
        <f t="shared" si="119"/>
        <v>2.149234068154823</v>
      </c>
      <c r="AO107" s="52">
        <f t="shared" si="120"/>
        <v>8.2544419934699562E-2</v>
      </c>
      <c r="AP107" s="3">
        <f t="shared" si="121"/>
        <v>0</v>
      </c>
      <c r="AQ107" s="3">
        <f t="shared" si="122"/>
        <v>0</v>
      </c>
      <c r="AR107" s="3">
        <f t="shared" si="123"/>
        <v>2.8218162275979383E-3</v>
      </c>
      <c r="AS107" s="3">
        <f t="shared" si="124"/>
        <v>2.0373834980601333E-3</v>
      </c>
      <c r="AT107" s="3">
        <f t="shared" si="125"/>
        <v>1.9877005025477142E-3</v>
      </c>
      <c r="AU107" s="3">
        <f t="shared" si="126"/>
        <v>6.3911208434467898E-4</v>
      </c>
      <c r="AV107" s="48">
        <f t="shared" si="127"/>
        <v>5.8883125154926656E-3</v>
      </c>
      <c r="AW107" s="46">
        <f t="shared" si="128"/>
        <v>0</v>
      </c>
      <c r="AX107" s="45">
        <f t="shared" si="129"/>
        <v>0</v>
      </c>
      <c r="AY107" s="45">
        <f t="shared" si="130"/>
        <v>0</v>
      </c>
      <c r="AZ107" s="45">
        <f t="shared" si="131"/>
        <v>0</v>
      </c>
      <c r="BA107" s="45">
        <f t="shared" si="132"/>
        <v>0</v>
      </c>
      <c r="BB107" s="45">
        <f t="shared" si="133"/>
        <v>0</v>
      </c>
      <c r="BC107" s="45">
        <f t="shared" si="134"/>
        <v>0</v>
      </c>
      <c r="BD107" s="48">
        <f t="shared" si="135"/>
        <v>0</v>
      </c>
      <c r="BE107" s="15"/>
    </row>
    <row r="108" spans="1:57" x14ac:dyDescent="0.35">
      <c r="A108" s="3">
        <v>34039</v>
      </c>
      <c r="B108" s="3" t="s">
        <v>20</v>
      </c>
      <c r="C108" s="3" t="s">
        <v>6</v>
      </c>
      <c r="D108" s="3">
        <v>2275001000</v>
      </c>
      <c r="E108" s="12" t="s">
        <v>39</v>
      </c>
      <c r="F108" s="12"/>
      <c r="G108" s="3" t="s">
        <v>7</v>
      </c>
      <c r="H108" s="3" t="s">
        <v>8</v>
      </c>
      <c r="I108" s="3">
        <v>3.2387290000000002</v>
      </c>
      <c r="J108" s="3"/>
      <c r="K108" s="3"/>
      <c r="L108" s="3">
        <v>2.78607</v>
      </c>
      <c r="M108" s="3">
        <v>0.17378489999999999</v>
      </c>
      <c r="N108" s="3">
        <v>0.16961409999999999</v>
      </c>
      <c r="O108" s="3">
        <v>0.26310440000000002</v>
      </c>
      <c r="P108" s="3">
        <v>1.355477</v>
      </c>
      <c r="Q108" s="3">
        <v>1.0456789155486494</v>
      </c>
      <c r="R108" s="3">
        <f t="shared" si="102"/>
        <v>1.0456789155486494</v>
      </c>
      <c r="S108" s="3">
        <f t="shared" si="103"/>
        <v>1.0456789155486494</v>
      </c>
      <c r="T108" s="3">
        <v>1.0398205566400638</v>
      </c>
      <c r="U108" s="3">
        <v>1.0728632355052716</v>
      </c>
      <c r="V108" s="3">
        <v>1.0723135648355602</v>
      </c>
      <c r="W108" s="3">
        <v>1.041593380211707</v>
      </c>
      <c r="X108" s="39">
        <v>1.0457851905601248</v>
      </c>
      <c r="Y108" s="4">
        <f t="shared" si="104"/>
        <v>3.386670628475962</v>
      </c>
      <c r="Z108" s="3">
        <f t="shared" si="105"/>
        <v>0</v>
      </c>
      <c r="AA108" s="3">
        <f t="shared" si="106"/>
        <v>0</v>
      </c>
      <c r="AB108" s="3">
        <f t="shared" si="107"/>
        <v>2.8970128582381824</v>
      </c>
      <c r="AC108" s="3">
        <f t="shared" si="108"/>
        <v>0.18644743009596007</v>
      </c>
      <c r="AD108" s="3">
        <f t="shared" si="109"/>
        <v>0.18187950021737517</v>
      </c>
      <c r="AE108" s="3">
        <f t="shared" si="110"/>
        <v>0.27404780134457307</v>
      </c>
      <c r="AF108" s="39">
        <f t="shared" si="111"/>
        <v>1.4175377727448664</v>
      </c>
      <c r="AG108" s="4">
        <f t="shared" si="112"/>
        <v>3.386670628475962</v>
      </c>
      <c r="AH108" s="3">
        <f t="shared" si="113"/>
        <v>0</v>
      </c>
      <c r="AI108" s="3">
        <f t="shared" si="114"/>
        <v>0</v>
      </c>
      <c r="AJ108" s="3">
        <f t="shared" si="115"/>
        <v>2.8970128582381824</v>
      </c>
      <c r="AK108" s="3">
        <f t="shared" si="116"/>
        <v>0.18644743009596007</v>
      </c>
      <c r="AL108" s="3">
        <f t="shared" si="117"/>
        <v>0.18187950021737517</v>
      </c>
      <c r="AM108" s="3">
        <f t="shared" si="118"/>
        <v>0.27404780134457307</v>
      </c>
      <c r="AN108" s="39">
        <f t="shared" si="119"/>
        <v>1.4175377727448664</v>
      </c>
      <c r="AO108" s="52">
        <f t="shared" si="120"/>
        <v>9.2785496670574306E-3</v>
      </c>
      <c r="AP108" s="3">
        <f t="shared" si="121"/>
        <v>0</v>
      </c>
      <c r="AQ108" s="3">
        <f t="shared" si="122"/>
        <v>0</v>
      </c>
      <c r="AR108" s="3">
        <f t="shared" si="123"/>
        <v>7.9370215294196772E-3</v>
      </c>
      <c r="AS108" s="3">
        <f t="shared" si="124"/>
        <v>5.1081487697523305E-4</v>
      </c>
      <c r="AT108" s="3">
        <f t="shared" si="125"/>
        <v>4.9830000059554837E-4</v>
      </c>
      <c r="AU108" s="3">
        <f t="shared" si="126"/>
        <v>7.5081589409472073E-4</v>
      </c>
      <c r="AV108" s="48">
        <f t="shared" si="127"/>
        <v>3.883665130807853E-3</v>
      </c>
      <c r="AW108" s="46">
        <f t="shared" si="128"/>
        <v>0</v>
      </c>
      <c r="AX108" s="45">
        <f t="shared" si="129"/>
        <v>0</v>
      </c>
      <c r="AY108" s="45">
        <f t="shared" si="130"/>
        <v>0</v>
      </c>
      <c r="AZ108" s="45">
        <f t="shared" si="131"/>
        <v>0</v>
      </c>
      <c r="BA108" s="45">
        <f t="shared" si="132"/>
        <v>0</v>
      </c>
      <c r="BB108" s="45">
        <f t="shared" si="133"/>
        <v>0</v>
      </c>
      <c r="BC108" s="45">
        <f t="shared" si="134"/>
        <v>0</v>
      </c>
      <c r="BD108" s="48">
        <f t="shared" si="135"/>
        <v>0</v>
      </c>
      <c r="BE108" s="15"/>
    </row>
    <row r="109" spans="1:57" x14ac:dyDescent="0.35">
      <c r="A109" s="3">
        <v>34039</v>
      </c>
      <c r="B109" s="3" t="s">
        <v>20</v>
      </c>
      <c r="C109" s="3" t="s">
        <v>6</v>
      </c>
      <c r="D109" s="3">
        <v>2275050011</v>
      </c>
      <c r="E109" s="12" t="s">
        <v>42</v>
      </c>
      <c r="F109" s="12" t="s">
        <v>43</v>
      </c>
      <c r="G109" s="3" t="s">
        <v>7</v>
      </c>
      <c r="H109" s="3" t="s">
        <v>8</v>
      </c>
      <c r="I109" s="3">
        <v>92.415289999999999</v>
      </c>
      <c r="J109" s="3"/>
      <c r="K109" s="3"/>
      <c r="L109" s="3">
        <v>0.49999949999999999</v>
      </c>
      <c r="M109" s="3">
        <v>1.8207675000000001</v>
      </c>
      <c r="N109" s="3">
        <v>1.2563295350000001</v>
      </c>
      <c r="O109" s="3">
        <v>7.6923000000000005E-2</v>
      </c>
      <c r="P109" s="3">
        <v>1.15749133</v>
      </c>
      <c r="Q109" s="3">
        <v>0.80030070135027565</v>
      </c>
      <c r="R109" s="3">
        <f t="shared" si="102"/>
        <v>0.80030070135027565</v>
      </c>
      <c r="S109" s="3">
        <f t="shared" si="103"/>
        <v>0.80030070135027565</v>
      </c>
      <c r="T109" s="3">
        <v>0.79932519408697755</v>
      </c>
      <c r="U109" s="3">
        <v>0.80011025322861917</v>
      </c>
      <c r="V109" s="3">
        <v>0.80001535329149731</v>
      </c>
      <c r="W109" s="3">
        <v>0.80205598196278116</v>
      </c>
      <c r="X109" s="39">
        <v>0.81831964489779163</v>
      </c>
      <c r="Y109" s="4">
        <f t="shared" si="104"/>
        <v>73.960021402489119</v>
      </c>
      <c r="Z109" s="3">
        <f t="shared" si="105"/>
        <v>0</v>
      </c>
      <c r="AA109" s="3">
        <f t="shared" si="106"/>
        <v>0</v>
      </c>
      <c r="AB109" s="3">
        <f t="shared" si="107"/>
        <v>0.3996621973808917</v>
      </c>
      <c r="AC109" s="3">
        <f t="shared" si="108"/>
        <v>1.4568147454954399</v>
      </c>
      <c r="AD109" s="3">
        <f t="shared" si="109"/>
        <v>1.0050829167935675</v>
      </c>
      <c r="AE109" s="3">
        <f t="shared" si="110"/>
        <v>6.1696552300523018E-2</v>
      </c>
      <c r="AF109" s="39">
        <f t="shared" si="111"/>
        <v>0.94719789413787259</v>
      </c>
      <c r="AG109" s="4">
        <f t="shared" si="112"/>
        <v>73.960021402489119</v>
      </c>
      <c r="AH109" s="3">
        <f t="shared" si="113"/>
        <v>0</v>
      </c>
      <c r="AI109" s="3">
        <f t="shared" si="114"/>
        <v>0</v>
      </c>
      <c r="AJ109" s="3">
        <f t="shared" si="115"/>
        <v>0.3996621973808917</v>
      </c>
      <c r="AK109" s="3">
        <f t="shared" si="116"/>
        <v>1.4568147454954399</v>
      </c>
      <c r="AL109" s="3">
        <f t="shared" si="117"/>
        <v>1.0050829167935675</v>
      </c>
      <c r="AM109" s="3">
        <f t="shared" si="118"/>
        <v>6.1696552300523018E-2</v>
      </c>
      <c r="AN109" s="39">
        <f t="shared" si="119"/>
        <v>0.94719789413787259</v>
      </c>
      <c r="AO109" s="52">
        <f t="shared" si="120"/>
        <v>0.20263019562325785</v>
      </c>
      <c r="AP109" s="3">
        <f t="shared" si="121"/>
        <v>0</v>
      </c>
      <c r="AQ109" s="3">
        <f t="shared" si="122"/>
        <v>0</v>
      </c>
      <c r="AR109" s="3">
        <f t="shared" si="123"/>
        <v>1.0949649243312102E-3</v>
      </c>
      <c r="AS109" s="3">
        <f t="shared" si="124"/>
        <v>3.9912732753299724E-3</v>
      </c>
      <c r="AT109" s="3">
        <f t="shared" si="125"/>
        <v>2.7536518268316918E-3</v>
      </c>
      <c r="AU109" s="3">
        <f t="shared" si="126"/>
        <v>1.6903165013841922E-4</v>
      </c>
      <c r="AV109" s="48">
        <f t="shared" si="127"/>
        <v>2.5950627236654045E-3</v>
      </c>
      <c r="AW109" s="46">
        <f t="shared" si="128"/>
        <v>0</v>
      </c>
      <c r="AX109" s="45">
        <f t="shared" si="129"/>
        <v>0</v>
      </c>
      <c r="AY109" s="45">
        <f t="shared" si="130"/>
        <v>0</v>
      </c>
      <c r="AZ109" s="45">
        <f t="shared" si="131"/>
        <v>0</v>
      </c>
      <c r="BA109" s="45">
        <f t="shared" si="132"/>
        <v>0</v>
      </c>
      <c r="BB109" s="45">
        <f t="shared" si="133"/>
        <v>0</v>
      </c>
      <c r="BC109" s="45">
        <f t="shared" si="134"/>
        <v>0</v>
      </c>
      <c r="BD109" s="48">
        <f t="shared" si="135"/>
        <v>0</v>
      </c>
      <c r="BE109" s="15"/>
    </row>
    <row r="110" spans="1:57" x14ac:dyDescent="0.35">
      <c r="A110" s="3">
        <v>34039</v>
      </c>
      <c r="B110" s="3" t="s">
        <v>20</v>
      </c>
      <c r="C110" s="3" t="s">
        <v>6</v>
      </c>
      <c r="D110" s="3">
        <v>2275050012</v>
      </c>
      <c r="E110" s="12" t="s">
        <v>42</v>
      </c>
      <c r="F110" s="12" t="s">
        <v>44</v>
      </c>
      <c r="G110" s="3" t="s">
        <v>7</v>
      </c>
      <c r="H110" s="3" t="s">
        <v>8</v>
      </c>
      <c r="I110" s="3">
        <v>29.130512499999998</v>
      </c>
      <c r="J110" s="3"/>
      <c r="K110" s="3"/>
      <c r="L110" s="3">
        <v>0.98474068000000003</v>
      </c>
      <c r="M110" s="3">
        <v>0.71997394999999997</v>
      </c>
      <c r="N110" s="3">
        <v>0.70269458500000004</v>
      </c>
      <c r="O110" s="3">
        <v>0.2238002</v>
      </c>
      <c r="P110" s="3">
        <v>2.0972246999999999</v>
      </c>
      <c r="Q110" s="3">
        <v>0.7829451534714138</v>
      </c>
      <c r="R110" s="3">
        <f t="shared" si="102"/>
        <v>0.7829451534714138</v>
      </c>
      <c r="S110" s="3">
        <f t="shared" si="103"/>
        <v>0.7829451534714138</v>
      </c>
      <c r="T110" s="3">
        <v>0.79176911149696672</v>
      </c>
      <c r="U110" s="3">
        <v>0.78189369148678367</v>
      </c>
      <c r="V110" s="3">
        <v>0.78158473542255391</v>
      </c>
      <c r="W110" s="3">
        <v>0.78905683590579956</v>
      </c>
      <c r="X110" s="39">
        <v>0.775778319478995</v>
      </c>
      <c r="Y110" s="4">
        <f t="shared" si="104"/>
        <v>22.807593580013435</v>
      </c>
      <c r="Z110" s="3">
        <f t="shared" si="105"/>
        <v>0</v>
      </c>
      <c r="AA110" s="3">
        <f t="shared" si="106"/>
        <v>0</v>
      </c>
      <c r="AB110" s="3">
        <f t="shared" si="107"/>
        <v>0.77968725325851884</v>
      </c>
      <c r="AC110" s="3">
        <f t="shared" si="108"/>
        <v>0.56294308953982097</v>
      </c>
      <c r="AD110" s="3">
        <f t="shared" si="109"/>
        <v>0.5492153613000863</v>
      </c>
      <c r="AE110" s="3">
        <f t="shared" si="110"/>
        <v>0.17659107768708512</v>
      </c>
      <c r="AF110" s="39">
        <f t="shared" si="111"/>
        <v>1.6269814533358393</v>
      </c>
      <c r="AG110" s="4">
        <f t="shared" si="112"/>
        <v>22.807593580013435</v>
      </c>
      <c r="AH110" s="3">
        <f t="shared" si="113"/>
        <v>0</v>
      </c>
      <c r="AI110" s="3">
        <f t="shared" si="114"/>
        <v>0</v>
      </c>
      <c r="AJ110" s="3">
        <f t="shared" si="115"/>
        <v>0.77968725325851884</v>
      </c>
      <c r="AK110" s="3">
        <f t="shared" si="116"/>
        <v>0.56294308953982097</v>
      </c>
      <c r="AL110" s="3">
        <f t="shared" si="117"/>
        <v>0.5492153613000863</v>
      </c>
      <c r="AM110" s="3">
        <f t="shared" si="118"/>
        <v>0.17659107768708512</v>
      </c>
      <c r="AN110" s="39">
        <f t="shared" si="119"/>
        <v>1.6269814533358393</v>
      </c>
      <c r="AO110" s="52">
        <f t="shared" si="120"/>
        <v>6.2486557753461465E-2</v>
      </c>
      <c r="AP110" s="3">
        <f t="shared" si="121"/>
        <v>0</v>
      </c>
      <c r="AQ110" s="3">
        <f t="shared" si="122"/>
        <v>0</v>
      </c>
      <c r="AR110" s="3">
        <f t="shared" si="123"/>
        <v>2.1361294609822433E-3</v>
      </c>
      <c r="AS110" s="3">
        <f t="shared" si="124"/>
        <v>1.5423098343556739E-3</v>
      </c>
      <c r="AT110" s="3">
        <f t="shared" si="125"/>
        <v>1.5046996200002364E-3</v>
      </c>
      <c r="AU110" s="3">
        <f t="shared" si="126"/>
        <v>4.8381117174543868E-4</v>
      </c>
      <c r="AV110" s="48">
        <f t="shared" si="127"/>
        <v>4.4574834337968204E-3</v>
      </c>
      <c r="AW110" s="46">
        <f t="shared" si="128"/>
        <v>0</v>
      </c>
      <c r="AX110" s="45">
        <f t="shared" si="129"/>
        <v>0</v>
      </c>
      <c r="AY110" s="45">
        <f t="shared" si="130"/>
        <v>0</v>
      </c>
      <c r="AZ110" s="45">
        <f t="shared" si="131"/>
        <v>0</v>
      </c>
      <c r="BA110" s="45">
        <f t="shared" si="132"/>
        <v>0</v>
      </c>
      <c r="BB110" s="45">
        <f t="shared" si="133"/>
        <v>0</v>
      </c>
      <c r="BC110" s="45">
        <f t="shared" si="134"/>
        <v>0</v>
      </c>
      <c r="BD110" s="48">
        <f t="shared" si="135"/>
        <v>0</v>
      </c>
      <c r="BE110" s="15"/>
    </row>
    <row r="111" spans="1:57" x14ac:dyDescent="0.35">
      <c r="A111" s="3">
        <v>34041</v>
      </c>
      <c r="B111" s="3" t="s">
        <v>21</v>
      </c>
      <c r="C111" s="3" t="s">
        <v>6</v>
      </c>
      <c r="D111" s="3">
        <v>2275050011</v>
      </c>
      <c r="E111" s="12" t="s">
        <v>42</v>
      </c>
      <c r="F111" s="12" t="s">
        <v>43</v>
      </c>
      <c r="G111" s="3" t="s">
        <v>7</v>
      </c>
      <c r="H111" s="3" t="s">
        <v>8</v>
      </c>
      <c r="I111" s="3">
        <v>88.490946199999996</v>
      </c>
      <c r="J111" s="3"/>
      <c r="K111" s="3"/>
      <c r="L111" s="3">
        <v>0.47876748000000002</v>
      </c>
      <c r="M111" s="3">
        <v>1.7434497959999999</v>
      </c>
      <c r="N111" s="3">
        <v>1.202980296</v>
      </c>
      <c r="O111" s="3">
        <v>7.3656520000000003E-2</v>
      </c>
      <c r="P111" s="3">
        <v>1.1083390580000001</v>
      </c>
      <c r="Q111" s="3">
        <v>0.80030070135027565</v>
      </c>
      <c r="R111" s="3">
        <f t="shared" si="102"/>
        <v>0.80030070135027565</v>
      </c>
      <c r="S111" s="3">
        <f t="shared" si="103"/>
        <v>0.80030070135027565</v>
      </c>
      <c r="T111" s="3">
        <v>0.79932519408697755</v>
      </c>
      <c r="U111" s="3">
        <v>0.80011025322861917</v>
      </c>
      <c r="V111" s="3">
        <v>0.80001535329149731</v>
      </c>
      <c r="W111" s="3">
        <v>0.80205598196278116</v>
      </c>
      <c r="X111" s="39">
        <v>0.81831964489779163</v>
      </c>
      <c r="Y111" s="4">
        <f t="shared" si="104"/>
        <v>70.819366307009503</v>
      </c>
      <c r="Z111" s="3">
        <f t="shared" si="105"/>
        <v>0</v>
      </c>
      <c r="AA111" s="3">
        <f t="shared" si="106"/>
        <v>0</v>
      </c>
      <c r="AB111" s="3">
        <f t="shared" si="107"/>
        <v>0.38269090887353319</v>
      </c>
      <c r="AC111" s="3">
        <f t="shared" si="108"/>
        <v>1.3949520577689445</v>
      </c>
      <c r="AD111" s="3">
        <f t="shared" si="109"/>
        <v>0.96240270650714999</v>
      </c>
      <c r="AE111" s="3">
        <f t="shared" si="110"/>
        <v>5.9076652476561235E-2</v>
      </c>
      <c r="AF111" s="39">
        <f t="shared" si="111"/>
        <v>0.90697562436891299</v>
      </c>
      <c r="AG111" s="4">
        <f t="shared" si="112"/>
        <v>70.819366307009503</v>
      </c>
      <c r="AH111" s="3">
        <f t="shared" si="113"/>
        <v>0</v>
      </c>
      <c r="AI111" s="3">
        <f t="shared" si="114"/>
        <v>0</v>
      </c>
      <c r="AJ111" s="3">
        <f t="shared" si="115"/>
        <v>0.38269090887353319</v>
      </c>
      <c r="AK111" s="3">
        <f t="shared" si="116"/>
        <v>1.3949520577689445</v>
      </c>
      <c r="AL111" s="3">
        <f t="shared" si="117"/>
        <v>0.96240270650714999</v>
      </c>
      <c r="AM111" s="3">
        <f t="shared" si="118"/>
        <v>5.9076652476561235E-2</v>
      </c>
      <c r="AN111" s="39">
        <f t="shared" si="119"/>
        <v>0.90697562436891299</v>
      </c>
      <c r="AO111" s="52">
        <f t="shared" si="120"/>
        <v>0.19402566111509453</v>
      </c>
      <c r="AP111" s="3">
        <f t="shared" si="121"/>
        <v>0</v>
      </c>
      <c r="AQ111" s="3">
        <f t="shared" si="122"/>
        <v>0</v>
      </c>
      <c r="AR111" s="3">
        <f t="shared" si="123"/>
        <v>1.048468243489132E-3</v>
      </c>
      <c r="AS111" s="3">
        <f t="shared" si="124"/>
        <v>3.821786459640944E-3</v>
      </c>
      <c r="AT111" s="3">
        <f t="shared" si="125"/>
        <v>2.6367197438552053E-3</v>
      </c>
      <c r="AU111" s="3">
        <f t="shared" si="126"/>
        <v>1.6185384240153763E-4</v>
      </c>
      <c r="AV111" s="48">
        <f t="shared" si="127"/>
        <v>2.4848647242983919E-3</v>
      </c>
      <c r="AW111" s="46">
        <f t="shared" si="128"/>
        <v>0</v>
      </c>
      <c r="AX111" s="45">
        <f t="shared" si="129"/>
        <v>0</v>
      </c>
      <c r="AY111" s="45">
        <f t="shared" si="130"/>
        <v>0</v>
      </c>
      <c r="AZ111" s="45">
        <f t="shared" si="131"/>
        <v>0</v>
      </c>
      <c r="BA111" s="45">
        <f t="shared" si="132"/>
        <v>0</v>
      </c>
      <c r="BB111" s="45">
        <f t="shared" si="133"/>
        <v>0</v>
      </c>
      <c r="BC111" s="45">
        <f t="shared" si="134"/>
        <v>0</v>
      </c>
      <c r="BD111" s="48">
        <f t="shared" si="135"/>
        <v>0</v>
      </c>
      <c r="BE111" s="15"/>
    </row>
    <row r="112" spans="1:57" ht="15" thickBot="1" x14ac:dyDescent="0.4">
      <c r="A112" s="10">
        <v>34041</v>
      </c>
      <c r="B112" s="10" t="s">
        <v>21</v>
      </c>
      <c r="C112" s="10" t="s">
        <v>6</v>
      </c>
      <c r="D112" s="10">
        <v>2275050012</v>
      </c>
      <c r="E112" s="44" t="s">
        <v>42</v>
      </c>
      <c r="F112" s="44" t="s">
        <v>44</v>
      </c>
      <c r="G112" s="10" t="s">
        <v>7</v>
      </c>
      <c r="H112" s="10" t="s">
        <v>8</v>
      </c>
      <c r="I112" s="10">
        <v>27.175704</v>
      </c>
      <c r="J112" s="10"/>
      <c r="K112" s="10"/>
      <c r="L112" s="10">
        <v>0.91865946799999998</v>
      </c>
      <c r="M112" s="10">
        <v>0.67165989999999998</v>
      </c>
      <c r="N112" s="10">
        <v>0.65554013600000005</v>
      </c>
      <c r="O112" s="10">
        <v>0.20878205</v>
      </c>
      <c r="P112" s="10">
        <v>1.95648972</v>
      </c>
      <c r="Q112" s="10">
        <v>0.7829451534714138</v>
      </c>
      <c r="R112" s="10">
        <f t="shared" si="102"/>
        <v>0.7829451534714138</v>
      </c>
      <c r="S112" s="10">
        <f t="shared" si="103"/>
        <v>0.7829451534714138</v>
      </c>
      <c r="T112" s="10">
        <v>0.79176911149696672</v>
      </c>
      <c r="U112" s="10">
        <v>0.78189369148678367</v>
      </c>
      <c r="V112" s="10">
        <v>0.78158473542255391</v>
      </c>
      <c r="W112" s="10">
        <v>0.78905683590579956</v>
      </c>
      <c r="X112" s="40">
        <v>0.775778319478995</v>
      </c>
      <c r="Y112" s="4">
        <f t="shared" si="104"/>
        <v>21.277085738973714</v>
      </c>
      <c r="Z112" s="3">
        <f t="shared" si="105"/>
        <v>0</v>
      </c>
      <c r="AA112" s="3">
        <f t="shared" si="106"/>
        <v>0</v>
      </c>
      <c r="AB112" s="3">
        <f t="shared" si="107"/>
        <v>0.72736619074663611</v>
      </c>
      <c r="AC112" s="3">
        <f t="shared" si="108"/>
        <v>0.52516663863464397</v>
      </c>
      <c r="AD112" s="3">
        <f t="shared" si="109"/>
        <v>0.51236016375442506</v>
      </c>
      <c r="AE112" s="3">
        <f t="shared" si="110"/>
        <v>0.16474090376692643</v>
      </c>
      <c r="AF112" s="39">
        <f t="shared" si="111"/>
        <v>1.5178023070595295</v>
      </c>
      <c r="AG112" s="16">
        <f t="shared" si="112"/>
        <v>21.277085738973714</v>
      </c>
      <c r="AH112" s="10">
        <f t="shared" si="113"/>
        <v>0</v>
      </c>
      <c r="AI112" s="10">
        <f t="shared" si="114"/>
        <v>0</v>
      </c>
      <c r="AJ112" s="10">
        <f t="shared" si="115"/>
        <v>0.72736619074663611</v>
      </c>
      <c r="AK112" s="10">
        <f t="shared" si="116"/>
        <v>0.52516663863464397</v>
      </c>
      <c r="AL112" s="10">
        <f t="shared" si="117"/>
        <v>0.51236016375442506</v>
      </c>
      <c r="AM112" s="10">
        <f t="shared" si="118"/>
        <v>0.16474090376692643</v>
      </c>
      <c r="AN112" s="40">
        <f t="shared" si="119"/>
        <v>1.5178023070595295</v>
      </c>
      <c r="AO112" s="52">
        <f t="shared" si="120"/>
        <v>5.8293385586229353E-2</v>
      </c>
      <c r="AP112" s="3">
        <f t="shared" si="121"/>
        <v>0</v>
      </c>
      <c r="AQ112" s="3">
        <f t="shared" si="122"/>
        <v>0</v>
      </c>
      <c r="AR112" s="3">
        <f t="shared" si="123"/>
        <v>1.9927840842373593E-3</v>
      </c>
      <c r="AS112" s="3">
        <f t="shared" si="124"/>
        <v>1.4388127085880656E-3</v>
      </c>
      <c r="AT112" s="3">
        <f t="shared" si="125"/>
        <v>1.4037264760395206E-3</v>
      </c>
      <c r="AU112" s="3">
        <f t="shared" si="126"/>
        <v>4.5134494182719572E-4</v>
      </c>
      <c r="AV112" s="48">
        <f t="shared" si="127"/>
        <v>4.1583624850946013E-3</v>
      </c>
      <c r="AW112" s="54">
        <f t="shared" si="128"/>
        <v>0</v>
      </c>
      <c r="AX112" s="49">
        <f t="shared" si="129"/>
        <v>0</v>
      </c>
      <c r="AY112" s="49">
        <f t="shared" si="130"/>
        <v>0</v>
      </c>
      <c r="AZ112" s="49">
        <f t="shared" si="131"/>
        <v>0</v>
      </c>
      <c r="BA112" s="49">
        <f t="shared" si="132"/>
        <v>0</v>
      </c>
      <c r="BB112" s="49">
        <f t="shared" si="133"/>
        <v>0</v>
      </c>
      <c r="BC112" s="49">
        <f t="shared" si="134"/>
        <v>0</v>
      </c>
      <c r="BD112" s="50">
        <f t="shared" si="135"/>
        <v>0</v>
      </c>
      <c r="BE112" s="15"/>
    </row>
    <row r="113" spans="4:56" x14ac:dyDescent="0.35">
      <c r="I113">
        <f>SUM(I8:I112)</f>
        <v>9564.2862883087382</v>
      </c>
      <c r="J113">
        <f t="shared" ref="J113:P113" si="136">SUM(J8:J112)</f>
        <v>0.52763975532000007</v>
      </c>
      <c r="K113">
        <f t="shared" si="136"/>
        <v>896440.21015519963</v>
      </c>
      <c r="L113">
        <f t="shared" si="136"/>
        <v>3360.9801851099692</v>
      </c>
      <c r="M113">
        <f t="shared" si="136"/>
        <v>149.71751231360298</v>
      </c>
      <c r="N113">
        <f t="shared" si="136"/>
        <v>131.12514647853007</v>
      </c>
      <c r="O113">
        <f t="shared" si="136"/>
        <v>393.66718881684119</v>
      </c>
      <c r="P113">
        <f t="shared" si="136"/>
        <v>1170.9272281318551</v>
      </c>
      <c r="Y113">
        <f>SUM(Y8:Y112)</f>
        <v>9082.3799999999992</v>
      </c>
      <c r="Z113">
        <f t="shared" ref="Z113:AV113" si="137">SUM(Z8:Z112)</f>
        <v>0.60028296112029556</v>
      </c>
      <c r="AA113">
        <f t="shared" si="137"/>
        <v>968234.00350566127</v>
      </c>
      <c r="AB113">
        <f t="shared" si="137"/>
        <v>3542.56</v>
      </c>
      <c r="AC113">
        <f t="shared" si="137"/>
        <v>133.47999999999999</v>
      </c>
      <c r="AD113">
        <f t="shared" si="137"/>
        <v>118.75000000000009</v>
      </c>
      <c r="AE113">
        <f t="shared" si="137"/>
        <v>430.16999999999985</v>
      </c>
      <c r="AF113">
        <f t="shared" si="137"/>
        <v>1080.7299999999996</v>
      </c>
      <c r="AG113">
        <f t="shared" si="137"/>
        <v>9082.3799999999992</v>
      </c>
      <c r="AH113">
        <f t="shared" si="137"/>
        <v>0.60028296112029556</v>
      </c>
      <c r="AI113">
        <f t="shared" si="137"/>
        <v>968234.00350566127</v>
      </c>
      <c r="AJ113">
        <f t="shared" si="137"/>
        <v>3542.56</v>
      </c>
      <c r="AK113">
        <f t="shared" si="137"/>
        <v>133.47999999999999</v>
      </c>
      <c r="AL113">
        <f t="shared" si="137"/>
        <v>118.75000000000009</v>
      </c>
      <c r="AM113">
        <f t="shared" si="137"/>
        <v>430.16999999999985</v>
      </c>
      <c r="AN113">
        <f t="shared" si="137"/>
        <v>1080.7299999999996</v>
      </c>
      <c r="AO113">
        <f t="shared" si="137"/>
        <v>24.88323287671232</v>
      </c>
      <c r="AP113">
        <f t="shared" si="137"/>
        <v>1.6446108523843713E-3</v>
      </c>
      <c r="AQ113">
        <f t="shared" si="137"/>
        <v>2652.6959000155102</v>
      </c>
      <c r="AR113">
        <f t="shared" si="137"/>
        <v>9.7056438356164474</v>
      </c>
      <c r="AS113">
        <f t="shared" si="137"/>
        <v>0.3656986301369865</v>
      </c>
      <c r="AT113">
        <f t="shared" si="137"/>
        <v>0.32534246575342457</v>
      </c>
      <c r="AU113">
        <f t="shared" si="137"/>
        <v>1.1785479452054797</v>
      </c>
      <c r="AV113">
        <f t="shared" si="137"/>
        <v>2.9609041095890389</v>
      </c>
      <c r="AW113" s="51"/>
      <c r="AX113" s="51"/>
      <c r="AY113" s="51"/>
      <c r="AZ113" s="51"/>
      <c r="BA113" s="51"/>
      <c r="BB113" s="51"/>
      <c r="BC113" s="51"/>
      <c r="BD113" s="51"/>
    </row>
    <row r="121" spans="4:56" ht="43.5" x14ac:dyDescent="0.35">
      <c r="D121" s="3">
        <v>2270008005</v>
      </c>
      <c r="E121" s="12" t="s">
        <v>37</v>
      </c>
      <c r="F121" s="12" t="s">
        <v>38</v>
      </c>
    </row>
    <row r="122" spans="4:56" x14ac:dyDescent="0.35">
      <c r="D122" s="3">
        <v>2275001000</v>
      </c>
      <c r="E122" s="12" t="s">
        <v>39</v>
      </c>
      <c r="F122" s="12"/>
    </row>
    <row r="123" spans="4:56" ht="29" x14ac:dyDescent="0.35">
      <c r="D123" s="3">
        <v>2275020000</v>
      </c>
      <c r="E123" s="12" t="s">
        <v>40</v>
      </c>
      <c r="F123" s="12" t="s">
        <v>41</v>
      </c>
    </row>
    <row r="124" spans="4:56" x14ac:dyDescent="0.35">
      <c r="D124" s="3">
        <v>2275050011</v>
      </c>
      <c r="E124" s="12" t="s">
        <v>42</v>
      </c>
      <c r="F124" s="12" t="s">
        <v>43</v>
      </c>
    </row>
    <row r="125" spans="4:56" x14ac:dyDescent="0.35">
      <c r="D125" s="3">
        <v>2275050012</v>
      </c>
      <c r="E125" s="12" t="s">
        <v>42</v>
      </c>
      <c r="F125" s="12" t="s">
        <v>44</v>
      </c>
    </row>
    <row r="126" spans="4:56" x14ac:dyDescent="0.35">
      <c r="D126" s="3">
        <v>2275060011</v>
      </c>
      <c r="E126" s="12" t="s">
        <v>45</v>
      </c>
      <c r="F126" s="12" t="s">
        <v>43</v>
      </c>
    </row>
    <row r="127" spans="4:56" x14ac:dyDescent="0.35">
      <c r="D127" s="3">
        <v>2275060012</v>
      </c>
      <c r="E127" s="12" t="s">
        <v>45</v>
      </c>
      <c r="F127" s="12" t="s">
        <v>44</v>
      </c>
    </row>
    <row r="128" spans="4:56" ht="29" x14ac:dyDescent="0.35">
      <c r="D128" s="3">
        <v>2275070000</v>
      </c>
      <c r="E128" s="12" t="s">
        <v>46</v>
      </c>
      <c r="F128" s="12"/>
    </row>
    <row r="131" spans="4:4" x14ac:dyDescent="0.35">
      <c r="D131" s="13">
        <v>2270008005</v>
      </c>
    </row>
  </sheetData>
  <sortState xmlns:xlrd2="http://schemas.microsoft.com/office/spreadsheetml/2017/richdata2" ref="A8:BD112">
    <sortCondition ref="A8:A112"/>
    <sortCondition ref="D8:D112"/>
  </sortState>
  <mergeCells count="8">
    <mergeCell ref="A4:L4"/>
    <mergeCell ref="A3:F3"/>
    <mergeCell ref="Q6:X6"/>
    <mergeCell ref="AW6:BD6"/>
    <mergeCell ref="I6:P6"/>
    <mergeCell ref="Y6:AF6"/>
    <mergeCell ref="AG6:AN6"/>
    <mergeCell ref="AO6:AV6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BC649D-1A27-4038-917A-07119A3C0BB2}">
  <dimension ref="A1:O62"/>
  <sheetViews>
    <sheetView workbookViewId="0"/>
  </sheetViews>
  <sheetFormatPr defaultRowHeight="14.5" x14ac:dyDescent="0.35"/>
  <cols>
    <col min="5" max="5" width="14.7265625" customWidth="1"/>
    <col min="6" max="6" width="56.7265625" customWidth="1"/>
  </cols>
  <sheetData>
    <row r="1" spans="1:15" x14ac:dyDescent="0.35">
      <c r="A1" s="14" t="s">
        <v>216</v>
      </c>
    </row>
    <row r="2" spans="1:15" x14ac:dyDescent="0.35">
      <c r="A2" s="9" t="s">
        <v>91</v>
      </c>
    </row>
    <row r="3" spans="1:15" x14ac:dyDescent="0.35">
      <c r="A3" s="118" t="s">
        <v>210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</row>
    <row r="4" spans="1:15" x14ac:dyDescent="0.35">
      <c r="A4" s="118" t="s">
        <v>92</v>
      </c>
      <c r="B4" s="119"/>
      <c r="C4" s="119"/>
      <c r="D4" s="119"/>
      <c r="E4" s="119"/>
      <c r="F4" s="119"/>
      <c r="G4" s="119"/>
      <c r="H4" s="119"/>
      <c r="I4" s="119"/>
      <c r="J4" s="119"/>
      <c r="K4" s="119"/>
    </row>
    <row r="5" spans="1:15" ht="15" thickBot="1" x14ac:dyDescent="0.4">
      <c r="A5" s="118" t="s">
        <v>214</v>
      </c>
      <c r="B5" s="119"/>
      <c r="C5" s="119"/>
      <c r="D5" s="119"/>
      <c r="E5" s="119"/>
      <c r="F5" s="119"/>
      <c r="G5" s="119"/>
      <c r="H5" s="17"/>
      <c r="I5" s="17"/>
      <c r="J5" s="17"/>
      <c r="K5" s="17"/>
      <c r="L5" s="17"/>
      <c r="M5" s="17"/>
    </row>
    <row r="6" spans="1:15" x14ac:dyDescent="0.35">
      <c r="A6" s="27" t="s">
        <v>112</v>
      </c>
      <c r="B6" s="2" t="s">
        <v>113</v>
      </c>
      <c r="C6" s="2" t="s">
        <v>114</v>
      </c>
      <c r="D6" s="2" t="s">
        <v>0</v>
      </c>
      <c r="E6" s="2" t="s">
        <v>47</v>
      </c>
      <c r="F6" s="2" t="s">
        <v>115</v>
      </c>
      <c r="G6" s="28" t="s">
        <v>17</v>
      </c>
      <c r="H6" s="28" t="s">
        <v>18</v>
      </c>
      <c r="I6" s="28" t="s">
        <v>13</v>
      </c>
      <c r="J6" s="28" t="s">
        <v>14</v>
      </c>
      <c r="K6" s="28" t="s">
        <v>9</v>
      </c>
      <c r="L6" s="29" t="s">
        <v>11</v>
      </c>
      <c r="N6" s="19"/>
    </row>
    <row r="7" spans="1:15" x14ac:dyDescent="0.35">
      <c r="A7" s="30" t="s">
        <v>100</v>
      </c>
      <c r="B7" s="31">
        <v>2023</v>
      </c>
      <c r="C7" s="31">
        <v>34</v>
      </c>
      <c r="D7" s="31" t="s">
        <v>101</v>
      </c>
      <c r="E7" s="31">
        <v>2265008005</v>
      </c>
      <c r="F7" s="31" t="s">
        <v>102</v>
      </c>
      <c r="G7" s="32">
        <v>1.137675762805703</v>
      </c>
      <c r="H7" s="32">
        <v>1.139280323349247</v>
      </c>
      <c r="I7" s="32">
        <v>1.1434434188108327</v>
      </c>
      <c r="J7" s="32">
        <v>1.1442977345928413</v>
      </c>
      <c r="K7" s="32">
        <v>1.1467532949664048</v>
      </c>
      <c r="L7" s="33">
        <v>1.1374049836496174</v>
      </c>
      <c r="N7" s="26"/>
      <c r="O7" s="22"/>
    </row>
    <row r="8" spans="1:15" x14ac:dyDescent="0.35">
      <c r="A8" s="30" t="s">
        <v>100</v>
      </c>
      <c r="B8" s="31">
        <v>2023</v>
      </c>
      <c r="C8" s="31">
        <v>34</v>
      </c>
      <c r="D8" s="31" t="s">
        <v>101</v>
      </c>
      <c r="E8" s="31">
        <v>2270008005</v>
      </c>
      <c r="F8" s="31" t="s">
        <v>104</v>
      </c>
      <c r="G8" s="32">
        <v>0.92744455287860228</v>
      </c>
      <c r="H8" s="32">
        <v>0.8812213199642529</v>
      </c>
      <c r="I8" s="32">
        <v>0.84444841351925259</v>
      </c>
      <c r="J8" s="32">
        <v>0.84415283398614505</v>
      </c>
      <c r="K8" s="32">
        <v>0.96561631988547258</v>
      </c>
      <c r="L8" s="33">
        <v>0.95809163991597157</v>
      </c>
      <c r="N8" s="26"/>
      <c r="O8" s="22"/>
    </row>
    <row r="9" spans="1:15" x14ac:dyDescent="0.35">
      <c r="A9" s="30" t="s">
        <v>100</v>
      </c>
      <c r="B9" s="31">
        <v>2023</v>
      </c>
      <c r="C9" s="31">
        <v>34</v>
      </c>
      <c r="D9" s="31" t="s">
        <v>101</v>
      </c>
      <c r="E9" s="31">
        <v>2275001000</v>
      </c>
      <c r="F9" s="31" t="s">
        <v>105</v>
      </c>
      <c r="G9" s="32">
        <v>1.0456789155486494</v>
      </c>
      <c r="H9" s="32">
        <v>1.0398205566400638</v>
      </c>
      <c r="I9" s="32">
        <v>1.0728632355052716</v>
      </c>
      <c r="J9" s="32">
        <v>1.0723135648355602</v>
      </c>
      <c r="K9" s="32">
        <v>1.041593380211707</v>
      </c>
      <c r="L9" s="33">
        <v>1.0457851905601248</v>
      </c>
      <c r="N9" s="26"/>
      <c r="O9" s="22"/>
    </row>
    <row r="10" spans="1:15" x14ac:dyDescent="0.35">
      <c r="A10" s="30" t="s">
        <v>100</v>
      </c>
      <c r="B10" s="31">
        <v>2023</v>
      </c>
      <c r="C10" s="31">
        <v>34</v>
      </c>
      <c r="D10" s="31" t="s">
        <v>101</v>
      </c>
      <c r="E10" s="31">
        <v>2275020000</v>
      </c>
      <c r="F10" s="31" t="s">
        <v>106</v>
      </c>
      <c r="G10" s="32">
        <v>1.132878899368245</v>
      </c>
      <c r="H10" s="32">
        <v>1.1022817640076865</v>
      </c>
      <c r="I10" s="32">
        <v>1.0885730151986679</v>
      </c>
      <c r="J10" s="32">
        <v>1.0885318875481176</v>
      </c>
      <c r="K10" s="32">
        <v>1.1726297889278308</v>
      </c>
      <c r="L10" s="33">
        <v>0.94474810336718573</v>
      </c>
      <c r="N10" s="26"/>
      <c r="O10" s="22"/>
    </row>
    <row r="11" spans="1:15" x14ac:dyDescent="0.35">
      <c r="A11" s="30" t="s">
        <v>100</v>
      </c>
      <c r="B11" s="31">
        <v>2023</v>
      </c>
      <c r="C11" s="31">
        <v>34</v>
      </c>
      <c r="D11" s="31" t="s">
        <v>101</v>
      </c>
      <c r="E11" s="31">
        <v>2275050011</v>
      </c>
      <c r="F11" s="31" t="s">
        <v>107</v>
      </c>
      <c r="G11" s="32">
        <v>0.80030070135027565</v>
      </c>
      <c r="H11" s="32">
        <v>0.79932519408697755</v>
      </c>
      <c r="I11" s="32">
        <v>0.80011025322861917</v>
      </c>
      <c r="J11" s="32">
        <v>0.80001535329149731</v>
      </c>
      <c r="K11" s="32">
        <v>0.80205598196278116</v>
      </c>
      <c r="L11" s="33">
        <v>0.81831964489779163</v>
      </c>
      <c r="N11" s="26"/>
      <c r="O11" s="22"/>
    </row>
    <row r="12" spans="1:15" x14ac:dyDescent="0.35">
      <c r="A12" s="30" t="s">
        <v>100</v>
      </c>
      <c r="B12" s="31">
        <v>2023</v>
      </c>
      <c r="C12" s="31">
        <v>34</v>
      </c>
      <c r="D12" s="31" t="s">
        <v>101</v>
      </c>
      <c r="E12" s="31">
        <v>2275050012</v>
      </c>
      <c r="F12" s="31" t="s">
        <v>108</v>
      </c>
      <c r="G12" s="32">
        <v>0.7829451534714138</v>
      </c>
      <c r="H12" s="32">
        <v>0.79176911149696672</v>
      </c>
      <c r="I12" s="32">
        <v>0.78189369148678367</v>
      </c>
      <c r="J12" s="32">
        <v>0.78158473542255391</v>
      </c>
      <c r="K12" s="32">
        <v>0.78905683590579956</v>
      </c>
      <c r="L12" s="33">
        <v>0.775778319478995</v>
      </c>
      <c r="N12" s="26"/>
      <c r="O12" s="22"/>
    </row>
    <row r="13" spans="1:15" x14ac:dyDescent="0.35">
      <c r="A13" s="30" t="s">
        <v>100</v>
      </c>
      <c r="B13" s="31">
        <v>2023</v>
      </c>
      <c r="C13" s="31">
        <v>34</v>
      </c>
      <c r="D13" s="31" t="s">
        <v>101</v>
      </c>
      <c r="E13" s="31">
        <v>2275060011</v>
      </c>
      <c r="F13" s="31" t="s">
        <v>109</v>
      </c>
      <c r="G13" s="32">
        <v>0.63875015449875261</v>
      </c>
      <c r="H13" s="32">
        <v>0.64100461673717735</v>
      </c>
      <c r="I13" s="32">
        <v>0.63902011381656931</v>
      </c>
      <c r="J13" s="32">
        <v>0.63785491263920513</v>
      </c>
      <c r="K13" s="32">
        <v>0.6241266411509323</v>
      </c>
      <c r="L13" s="33">
        <v>0.63701299105504583</v>
      </c>
      <c r="N13" s="26"/>
      <c r="O13" s="22"/>
    </row>
    <row r="14" spans="1:15" x14ac:dyDescent="0.35">
      <c r="A14" s="30" t="s">
        <v>100</v>
      </c>
      <c r="B14" s="31">
        <v>2023</v>
      </c>
      <c r="C14" s="31">
        <v>34</v>
      </c>
      <c r="D14" s="31" t="s">
        <v>101</v>
      </c>
      <c r="E14" s="31">
        <v>2275060012</v>
      </c>
      <c r="F14" s="31" t="s">
        <v>110</v>
      </c>
      <c r="G14" s="32">
        <v>0.35307232784452613</v>
      </c>
      <c r="H14" s="32">
        <v>0.3498441430392944</v>
      </c>
      <c r="I14" s="32">
        <v>0.77264148361071727</v>
      </c>
      <c r="J14" s="32">
        <v>0.77161702370154983</v>
      </c>
      <c r="K14" s="32">
        <v>0.36180586934646108</v>
      </c>
      <c r="L14" s="33">
        <v>0.44118774613456385</v>
      </c>
      <c r="N14" s="26"/>
      <c r="O14" s="22"/>
    </row>
    <row r="15" spans="1:15" ht="15" thickBot="1" x14ac:dyDescent="0.4">
      <c r="A15" s="34" t="s">
        <v>100</v>
      </c>
      <c r="B15" s="35">
        <v>2023</v>
      </c>
      <c r="C15" s="35">
        <v>34</v>
      </c>
      <c r="D15" s="35" t="s">
        <v>101</v>
      </c>
      <c r="E15" s="35">
        <v>2275070000</v>
      </c>
      <c r="F15" s="35" t="s">
        <v>111</v>
      </c>
      <c r="G15" s="36">
        <v>1.124038935989329</v>
      </c>
      <c r="H15" s="36">
        <v>1.0911293039141856</v>
      </c>
      <c r="I15" s="36">
        <v>1.1137076656921914</v>
      </c>
      <c r="J15" s="36">
        <v>1.1137076656921914</v>
      </c>
      <c r="K15" s="36">
        <v>1.0950140122997043</v>
      </c>
      <c r="L15" s="37">
        <v>1.0702926115877121</v>
      </c>
      <c r="N15" s="26"/>
      <c r="O15" s="22"/>
    </row>
    <row r="16" spans="1:15" x14ac:dyDescent="0.35">
      <c r="A16" s="20"/>
      <c r="B16" s="20"/>
      <c r="C16" s="20"/>
      <c r="D16" s="20"/>
      <c r="E16" s="20"/>
      <c r="F16" s="20"/>
      <c r="G16" s="20"/>
      <c r="L16" s="20"/>
      <c r="M16" s="20"/>
      <c r="N16" s="26"/>
      <c r="O16" s="22"/>
    </row>
    <row r="17" spans="1:15" x14ac:dyDescent="0.35">
      <c r="A17" s="20"/>
      <c r="B17" s="20"/>
      <c r="C17" s="20"/>
      <c r="D17" s="20"/>
      <c r="E17" s="20"/>
      <c r="F17" s="20"/>
      <c r="G17" s="20"/>
      <c r="K17" s="20"/>
      <c r="L17" s="20"/>
      <c r="M17" s="20"/>
      <c r="N17" s="26"/>
      <c r="O17" s="22"/>
    </row>
    <row r="18" spans="1:15" x14ac:dyDescent="0.35">
      <c r="A18" s="20"/>
      <c r="B18" s="20"/>
      <c r="C18" s="20"/>
      <c r="D18" s="20"/>
      <c r="E18" s="20"/>
      <c r="F18" s="20"/>
      <c r="G18" s="20"/>
      <c r="J18" s="20"/>
      <c r="K18" s="20"/>
      <c r="L18" s="20"/>
      <c r="M18" s="20"/>
      <c r="N18" s="26"/>
      <c r="O18" s="22"/>
    </row>
    <row r="19" spans="1:15" x14ac:dyDescent="0.35">
      <c r="A19" s="20"/>
      <c r="B19" s="20"/>
      <c r="C19" s="20"/>
      <c r="D19" s="20"/>
      <c r="E19" s="20"/>
      <c r="F19" s="20"/>
      <c r="G19" s="20"/>
      <c r="I19" s="20"/>
      <c r="J19" s="20"/>
      <c r="K19" s="20"/>
      <c r="L19" s="20"/>
      <c r="M19" s="20"/>
      <c r="N19" s="26"/>
      <c r="O19" s="22"/>
    </row>
    <row r="20" spans="1:15" x14ac:dyDescent="0.35">
      <c r="A20" s="20"/>
      <c r="B20" s="20"/>
      <c r="C20" s="20"/>
      <c r="D20" s="20"/>
      <c r="E20" s="20"/>
      <c r="F20" s="20"/>
      <c r="G20" s="20"/>
      <c r="I20" s="20"/>
      <c r="J20" s="20"/>
      <c r="K20" s="20"/>
      <c r="L20" s="20"/>
      <c r="M20" s="20"/>
      <c r="N20" s="26"/>
      <c r="O20" s="22"/>
    </row>
    <row r="21" spans="1:15" x14ac:dyDescent="0.35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6"/>
      <c r="O21" s="22"/>
    </row>
    <row r="22" spans="1:15" x14ac:dyDescent="0.35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6"/>
      <c r="O22" s="22"/>
    </row>
    <row r="23" spans="1:15" x14ac:dyDescent="0.35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6"/>
      <c r="O23" s="22"/>
    </row>
    <row r="24" spans="1:15" x14ac:dyDescent="0.35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6"/>
      <c r="O24" s="22"/>
    </row>
    <row r="25" spans="1:15" x14ac:dyDescent="0.35">
      <c r="G25" s="20"/>
      <c r="H25" s="20"/>
      <c r="I25" s="20"/>
      <c r="J25" s="20"/>
      <c r="K25" s="20"/>
      <c r="L25" s="20"/>
      <c r="M25" s="20"/>
      <c r="N25" s="26"/>
      <c r="O25" s="22"/>
    </row>
    <row r="26" spans="1:15" x14ac:dyDescent="0.35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6"/>
      <c r="O26" s="22"/>
    </row>
    <row r="27" spans="1:15" x14ac:dyDescent="0.35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6"/>
      <c r="O27" s="22"/>
    </row>
    <row r="28" spans="1:15" x14ac:dyDescent="0.35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6"/>
      <c r="O28" s="22"/>
    </row>
    <row r="29" spans="1:15" x14ac:dyDescent="0.35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6"/>
      <c r="O29" s="22"/>
    </row>
    <row r="30" spans="1:15" x14ac:dyDescent="0.35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6"/>
    </row>
    <row r="31" spans="1:15" x14ac:dyDescent="0.35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6"/>
    </row>
    <row r="32" spans="1:15" x14ac:dyDescent="0.35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6"/>
    </row>
    <row r="33" spans="1:14" x14ac:dyDescent="0.35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6"/>
    </row>
    <row r="34" spans="1:14" x14ac:dyDescent="0.3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6"/>
    </row>
    <row r="35" spans="1:14" x14ac:dyDescent="0.3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6"/>
    </row>
    <row r="36" spans="1:14" x14ac:dyDescent="0.35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6"/>
    </row>
    <row r="37" spans="1:14" x14ac:dyDescent="0.35">
      <c r="G37" s="20"/>
      <c r="H37" s="20"/>
      <c r="I37" s="20"/>
      <c r="J37" s="20"/>
      <c r="K37" s="20"/>
      <c r="L37" s="20"/>
      <c r="M37" s="20"/>
      <c r="N37" s="26"/>
    </row>
    <row r="38" spans="1:14" x14ac:dyDescent="0.35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6"/>
    </row>
    <row r="39" spans="1:14" x14ac:dyDescent="0.35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6"/>
    </row>
    <row r="40" spans="1:14" x14ac:dyDescent="0.35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6"/>
    </row>
    <row r="41" spans="1:14" x14ac:dyDescent="0.35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6"/>
    </row>
    <row r="42" spans="1:14" x14ac:dyDescent="0.35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6"/>
    </row>
    <row r="43" spans="1:14" x14ac:dyDescent="0.35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</row>
    <row r="44" spans="1:14" x14ac:dyDescent="0.35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</row>
    <row r="45" spans="1:14" x14ac:dyDescent="0.35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</row>
    <row r="46" spans="1:14" x14ac:dyDescent="0.35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</row>
    <row r="47" spans="1:14" x14ac:dyDescent="0.35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</row>
    <row r="48" spans="1:14" x14ac:dyDescent="0.35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</row>
    <row r="49" spans="1:14" x14ac:dyDescent="0.35">
      <c r="A49" s="20" t="s">
        <v>100</v>
      </c>
      <c r="B49" s="20">
        <v>2023</v>
      </c>
      <c r="C49" s="20">
        <v>34</v>
      </c>
      <c r="D49" s="20" t="s">
        <v>101</v>
      </c>
      <c r="E49" s="20">
        <v>2275060012</v>
      </c>
      <c r="F49" s="20" t="s">
        <v>110</v>
      </c>
      <c r="G49" s="20" t="s">
        <v>17</v>
      </c>
      <c r="H49" s="20"/>
      <c r="I49" s="20"/>
      <c r="J49" s="20"/>
      <c r="K49" s="20"/>
      <c r="L49" s="20"/>
      <c r="M49" s="20"/>
    </row>
    <row r="50" spans="1:14" x14ac:dyDescent="0.35">
      <c r="A50" s="20" t="s">
        <v>100</v>
      </c>
      <c r="B50" s="20">
        <v>2023</v>
      </c>
      <c r="C50" s="20">
        <v>34</v>
      </c>
      <c r="D50" s="20" t="s">
        <v>101</v>
      </c>
      <c r="E50" s="20">
        <v>2275060012</v>
      </c>
      <c r="F50" s="20" t="s">
        <v>110</v>
      </c>
      <c r="G50" s="20" t="s">
        <v>18</v>
      </c>
      <c r="H50" s="20"/>
      <c r="I50" s="20"/>
      <c r="J50" s="20"/>
      <c r="K50" s="20"/>
      <c r="L50" s="20"/>
      <c r="M50" s="20"/>
    </row>
    <row r="51" spans="1:14" x14ac:dyDescent="0.35">
      <c r="A51" s="20" t="s">
        <v>100</v>
      </c>
      <c r="B51" s="20">
        <v>2023</v>
      </c>
      <c r="C51" s="20">
        <v>34</v>
      </c>
      <c r="D51" s="20" t="s">
        <v>101</v>
      </c>
      <c r="E51" s="20">
        <v>2275060012</v>
      </c>
      <c r="F51" s="20" t="s">
        <v>110</v>
      </c>
      <c r="G51" s="20" t="s">
        <v>13</v>
      </c>
      <c r="H51" s="20"/>
      <c r="I51" s="20"/>
      <c r="J51" s="20"/>
      <c r="K51" s="20"/>
      <c r="L51" s="20"/>
      <c r="M51" s="20"/>
    </row>
    <row r="52" spans="1:14" x14ac:dyDescent="0.35">
      <c r="A52" s="20" t="s">
        <v>100</v>
      </c>
      <c r="B52" s="20">
        <v>2023</v>
      </c>
      <c r="C52" s="20">
        <v>34</v>
      </c>
      <c r="D52" s="20" t="s">
        <v>101</v>
      </c>
      <c r="E52" s="20">
        <v>2275060012</v>
      </c>
      <c r="F52" s="20" t="s">
        <v>110</v>
      </c>
      <c r="G52" s="20" t="s">
        <v>14</v>
      </c>
      <c r="H52" s="20"/>
      <c r="I52" s="20"/>
      <c r="J52" s="20"/>
      <c r="K52" s="20"/>
      <c r="L52" s="20"/>
      <c r="M52" s="20"/>
    </row>
    <row r="53" spans="1:14" x14ac:dyDescent="0.35">
      <c r="A53" s="20" t="s">
        <v>100</v>
      </c>
      <c r="B53" s="20">
        <v>2023</v>
      </c>
      <c r="C53" s="20">
        <v>34</v>
      </c>
      <c r="D53" s="20" t="s">
        <v>101</v>
      </c>
      <c r="E53" s="20">
        <v>2275060012</v>
      </c>
      <c r="F53" s="20" t="s">
        <v>110</v>
      </c>
      <c r="G53" s="20" t="s">
        <v>9</v>
      </c>
      <c r="H53" s="20"/>
      <c r="I53" s="20"/>
      <c r="J53" s="20"/>
      <c r="K53" s="20"/>
      <c r="L53" s="20"/>
      <c r="M53" s="20"/>
    </row>
    <row r="54" spans="1:14" x14ac:dyDescent="0.35">
      <c r="A54" s="20" t="s">
        <v>100</v>
      </c>
      <c r="B54" s="20">
        <v>2023</v>
      </c>
      <c r="C54" s="20">
        <v>34</v>
      </c>
      <c r="D54" s="20" t="s">
        <v>101</v>
      </c>
      <c r="E54" s="20">
        <v>2275060012</v>
      </c>
      <c r="F54" s="20" t="s">
        <v>110</v>
      </c>
      <c r="G54" s="20" t="s">
        <v>11</v>
      </c>
      <c r="H54" s="20"/>
      <c r="I54" s="20"/>
      <c r="J54" s="20"/>
      <c r="K54" s="20"/>
      <c r="L54" s="20"/>
      <c r="M54" s="20"/>
    </row>
    <row r="55" spans="1:14" x14ac:dyDescent="0.35">
      <c r="A55" s="20" t="s">
        <v>100</v>
      </c>
      <c r="B55" s="20">
        <v>2023</v>
      </c>
      <c r="C55" s="20">
        <v>34</v>
      </c>
      <c r="D55" s="20" t="s">
        <v>101</v>
      </c>
      <c r="E55" s="20">
        <v>2275070000</v>
      </c>
      <c r="F55" s="20" t="s">
        <v>111</v>
      </c>
      <c r="G55" s="20" t="s">
        <v>17</v>
      </c>
      <c r="H55" s="20"/>
      <c r="I55" s="20"/>
      <c r="J55" s="20"/>
      <c r="K55" s="20"/>
      <c r="L55" s="20"/>
      <c r="M55" s="20"/>
      <c r="N55" s="26">
        <v>1.124038935989329</v>
      </c>
    </row>
    <row r="56" spans="1:14" x14ac:dyDescent="0.35">
      <c r="A56" s="20" t="s">
        <v>100</v>
      </c>
      <c r="B56" s="20">
        <v>2023</v>
      </c>
      <c r="C56" s="20">
        <v>34</v>
      </c>
      <c r="D56" s="20" t="s">
        <v>101</v>
      </c>
      <c r="E56" s="20">
        <v>2275070000</v>
      </c>
      <c r="F56" s="20" t="s">
        <v>111</v>
      </c>
      <c r="G56" s="20" t="s">
        <v>18</v>
      </c>
      <c r="H56" s="20"/>
      <c r="I56" s="20"/>
      <c r="J56" s="20"/>
      <c r="K56" s="20"/>
      <c r="L56" s="20"/>
      <c r="M56" s="20"/>
      <c r="N56" s="26">
        <v>1.0911293039141856</v>
      </c>
    </row>
    <row r="57" spans="1:14" x14ac:dyDescent="0.35">
      <c r="A57" s="20" t="s">
        <v>100</v>
      </c>
      <c r="B57" s="20">
        <v>2023</v>
      </c>
      <c r="C57" s="20">
        <v>34</v>
      </c>
      <c r="D57" s="20" t="s">
        <v>101</v>
      </c>
      <c r="E57" s="20">
        <v>2275070000</v>
      </c>
      <c r="F57" s="20" t="s">
        <v>111</v>
      </c>
      <c r="G57" s="20" t="s">
        <v>13</v>
      </c>
      <c r="H57" s="20"/>
      <c r="I57" s="20"/>
      <c r="J57" s="20"/>
      <c r="K57" s="20"/>
      <c r="L57" s="20"/>
      <c r="M57" s="20"/>
      <c r="N57" s="26">
        <v>1.1137076656921914</v>
      </c>
    </row>
    <row r="58" spans="1:14" x14ac:dyDescent="0.35">
      <c r="A58" s="20" t="s">
        <v>100</v>
      </c>
      <c r="B58" s="20">
        <v>2023</v>
      </c>
      <c r="C58" s="20">
        <v>34</v>
      </c>
      <c r="D58" s="20" t="s">
        <v>101</v>
      </c>
      <c r="E58" s="20">
        <v>2275070000</v>
      </c>
      <c r="F58" s="20" t="s">
        <v>111</v>
      </c>
      <c r="G58" s="20" t="s">
        <v>14</v>
      </c>
      <c r="H58" s="20"/>
      <c r="I58" s="20"/>
      <c r="J58" s="20"/>
      <c r="K58" s="20"/>
      <c r="L58" s="20"/>
      <c r="M58" s="20"/>
      <c r="N58" s="26">
        <v>1.1137076656921914</v>
      </c>
    </row>
    <row r="59" spans="1:14" x14ac:dyDescent="0.35">
      <c r="A59" s="20" t="s">
        <v>100</v>
      </c>
      <c r="B59" s="20">
        <v>2023</v>
      </c>
      <c r="C59" s="20">
        <v>34</v>
      </c>
      <c r="D59" s="20" t="s">
        <v>101</v>
      </c>
      <c r="E59" s="20">
        <v>2275070000</v>
      </c>
      <c r="F59" s="20" t="s">
        <v>111</v>
      </c>
      <c r="G59" s="20" t="s">
        <v>9</v>
      </c>
      <c r="H59" s="20"/>
      <c r="I59" s="20"/>
      <c r="J59" s="20"/>
      <c r="K59" s="20"/>
      <c r="L59" s="20"/>
      <c r="M59" s="20"/>
      <c r="N59" s="26">
        <v>1.0950140122997043</v>
      </c>
    </row>
    <row r="60" spans="1:14" x14ac:dyDescent="0.35">
      <c r="A60" s="20" t="s">
        <v>100</v>
      </c>
      <c r="B60" s="20">
        <v>2023</v>
      </c>
      <c r="C60" s="20">
        <v>34</v>
      </c>
      <c r="D60" s="20" t="s">
        <v>101</v>
      </c>
      <c r="E60" s="20">
        <v>2275070000</v>
      </c>
      <c r="F60" s="20" t="s">
        <v>111</v>
      </c>
      <c r="G60" s="20" t="s">
        <v>11</v>
      </c>
      <c r="H60" s="20"/>
      <c r="I60" s="20"/>
      <c r="J60" s="20"/>
      <c r="K60" s="20"/>
      <c r="L60" s="20"/>
      <c r="M60" s="20"/>
      <c r="N60" s="26">
        <v>1.0702926115877121</v>
      </c>
    </row>
    <row r="61" spans="1:14" ht="16.5" x14ac:dyDescent="0.35">
      <c r="A61" t="s">
        <v>122</v>
      </c>
    </row>
    <row r="62" spans="1:14" x14ac:dyDescent="0.35">
      <c r="A62" s="21" t="s">
        <v>123</v>
      </c>
    </row>
  </sheetData>
  <mergeCells count="3">
    <mergeCell ref="A5:G5"/>
    <mergeCell ref="A3:K3"/>
    <mergeCell ref="A4:K4"/>
  </mergeCells>
  <hyperlinks>
    <hyperlink ref="A62" r:id="rId1" display="https://gaftp.epa.gov/Air/emismod/2016/v2/reports/CoST_projections/" xr:uid="{B020C9A4-A396-4211-A752-41C8ED032D71}"/>
  </hyperlinks>
  <pageMargins left="0.7" right="0.7" top="0.75" bottom="0.75" header="0.3" footer="0.3"/>
  <pageSetup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3D04F7-F96E-4005-994F-06BAABD9336B}">
  <dimension ref="A1:AF82"/>
  <sheetViews>
    <sheetView workbookViewId="0"/>
  </sheetViews>
  <sheetFormatPr defaultRowHeight="14.5" x14ac:dyDescent="0.35"/>
  <cols>
    <col min="5" max="5" width="14.7265625" customWidth="1"/>
    <col min="6" max="6" width="56.7265625" customWidth="1"/>
    <col min="8" max="8" width="27" customWidth="1"/>
    <col min="16" max="16" width="12.1796875" customWidth="1"/>
    <col min="21" max="21" width="12.7265625" customWidth="1"/>
  </cols>
  <sheetData>
    <row r="1" spans="1:32" x14ac:dyDescent="0.35">
      <c r="A1" s="14" t="s">
        <v>217</v>
      </c>
    </row>
    <row r="2" spans="1:32" x14ac:dyDescent="0.35">
      <c r="A2" s="9" t="s">
        <v>91</v>
      </c>
    </row>
    <row r="3" spans="1:32" x14ac:dyDescent="0.35">
      <c r="A3" s="118" t="s">
        <v>210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</row>
    <row r="4" spans="1:32" x14ac:dyDescent="0.35">
      <c r="A4" s="118" t="s">
        <v>92</v>
      </c>
      <c r="B4" s="119"/>
      <c r="C4" s="119"/>
      <c r="D4" s="119"/>
      <c r="E4" s="119"/>
      <c r="F4" s="119"/>
      <c r="G4" s="119"/>
      <c r="H4" s="119"/>
      <c r="I4" s="119"/>
      <c r="J4" s="119"/>
      <c r="K4" s="119"/>
    </row>
    <row r="5" spans="1:32" ht="15" customHeight="1" x14ac:dyDescent="0.35">
      <c r="A5" s="118" t="s">
        <v>213</v>
      </c>
      <c r="B5" s="119"/>
      <c r="C5" s="119"/>
      <c r="D5" s="119"/>
      <c r="E5" s="119"/>
      <c r="F5" s="119"/>
      <c r="G5" s="119"/>
      <c r="H5" s="17"/>
      <c r="I5" s="17"/>
      <c r="J5" s="17"/>
      <c r="K5" s="17"/>
    </row>
    <row r="6" spans="1:32" ht="29" x14ac:dyDescent="0.35">
      <c r="I6" s="24" t="s">
        <v>124</v>
      </c>
      <c r="J6" s="24" t="s">
        <v>125</v>
      </c>
      <c r="U6" s="24"/>
      <c r="V6" s="14"/>
      <c r="W6" s="14"/>
    </row>
    <row r="7" spans="1:32" x14ac:dyDescent="0.35">
      <c r="A7" t="s">
        <v>112</v>
      </c>
      <c r="B7" t="s">
        <v>113</v>
      </c>
      <c r="C7" t="s">
        <v>114</v>
      </c>
      <c r="D7" t="s">
        <v>0</v>
      </c>
      <c r="E7" t="s">
        <v>47</v>
      </c>
      <c r="F7" t="s">
        <v>115</v>
      </c>
      <c r="G7" t="s">
        <v>116</v>
      </c>
      <c r="H7" t="s">
        <v>117</v>
      </c>
      <c r="I7" s="18" t="s">
        <v>118</v>
      </c>
      <c r="J7" s="18"/>
      <c r="K7" s="18" t="s">
        <v>119</v>
      </c>
      <c r="L7" s="18" t="s">
        <v>120</v>
      </c>
      <c r="M7" s="19" t="s">
        <v>121</v>
      </c>
      <c r="N7" s="19" t="s">
        <v>126</v>
      </c>
      <c r="U7" s="25"/>
      <c r="V7" s="14"/>
      <c r="W7" s="25"/>
      <c r="X7" s="18"/>
      <c r="Y7" s="18"/>
      <c r="Z7" s="19"/>
      <c r="AA7" s="19"/>
      <c r="AB7" s="18"/>
    </row>
    <row r="8" spans="1:32" x14ac:dyDescent="0.35">
      <c r="A8" s="20" t="s">
        <v>100</v>
      </c>
      <c r="B8" s="20">
        <v>2023</v>
      </c>
      <c r="C8" s="20">
        <v>34</v>
      </c>
      <c r="D8" s="20" t="s">
        <v>101</v>
      </c>
      <c r="E8" s="20">
        <v>2265008005</v>
      </c>
      <c r="F8" s="20" t="s">
        <v>102</v>
      </c>
      <c r="G8" s="20" t="s">
        <v>17</v>
      </c>
      <c r="H8" s="20" t="s">
        <v>103</v>
      </c>
      <c r="I8" s="20">
        <v>595.03</v>
      </c>
      <c r="J8">
        <v>715.49383982000006</v>
      </c>
      <c r="K8" s="20">
        <v>814</v>
      </c>
      <c r="L8" s="20">
        <f t="shared" ref="L8:L39" si="0">K8-J8</f>
        <v>98.506160179999938</v>
      </c>
      <c r="M8" s="22">
        <f>L8/K8</f>
        <v>0.12101493879606871</v>
      </c>
      <c r="N8" s="26">
        <f>K8/J8</f>
        <v>1.137675762805703</v>
      </c>
      <c r="O8" s="22"/>
      <c r="U8" s="18"/>
      <c r="V8" s="14"/>
      <c r="W8" s="25"/>
      <c r="X8" s="18"/>
      <c r="Y8" s="18"/>
      <c r="Z8" s="19"/>
      <c r="AA8" s="22"/>
      <c r="AC8" s="18"/>
      <c r="AD8" s="19"/>
      <c r="AE8" s="19"/>
      <c r="AF8" s="18"/>
    </row>
    <row r="9" spans="1:32" x14ac:dyDescent="0.35">
      <c r="A9" s="20" t="s">
        <v>100</v>
      </c>
      <c r="B9" s="20">
        <v>2023</v>
      </c>
      <c r="C9" s="20">
        <v>34</v>
      </c>
      <c r="D9" s="20" t="s">
        <v>101</v>
      </c>
      <c r="E9" s="20">
        <v>2265008005</v>
      </c>
      <c r="F9" s="20" t="s">
        <v>102</v>
      </c>
      <c r="G9" s="20" t="s">
        <v>18</v>
      </c>
      <c r="H9" s="20" t="s">
        <v>103</v>
      </c>
      <c r="I9" s="20">
        <v>33.08</v>
      </c>
      <c r="J9">
        <v>39.726833749699999</v>
      </c>
      <c r="K9" s="20">
        <v>45.26</v>
      </c>
      <c r="L9" s="20">
        <f t="shared" si="0"/>
        <v>5.533166250299999</v>
      </c>
      <c r="M9" s="22">
        <f t="shared" ref="M9:M61" si="1">L9/K9</f>
        <v>0.1222528999182501</v>
      </c>
      <c r="N9" s="26">
        <f t="shared" ref="N9:N61" si="2">K9/J9</f>
        <v>1.139280323349247</v>
      </c>
      <c r="O9" s="22"/>
      <c r="U9" s="18"/>
      <c r="V9" s="14"/>
      <c r="W9" s="25"/>
      <c r="X9" s="18"/>
      <c r="Y9" s="18"/>
      <c r="Z9" s="19"/>
      <c r="AA9" s="22"/>
      <c r="AC9" s="18"/>
      <c r="AD9" s="19"/>
      <c r="AE9" s="22"/>
    </row>
    <row r="10" spans="1:32" x14ac:dyDescent="0.35">
      <c r="A10" s="20" t="s">
        <v>100</v>
      </c>
      <c r="B10" s="20">
        <v>2023</v>
      </c>
      <c r="C10" s="20">
        <v>34</v>
      </c>
      <c r="D10" s="20" t="s">
        <v>101</v>
      </c>
      <c r="E10" s="20">
        <v>2265008005</v>
      </c>
      <c r="F10" s="20" t="s">
        <v>102</v>
      </c>
      <c r="G10" s="20" t="s">
        <v>13</v>
      </c>
      <c r="H10" s="20" t="s">
        <v>103</v>
      </c>
      <c r="I10" s="20">
        <v>1.46</v>
      </c>
      <c r="J10">
        <v>1.740357211614</v>
      </c>
      <c r="K10" s="20">
        <v>1.99</v>
      </c>
      <c r="L10" s="20">
        <f t="shared" si="0"/>
        <v>0.24964278838599996</v>
      </c>
      <c r="M10" s="22">
        <f t="shared" si="1"/>
        <v>0.12544863737989947</v>
      </c>
      <c r="N10" s="26">
        <f t="shared" si="2"/>
        <v>1.1434434188108327</v>
      </c>
      <c r="O10" s="22"/>
      <c r="U10" s="18"/>
      <c r="V10" s="14"/>
      <c r="W10" s="25"/>
      <c r="X10" s="18"/>
      <c r="Y10" s="18"/>
      <c r="Z10" s="19"/>
      <c r="AA10" s="22"/>
      <c r="AC10" s="18"/>
      <c r="AD10" s="19"/>
      <c r="AE10" s="22"/>
    </row>
    <row r="11" spans="1:32" x14ac:dyDescent="0.35">
      <c r="A11" s="20" t="s">
        <v>100</v>
      </c>
      <c r="B11" s="20">
        <v>2023</v>
      </c>
      <c r="C11" s="20">
        <v>34</v>
      </c>
      <c r="D11" s="20" t="s">
        <v>101</v>
      </c>
      <c r="E11" s="20">
        <v>2265008005</v>
      </c>
      <c r="F11" s="20" t="s">
        <v>102</v>
      </c>
      <c r="G11" s="20" t="s">
        <v>14</v>
      </c>
      <c r="H11" s="20" t="s">
        <v>103</v>
      </c>
      <c r="I11" s="20">
        <v>1.34</v>
      </c>
      <c r="J11">
        <v>1.599234136954</v>
      </c>
      <c r="K11" s="20">
        <v>1.83</v>
      </c>
      <c r="L11" s="20">
        <f t="shared" si="0"/>
        <v>0.23076586304600011</v>
      </c>
      <c r="M11" s="22">
        <f t="shared" si="1"/>
        <v>0.12610156450601098</v>
      </c>
      <c r="N11" s="26">
        <f t="shared" si="2"/>
        <v>1.1442977345928413</v>
      </c>
      <c r="O11" s="22"/>
      <c r="U11" s="18"/>
      <c r="V11" s="14"/>
      <c r="W11" s="25"/>
      <c r="X11" s="18"/>
      <c r="Y11" s="18"/>
      <c r="Z11" s="19"/>
      <c r="AA11" s="22"/>
      <c r="AC11" s="18"/>
      <c r="AD11" s="19"/>
      <c r="AE11" s="22"/>
    </row>
    <row r="12" spans="1:32" x14ac:dyDescent="0.35">
      <c r="A12" s="20" t="s">
        <v>100</v>
      </c>
      <c r="B12" s="20">
        <v>2023</v>
      </c>
      <c r="C12" s="20">
        <v>34</v>
      </c>
      <c r="D12" s="20" t="s">
        <v>101</v>
      </c>
      <c r="E12" s="20">
        <v>2265008005</v>
      </c>
      <c r="F12" s="20" t="s">
        <v>102</v>
      </c>
      <c r="G12" s="20" t="s">
        <v>9</v>
      </c>
      <c r="H12" s="20" t="s">
        <v>103</v>
      </c>
      <c r="I12" s="20">
        <v>3.12</v>
      </c>
      <c r="J12">
        <v>3.7235559023400002</v>
      </c>
      <c r="K12" s="20">
        <v>4.2699999999999996</v>
      </c>
      <c r="L12" s="20">
        <f t="shared" si="0"/>
        <v>0.54644409765999935</v>
      </c>
      <c r="M12" s="22">
        <f t="shared" si="1"/>
        <v>0.12797285659484764</v>
      </c>
      <c r="N12" s="26">
        <f t="shared" si="2"/>
        <v>1.1467532949664048</v>
      </c>
      <c r="O12" s="22"/>
      <c r="U12" s="18"/>
      <c r="V12" s="14"/>
      <c r="W12" s="25"/>
      <c r="X12" s="18"/>
      <c r="Y12" s="18"/>
      <c r="Z12" s="19"/>
      <c r="AA12" s="22"/>
      <c r="AC12" s="18"/>
      <c r="AD12" s="19"/>
      <c r="AE12" s="22"/>
    </row>
    <row r="13" spans="1:32" x14ac:dyDescent="0.35">
      <c r="A13" s="20" t="s">
        <v>100</v>
      </c>
      <c r="B13" s="20">
        <v>2023</v>
      </c>
      <c r="C13" s="20">
        <v>34</v>
      </c>
      <c r="D13" s="20" t="s">
        <v>101</v>
      </c>
      <c r="E13" s="20">
        <v>2265008005</v>
      </c>
      <c r="F13" s="20" t="s">
        <v>102</v>
      </c>
      <c r="G13" s="20" t="s">
        <v>11</v>
      </c>
      <c r="H13" s="20" t="s">
        <v>103</v>
      </c>
      <c r="I13" s="20">
        <v>15.99</v>
      </c>
      <c r="J13">
        <v>19.236771699200002</v>
      </c>
      <c r="K13" s="20">
        <v>21.88</v>
      </c>
      <c r="L13" s="20">
        <f t="shared" si="0"/>
        <v>2.643228300799997</v>
      </c>
      <c r="M13" s="22">
        <f t="shared" si="1"/>
        <v>0.12080568102376586</v>
      </c>
      <c r="N13" s="26">
        <f t="shared" si="2"/>
        <v>1.1374049836496174</v>
      </c>
      <c r="O13" s="22"/>
      <c r="U13" s="18"/>
      <c r="V13" s="14"/>
      <c r="W13" s="25"/>
      <c r="X13" s="18"/>
      <c r="Y13" s="18"/>
      <c r="Z13" s="19"/>
      <c r="AA13" s="22"/>
      <c r="AC13" s="18"/>
      <c r="AD13" s="19"/>
      <c r="AE13" s="22"/>
    </row>
    <row r="14" spans="1:32" x14ac:dyDescent="0.35">
      <c r="A14" s="20" t="s">
        <v>100</v>
      </c>
      <c r="B14" s="20">
        <v>2023</v>
      </c>
      <c r="C14" s="20">
        <v>34</v>
      </c>
      <c r="D14" s="20" t="s">
        <v>101</v>
      </c>
      <c r="E14" s="20">
        <v>2270008005</v>
      </c>
      <c r="F14" s="20" t="s">
        <v>104</v>
      </c>
      <c r="G14" s="20" t="s">
        <v>17</v>
      </c>
      <c r="H14" s="20" t="s">
        <v>103</v>
      </c>
      <c r="I14" s="20">
        <v>13.97</v>
      </c>
      <c r="J14">
        <v>20.615787693889999</v>
      </c>
      <c r="K14" s="20">
        <v>19.12</v>
      </c>
      <c r="L14" s="20">
        <f t="shared" si="0"/>
        <v>-1.4957876938899979</v>
      </c>
      <c r="M14" s="22">
        <f t="shared" si="1"/>
        <v>-7.8231573948221639E-2</v>
      </c>
      <c r="N14" s="26">
        <f t="shared" si="2"/>
        <v>0.92744455287860228</v>
      </c>
      <c r="O14" s="22"/>
      <c r="U14" s="18"/>
      <c r="V14" s="14"/>
      <c r="W14" s="25"/>
      <c r="X14" s="18"/>
      <c r="Y14" s="18"/>
      <c r="Z14" s="19"/>
      <c r="AA14" s="22"/>
      <c r="AC14" s="18"/>
      <c r="AD14" s="19"/>
      <c r="AE14" s="22"/>
    </row>
    <row r="15" spans="1:32" x14ac:dyDescent="0.35">
      <c r="A15" s="20" t="s">
        <v>100</v>
      </c>
      <c r="B15" s="20">
        <v>2023</v>
      </c>
      <c r="C15" s="20">
        <v>34</v>
      </c>
      <c r="D15" s="20" t="s">
        <v>101</v>
      </c>
      <c r="E15" s="20">
        <v>2270008005</v>
      </c>
      <c r="F15" s="20" t="s">
        <v>104</v>
      </c>
      <c r="G15" s="20" t="s">
        <v>18</v>
      </c>
      <c r="H15" s="20" t="s">
        <v>103</v>
      </c>
      <c r="I15" s="20">
        <v>38.31</v>
      </c>
      <c r="J15">
        <v>59.485623886319999</v>
      </c>
      <c r="K15" s="20">
        <v>52.42</v>
      </c>
      <c r="L15" s="20">
        <f t="shared" si="0"/>
        <v>-7.0656238863199974</v>
      </c>
      <c r="M15" s="22">
        <f t="shared" si="1"/>
        <v>-0.13478870443189617</v>
      </c>
      <c r="N15" s="26">
        <f t="shared" si="2"/>
        <v>0.8812213199642529</v>
      </c>
      <c r="O15" s="22"/>
      <c r="U15" s="18"/>
      <c r="V15" s="14"/>
      <c r="W15" s="25"/>
      <c r="X15" s="18"/>
      <c r="Y15" s="18"/>
      <c r="Z15" s="19"/>
      <c r="AA15" s="22"/>
      <c r="AC15" s="18"/>
      <c r="AD15" s="19"/>
      <c r="AE15" s="22"/>
    </row>
    <row r="16" spans="1:32" x14ac:dyDescent="0.35">
      <c r="A16" s="20" t="s">
        <v>100</v>
      </c>
      <c r="B16" s="20">
        <v>2023</v>
      </c>
      <c r="C16" s="20">
        <v>34</v>
      </c>
      <c r="D16" s="20" t="s">
        <v>101</v>
      </c>
      <c r="E16" s="20">
        <v>2270008005</v>
      </c>
      <c r="F16" s="20" t="s">
        <v>104</v>
      </c>
      <c r="G16" s="20" t="s">
        <v>13</v>
      </c>
      <c r="H16" s="20" t="s">
        <v>103</v>
      </c>
      <c r="I16" s="20">
        <v>2.12</v>
      </c>
      <c r="J16">
        <v>3.4460364344490002</v>
      </c>
      <c r="K16" s="20">
        <v>2.91</v>
      </c>
      <c r="L16" s="20">
        <f t="shared" si="0"/>
        <v>-0.53603643444900007</v>
      </c>
      <c r="M16" s="22">
        <f t="shared" si="1"/>
        <v>-0.1842049602917526</v>
      </c>
      <c r="N16" s="26">
        <f t="shared" si="2"/>
        <v>0.84444841351925259</v>
      </c>
      <c r="O16" s="22"/>
      <c r="U16" s="18"/>
      <c r="V16" s="14"/>
      <c r="W16" s="25"/>
      <c r="X16" s="18"/>
      <c r="Y16" s="18"/>
      <c r="Z16" s="19"/>
      <c r="AA16" s="22"/>
      <c r="AC16" s="18"/>
      <c r="AD16" s="19"/>
      <c r="AE16" s="22"/>
    </row>
    <row r="17" spans="1:31" x14ac:dyDescent="0.35">
      <c r="A17" s="20" t="s">
        <v>100</v>
      </c>
      <c r="B17" s="20">
        <v>2023</v>
      </c>
      <c r="C17" s="20">
        <v>34</v>
      </c>
      <c r="D17" s="20" t="s">
        <v>101</v>
      </c>
      <c r="E17" s="20">
        <v>2270008005</v>
      </c>
      <c r="F17" s="20" t="s">
        <v>104</v>
      </c>
      <c r="G17" s="20" t="s">
        <v>14</v>
      </c>
      <c r="H17" s="20" t="s">
        <v>103</v>
      </c>
      <c r="I17" s="20">
        <v>2.06</v>
      </c>
      <c r="J17">
        <v>3.3406272969360002</v>
      </c>
      <c r="K17" s="20">
        <v>2.82</v>
      </c>
      <c r="L17" s="20">
        <f t="shared" si="0"/>
        <v>-0.52062729693600041</v>
      </c>
      <c r="M17" s="22">
        <f t="shared" si="1"/>
        <v>-0.18461960884255335</v>
      </c>
      <c r="N17" s="26">
        <f t="shared" si="2"/>
        <v>0.84415283398614505</v>
      </c>
      <c r="O17" s="22"/>
      <c r="U17" s="18"/>
      <c r="V17" s="14"/>
      <c r="W17" s="25"/>
      <c r="X17" s="18"/>
      <c r="Y17" s="18"/>
      <c r="Z17" s="19"/>
      <c r="AA17" s="22"/>
      <c r="AC17" s="18"/>
      <c r="AD17" s="19"/>
      <c r="AE17" s="22"/>
    </row>
    <row r="18" spans="1:31" x14ac:dyDescent="0.35">
      <c r="A18" s="20" t="s">
        <v>100</v>
      </c>
      <c r="B18" s="20">
        <v>2023</v>
      </c>
      <c r="C18" s="20">
        <v>34</v>
      </c>
      <c r="D18" s="20" t="s">
        <v>101</v>
      </c>
      <c r="E18" s="20">
        <v>2270008005</v>
      </c>
      <c r="F18" s="20" t="s">
        <v>104</v>
      </c>
      <c r="G18" s="20" t="s">
        <v>9</v>
      </c>
      <c r="H18" s="20" t="s">
        <v>103</v>
      </c>
      <c r="I18" s="20">
        <v>0.1</v>
      </c>
      <c r="J18">
        <v>0.13462904191120001</v>
      </c>
      <c r="K18" s="20">
        <v>0.13</v>
      </c>
      <c r="L18" s="20">
        <f t="shared" si="0"/>
        <v>-4.6290419112000047E-3</v>
      </c>
      <c r="M18" s="22">
        <f t="shared" si="1"/>
        <v>-3.5608014701538494E-2</v>
      </c>
      <c r="N18" s="26">
        <f t="shared" si="2"/>
        <v>0.96561631988547258</v>
      </c>
      <c r="O18" s="22"/>
      <c r="U18" s="18"/>
      <c r="V18" s="14"/>
      <c r="W18" s="25"/>
      <c r="X18" s="18"/>
      <c r="Y18" s="18"/>
      <c r="Z18" s="19"/>
      <c r="AA18" s="22"/>
      <c r="AC18" s="18"/>
      <c r="AD18" s="19"/>
      <c r="AE18" s="22"/>
    </row>
    <row r="19" spans="1:31" x14ac:dyDescent="0.35">
      <c r="A19" s="20" t="s">
        <v>100</v>
      </c>
      <c r="B19" s="20">
        <v>2023</v>
      </c>
      <c r="C19" s="20">
        <v>34</v>
      </c>
      <c r="D19" s="20" t="s">
        <v>101</v>
      </c>
      <c r="E19" s="20">
        <v>2270008005</v>
      </c>
      <c r="F19" s="20" t="s">
        <v>104</v>
      </c>
      <c r="G19" s="20" t="s">
        <v>11</v>
      </c>
      <c r="H19" s="20" t="s">
        <v>103</v>
      </c>
      <c r="I19" s="20">
        <v>6.13</v>
      </c>
      <c r="J19">
        <v>8.7569911378579999</v>
      </c>
      <c r="K19" s="20">
        <v>8.39</v>
      </c>
      <c r="L19" s="20">
        <f t="shared" si="0"/>
        <v>-0.36699113785799931</v>
      </c>
      <c r="M19" s="22">
        <f t="shared" si="1"/>
        <v>-4.3741494381167971E-2</v>
      </c>
      <c r="N19" s="26">
        <f t="shared" si="2"/>
        <v>0.95809163991597157</v>
      </c>
      <c r="O19" s="22"/>
      <c r="U19" s="18"/>
      <c r="V19" s="14"/>
      <c r="W19" s="25"/>
      <c r="X19" s="18"/>
      <c r="Y19" s="18"/>
      <c r="Z19" s="19"/>
      <c r="AA19" s="22"/>
      <c r="AC19" s="18"/>
      <c r="AD19" s="19"/>
      <c r="AE19" s="22"/>
    </row>
    <row r="20" spans="1:31" x14ac:dyDescent="0.35">
      <c r="A20" s="20" t="s">
        <v>100</v>
      </c>
      <c r="B20" s="20">
        <v>2023</v>
      </c>
      <c r="C20" s="20">
        <v>34</v>
      </c>
      <c r="D20" s="20" t="s">
        <v>101</v>
      </c>
      <c r="E20" s="20">
        <v>2275001000</v>
      </c>
      <c r="F20" s="20" t="s">
        <v>105</v>
      </c>
      <c r="G20" s="20" t="s">
        <v>17</v>
      </c>
      <c r="H20" s="20" t="s">
        <v>103</v>
      </c>
      <c r="I20" s="20">
        <v>693.01</v>
      </c>
      <c r="J20">
        <v>662.73689724000008</v>
      </c>
      <c r="K20" s="20">
        <v>693.01</v>
      </c>
      <c r="L20" s="20">
        <f t="shared" si="0"/>
        <v>30.273102759999915</v>
      </c>
      <c r="M20" s="22">
        <f t="shared" si="1"/>
        <v>4.3683500613266639E-2</v>
      </c>
      <c r="N20" s="26">
        <f t="shared" si="2"/>
        <v>1.0456789155486494</v>
      </c>
      <c r="O20" s="22"/>
      <c r="U20" s="18"/>
      <c r="V20" s="14"/>
      <c r="W20" s="25"/>
      <c r="X20" s="18"/>
      <c r="Y20" s="18"/>
      <c r="Z20" s="19"/>
      <c r="AA20" s="22"/>
      <c r="AC20" s="18"/>
      <c r="AD20" s="19"/>
      <c r="AE20" s="22"/>
    </row>
    <row r="21" spans="1:31" x14ac:dyDescent="0.35">
      <c r="A21" s="20" t="s">
        <v>100</v>
      </c>
      <c r="B21" s="20">
        <v>2023</v>
      </c>
      <c r="C21" s="20">
        <v>34</v>
      </c>
      <c r="D21" s="20" t="s">
        <v>101</v>
      </c>
      <c r="E21" s="20">
        <v>2275001000</v>
      </c>
      <c r="F21" s="20" t="s">
        <v>105</v>
      </c>
      <c r="G21" s="20" t="s">
        <v>18</v>
      </c>
      <c r="H21" s="20" t="s">
        <v>103</v>
      </c>
      <c r="I21" s="20">
        <v>679.95</v>
      </c>
      <c r="J21">
        <v>653.91090381699996</v>
      </c>
      <c r="K21" s="20">
        <v>679.95</v>
      </c>
      <c r="L21" s="20">
        <f t="shared" si="0"/>
        <v>26.039096183000083</v>
      </c>
      <c r="M21" s="22">
        <f t="shared" si="1"/>
        <v>3.8295604357673478E-2</v>
      </c>
      <c r="N21" s="26">
        <f t="shared" si="2"/>
        <v>1.0398205566400638</v>
      </c>
      <c r="O21" s="22"/>
      <c r="U21" s="18"/>
      <c r="V21" s="14"/>
      <c r="W21" s="25"/>
      <c r="X21" s="18"/>
      <c r="Y21" s="18"/>
      <c r="Z21" s="19"/>
      <c r="AA21" s="22"/>
      <c r="AC21" s="18"/>
      <c r="AD21" s="19"/>
      <c r="AE21" s="22"/>
    </row>
    <row r="22" spans="1:31" x14ac:dyDescent="0.35">
      <c r="A22" s="20" t="s">
        <v>100</v>
      </c>
      <c r="B22" s="20">
        <v>2023</v>
      </c>
      <c r="C22" s="20">
        <v>34</v>
      </c>
      <c r="D22" s="20" t="s">
        <v>101</v>
      </c>
      <c r="E22" s="20">
        <v>2275001000</v>
      </c>
      <c r="F22" s="20" t="s">
        <v>105</v>
      </c>
      <c r="G22" s="20" t="s">
        <v>13</v>
      </c>
      <c r="H22" s="20" t="s">
        <v>103</v>
      </c>
      <c r="I22" s="20">
        <v>23.97</v>
      </c>
      <c r="J22">
        <v>22.342083507700007</v>
      </c>
      <c r="K22" s="20">
        <v>23.97</v>
      </c>
      <c r="L22" s="20">
        <f t="shared" si="0"/>
        <v>1.6279164922999918</v>
      </c>
      <c r="M22" s="22">
        <f t="shared" si="1"/>
        <v>6.7914747279932908E-2</v>
      </c>
      <c r="N22" s="26">
        <f t="shared" si="2"/>
        <v>1.0728632355052716</v>
      </c>
      <c r="O22" s="22"/>
      <c r="U22" s="18"/>
      <c r="V22" s="14"/>
      <c r="W22" s="25"/>
      <c r="X22" s="18"/>
      <c r="Y22" s="18"/>
      <c r="Z22" s="19"/>
      <c r="AA22" s="22"/>
      <c r="AC22" s="18"/>
      <c r="AD22" s="19"/>
      <c r="AE22" s="22"/>
    </row>
    <row r="23" spans="1:31" x14ac:dyDescent="0.35">
      <c r="A23" s="20" t="s">
        <v>100</v>
      </c>
      <c r="B23" s="20">
        <v>2023</v>
      </c>
      <c r="C23" s="20">
        <v>34</v>
      </c>
      <c r="D23" s="20" t="s">
        <v>101</v>
      </c>
      <c r="E23" s="20">
        <v>2275001000</v>
      </c>
      <c r="F23" s="20" t="s">
        <v>105</v>
      </c>
      <c r="G23" s="20" t="s">
        <v>14</v>
      </c>
      <c r="H23" s="20" t="s">
        <v>103</v>
      </c>
      <c r="I23" s="20">
        <v>23.46</v>
      </c>
      <c r="J23">
        <v>21.877928965300001</v>
      </c>
      <c r="K23" s="20">
        <v>23.46</v>
      </c>
      <c r="L23" s="20">
        <f t="shared" si="0"/>
        <v>1.5820710347000002</v>
      </c>
      <c r="M23" s="22">
        <f t="shared" si="1"/>
        <v>6.7436958000852518E-2</v>
      </c>
      <c r="N23" s="26">
        <f t="shared" si="2"/>
        <v>1.0723135648355602</v>
      </c>
      <c r="O23" s="22"/>
      <c r="U23" s="18"/>
      <c r="V23" s="14"/>
      <c r="W23" s="25"/>
      <c r="X23" s="18"/>
      <c r="Y23" s="18"/>
      <c r="Z23" s="19"/>
      <c r="AA23" s="22"/>
      <c r="AC23" s="18"/>
      <c r="AD23" s="19"/>
      <c r="AE23" s="22"/>
    </row>
    <row r="24" spans="1:31" x14ac:dyDescent="0.35">
      <c r="A24" s="20" t="s">
        <v>100</v>
      </c>
      <c r="B24" s="20">
        <v>2023</v>
      </c>
      <c r="C24" s="20">
        <v>34</v>
      </c>
      <c r="D24" s="20" t="s">
        <v>101</v>
      </c>
      <c r="E24" s="20">
        <v>2275001000</v>
      </c>
      <c r="F24" s="20" t="s">
        <v>105</v>
      </c>
      <c r="G24" s="20" t="s">
        <v>9</v>
      </c>
      <c r="H24" s="20" t="s">
        <v>103</v>
      </c>
      <c r="I24" s="20">
        <v>61.56</v>
      </c>
      <c r="J24">
        <v>59.101758103999998</v>
      </c>
      <c r="K24" s="20">
        <v>61.56</v>
      </c>
      <c r="L24" s="20">
        <f t="shared" si="0"/>
        <v>2.4582418960000041</v>
      </c>
      <c r="M24" s="22">
        <f t="shared" si="1"/>
        <v>3.9932454450942234E-2</v>
      </c>
      <c r="N24" s="26">
        <f t="shared" si="2"/>
        <v>1.041593380211707</v>
      </c>
      <c r="O24" s="22"/>
      <c r="U24" s="18"/>
      <c r="V24" s="14"/>
      <c r="W24" s="25"/>
      <c r="X24" s="18"/>
      <c r="Y24" s="18"/>
      <c r="Z24" s="19"/>
      <c r="AA24" s="22"/>
      <c r="AC24" s="18"/>
      <c r="AD24" s="19"/>
      <c r="AE24" s="22"/>
    </row>
    <row r="25" spans="1:31" x14ac:dyDescent="0.35">
      <c r="A25" s="20" t="s">
        <v>100</v>
      </c>
      <c r="B25" s="20">
        <v>2023</v>
      </c>
      <c r="C25" s="20">
        <v>34</v>
      </c>
      <c r="D25" s="20" t="s">
        <v>101</v>
      </c>
      <c r="E25" s="20">
        <v>2275001000</v>
      </c>
      <c r="F25" s="20" t="s">
        <v>105</v>
      </c>
      <c r="G25" s="20" t="s">
        <v>11</v>
      </c>
      <c r="H25" s="20" t="s">
        <v>103</v>
      </c>
      <c r="I25" s="20">
        <v>289.39999999999998</v>
      </c>
      <c r="J25">
        <v>276.72987016100001</v>
      </c>
      <c r="K25" s="20">
        <v>289.39999999999998</v>
      </c>
      <c r="L25" s="20">
        <f t="shared" si="0"/>
        <v>12.670129838999969</v>
      </c>
      <c r="M25" s="22">
        <f t="shared" si="1"/>
        <v>4.3780683617829892E-2</v>
      </c>
      <c r="N25" s="26">
        <f t="shared" si="2"/>
        <v>1.0457851905601248</v>
      </c>
      <c r="O25" s="22"/>
      <c r="U25" s="18"/>
      <c r="V25" s="14"/>
      <c r="W25" s="25"/>
      <c r="X25" s="18"/>
      <c r="Y25" s="18"/>
      <c r="Z25" s="19"/>
      <c r="AA25" s="22"/>
      <c r="AC25" s="18"/>
      <c r="AD25" s="19"/>
      <c r="AE25" s="22"/>
    </row>
    <row r="26" spans="1:31" x14ac:dyDescent="0.35">
      <c r="A26" s="20" t="s">
        <v>100</v>
      </c>
      <c r="B26" s="20">
        <v>2023</v>
      </c>
      <c r="C26" s="20">
        <v>34</v>
      </c>
      <c r="D26" s="20" t="s">
        <v>101</v>
      </c>
      <c r="E26" s="20">
        <v>2275020000</v>
      </c>
      <c r="F26" s="20" t="s">
        <v>106</v>
      </c>
      <c r="G26" s="20" t="s">
        <v>17</v>
      </c>
      <c r="H26" s="20" t="s">
        <v>103</v>
      </c>
      <c r="I26" s="23">
        <v>3270.81</v>
      </c>
      <c r="J26">
        <v>3949.0540449599994</v>
      </c>
      <c r="K26" s="23">
        <v>4473.8</v>
      </c>
      <c r="L26" s="20">
        <f t="shared" si="0"/>
        <v>524.74595504000081</v>
      </c>
      <c r="M26" s="22">
        <f t="shared" si="1"/>
        <v>0.11729311883410094</v>
      </c>
      <c r="N26" s="26">
        <f t="shared" si="2"/>
        <v>1.132878899368245</v>
      </c>
      <c r="O26" s="22"/>
      <c r="U26" s="18"/>
      <c r="V26" s="14"/>
      <c r="W26" s="25"/>
      <c r="X26" s="18"/>
      <c r="Y26" s="18"/>
      <c r="Z26" s="19"/>
      <c r="AA26" s="22"/>
      <c r="AC26" s="18"/>
      <c r="AD26" s="19"/>
      <c r="AE26" s="22"/>
    </row>
    <row r="27" spans="1:31" x14ac:dyDescent="0.35">
      <c r="A27" s="20" t="s">
        <v>100</v>
      </c>
      <c r="B27" s="20">
        <v>2023</v>
      </c>
      <c r="C27" s="20">
        <v>34</v>
      </c>
      <c r="D27" s="20" t="s">
        <v>101</v>
      </c>
      <c r="E27" s="20">
        <v>2275020000</v>
      </c>
      <c r="F27" s="20" t="s">
        <v>106</v>
      </c>
      <c r="G27" s="20" t="s">
        <v>18</v>
      </c>
      <c r="H27" s="20" t="s">
        <v>103</v>
      </c>
      <c r="I27" s="23">
        <v>1882.15</v>
      </c>
      <c r="J27">
        <v>2337.2154780400006</v>
      </c>
      <c r="K27" s="23">
        <v>2576.27</v>
      </c>
      <c r="L27" s="20">
        <f t="shared" si="0"/>
        <v>239.05452195999942</v>
      </c>
      <c r="M27" s="22">
        <f t="shared" si="1"/>
        <v>9.2790942703986551E-2</v>
      </c>
      <c r="N27" s="26">
        <f t="shared" si="2"/>
        <v>1.1022817640076865</v>
      </c>
      <c r="O27" s="22"/>
      <c r="U27" s="18"/>
      <c r="V27" s="14"/>
      <c r="W27" s="25"/>
      <c r="X27" s="18"/>
      <c r="Y27" s="18"/>
      <c r="Z27" s="19"/>
      <c r="AA27" s="22"/>
      <c r="AC27" s="18"/>
      <c r="AD27" s="19"/>
      <c r="AE27" s="22"/>
    </row>
    <row r="28" spans="1:31" x14ac:dyDescent="0.35">
      <c r="A28" s="20" t="s">
        <v>100</v>
      </c>
      <c r="B28" s="20">
        <v>2023</v>
      </c>
      <c r="C28" s="20">
        <v>34</v>
      </c>
      <c r="D28" s="20" t="s">
        <v>101</v>
      </c>
      <c r="E28" s="20">
        <v>2275020000</v>
      </c>
      <c r="F28" s="20" t="s">
        <v>106</v>
      </c>
      <c r="G28" s="20" t="s">
        <v>13</v>
      </c>
      <c r="H28" s="20" t="s">
        <v>103</v>
      </c>
      <c r="I28" s="20">
        <v>14.94</v>
      </c>
      <c r="J28">
        <v>18.749316504300001</v>
      </c>
      <c r="K28" s="20">
        <v>20.41</v>
      </c>
      <c r="L28" s="20">
        <f t="shared" si="0"/>
        <v>1.660683495699999</v>
      </c>
      <c r="M28" s="22">
        <f t="shared" si="1"/>
        <v>8.1366168334149877E-2</v>
      </c>
      <c r="N28" s="26">
        <f t="shared" si="2"/>
        <v>1.0885730151986679</v>
      </c>
      <c r="O28" s="22"/>
      <c r="U28" s="18"/>
      <c r="V28" s="14"/>
      <c r="W28" s="25"/>
      <c r="X28" s="18"/>
      <c r="Y28" s="18"/>
      <c r="Z28" s="19"/>
      <c r="AA28" s="22"/>
      <c r="AC28" s="18"/>
      <c r="AD28" s="19"/>
      <c r="AE28" s="22"/>
    </row>
    <row r="29" spans="1:31" x14ac:dyDescent="0.35">
      <c r="A29" s="20" t="s">
        <v>100</v>
      </c>
      <c r="B29" s="20">
        <v>2023</v>
      </c>
      <c r="C29" s="20">
        <v>34</v>
      </c>
      <c r="D29" s="20" t="s">
        <v>101</v>
      </c>
      <c r="E29" s="20">
        <v>2275020000</v>
      </c>
      <c r="F29" s="20" t="s">
        <v>106</v>
      </c>
      <c r="G29" s="20" t="s">
        <v>14</v>
      </c>
      <c r="H29" s="20" t="s">
        <v>103</v>
      </c>
      <c r="I29" s="20">
        <v>14.93</v>
      </c>
      <c r="J29">
        <v>18.740838218299999</v>
      </c>
      <c r="K29" s="20">
        <v>20.399999999999999</v>
      </c>
      <c r="L29" s="20">
        <f t="shared" si="0"/>
        <v>1.6591617816999999</v>
      </c>
      <c r="M29" s="22">
        <f t="shared" si="1"/>
        <v>8.1331459887254903E-2</v>
      </c>
      <c r="N29" s="26">
        <f t="shared" si="2"/>
        <v>1.0885318875481176</v>
      </c>
      <c r="O29" s="22"/>
      <c r="U29" s="18"/>
      <c r="V29" s="14"/>
      <c r="W29" s="25"/>
      <c r="X29" s="18"/>
      <c r="Y29" s="18"/>
      <c r="Z29" s="19"/>
      <c r="AA29" s="22"/>
      <c r="AC29" s="18"/>
      <c r="AD29" s="19"/>
      <c r="AE29" s="22"/>
    </row>
    <row r="30" spans="1:31" x14ac:dyDescent="0.35">
      <c r="A30" s="20" t="s">
        <v>100</v>
      </c>
      <c r="B30" s="20">
        <v>2023</v>
      </c>
      <c r="C30" s="20">
        <v>34</v>
      </c>
      <c r="D30" s="20" t="s">
        <v>101</v>
      </c>
      <c r="E30" s="20">
        <v>2275020000</v>
      </c>
      <c r="F30" s="20" t="s">
        <v>106</v>
      </c>
      <c r="G30" s="20" t="s">
        <v>9</v>
      </c>
      <c r="H30" s="20" t="s">
        <v>103</v>
      </c>
      <c r="I30" s="20">
        <v>243.1</v>
      </c>
      <c r="J30">
        <v>283.68714758999994</v>
      </c>
      <c r="K30" s="20">
        <v>332.66</v>
      </c>
      <c r="L30" s="20">
        <f t="shared" si="0"/>
        <v>48.972852410000087</v>
      </c>
      <c r="M30" s="22">
        <f t="shared" si="1"/>
        <v>0.14721593341549954</v>
      </c>
      <c r="N30" s="26">
        <f t="shared" si="2"/>
        <v>1.1726297889278308</v>
      </c>
      <c r="O30" s="22"/>
      <c r="U30" s="18"/>
      <c r="V30" s="14"/>
      <c r="W30" s="25"/>
      <c r="X30" s="18"/>
      <c r="Y30" s="18"/>
      <c r="Z30" s="19"/>
      <c r="AA30" s="22"/>
      <c r="AC30" s="18"/>
      <c r="AD30" s="19"/>
      <c r="AE30" s="22"/>
    </row>
    <row r="31" spans="1:31" x14ac:dyDescent="0.35">
      <c r="A31" s="20" t="s">
        <v>100</v>
      </c>
      <c r="B31" s="20">
        <v>2023</v>
      </c>
      <c r="C31" s="20">
        <v>34</v>
      </c>
      <c r="D31" s="20" t="s">
        <v>101</v>
      </c>
      <c r="E31" s="20">
        <v>2275020000</v>
      </c>
      <c r="F31" s="20" t="s">
        <v>106</v>
      </c>
      <c r="G31" s="20" t="s">
        <v>11</v>
      </c>
      <c r="H31" s="20" t="s">
        <v>103</v>
      </c>
      <c r="I31" s="20">
        <v>468.57</v>
      </c>
      <c r="J31">
        <v>677.31281779699998</v>
      </c>
      <c r="K31" s="20">
        <v>639.89</v>
      </c>
      <c r="L31" s="20">
        <f t="shared" si="0"/>
        <v>-37.422817796999993</v>
      </c>
      <c r="M31" s="22">
        <f t="shared" si="1"/>
        <v>-5.8483204608604594E-2</v>
      </c>
      <c r="N31" s="26">
        <f t="shared" si="2"/>
        <v>0.94474810336718573</v>
      </c>
      <c r="U31" s="18"/>
      <c r="V31" s="14"/>
      <c r="W31" s="25"/>
      <c r="X31" s="18"/>
      <c r="Y31" s="18"/>
      <c r="Z31" s="19"/>
      <c r="AA31" s="22"/>
      <c r="AC31" s="18"/>
      <c r="AD31" s="19"/>
      <c r="AE31" s="22"/>
    </row>
    <row r="32" spans="1:31" x14ac:dyDescent="0.35">
      <c r="A32" s="20" t="s">
        <v>100</v>
      </c>
      <c r="B32" s="20">
        <v>2023</v>
      </c>
      <c r="C32" s="20">
        <v>34</v>
      </c>
      <c r="D32" s="20" t="s">
        <v>101</v>
      </c>
      <c r="E32" s="20">
        <v>2275050011</v>
      </c>
      <c r="F32" s="20" t="s">
        <v>107</v>
      </c>
      <c r="G32" s="20" t="s">
        <v>17</v>
      </c>
      <c r="H32" s="20" t="s">
        <v>103</v>
      </c>
      <c r="I32" s="23">
        <v>1814.01</v>
      </c>
      <c r="J32">
        <v>2440.6576136999997</v>
      </c>
      <c r="K32" s="23">
        <v>1953.26</v>
      </c>
      <c r="L32" s="20">
        <f t="shared" si="0"/>
        <v>-487.39761369999974</v>
      </c>
      <c r="M32" s="22">
        <f t="shared" si="1"/>
        <v>-0.24953033067794342</v>
      </c>
      <c r="N32" s="26">
        <f t="shared" si="2"/>
        <v>0.80030070135027565</v>
      </c>
      <c r="T32" s="20"/>
      <c r="Y32" s="18"/>
      <c r="Z32" s="14"/>
      <c r="AA32" s="25"/>
      <c r="AB32" s="18"/>
      <c r="AC32" s="18"/>
      <c r="AD32" s="19"/>
      <c r="AE32" s="22"/>
    </row>
    <row r="33" spans="1:20" x14ac:dyDescent="0.35">
      <c r="A33" s="20" t="s">
        <v>100</v>
      </c>
      <c r="B33" s="20">
        <v>2023</v>
      </c>
      <c r="C33" s="20">
        <v>34</v>
      </c>
      <c r="D33" s="20" t="s">
        <v>101</v>
      </c>
      <c r="E33" s="20">
        <v>2275050011</v>
      </c>
      <c r="F33" s="20" t="s">
        <v>107</v>
      </c>
      <c r="G33" s="20" t="s">
        <v>18</v>
      </c>
      <c r="H33" s="20" t="s">
        <v>103</v>
      </c>
      <c r="I33" s="20">
        <v>9.75</v>
      </c>
      <c r="J33">
        <v>13.123569828149998</v>
      </c>
      <c r="K33" s="20">
        <v>10.49</v>
      </c>
      <c r="L33" s="20">
        <f t="shared" si="0"/>
        <v>-2.633569828149998</v>
      </c>
      <c r="M33" s="22">
        <f t="shared" si="1"/>
        <v>-0.25105527437082914</v>
      </c>
      <c r="N33" s="26">
        <f t="shared" si="2"/>
        <v>0.79932519408697755</v>
      </c>
      <c r="T33" s="20"/>
    </row>
    <row r="34" spans="1:20" x14ac:dyDescent="0.35">
      <c r="A34" s="20" t="s">
        <v>100</v>
      </c>
      <c r="B34" s="20">
        <v>2023</v>
      </c>
      <c r="C34" s="20">
        <v>34</v>
      </c>
      <c r="D34" s="20" t="s">
        <v>101</v>
      </c>
      <c r="E34" s="20">
        <v>2275050011</v>
      </c>
      <c r="F34" s="20" t="s">
        <v>107</v>
      </c>
      <c r="G34" s="20" t="s">
        <v>13</v>
      </c>
      <c r="H34" s="20" t="s">
        <v>103</v>
      </c>
      <c r="I34" s="20">
        <v>35.520000000000003</v>
      </c>
      <c r="J34">
        <v>47.805911554879991</v>
      </c>
      <c r="K34" s="20">
        <v>38.25</v>
      </c>
      <c r="L34" s="20">
        <f t="shared" si="0"/>
        <v>-9.5559115548799909</v>
      </c>
      <c r="M34" s="22">
        <f t="shared" si="1"/>
        <v>-0.24982775306875793</v>
      </c>
      <c r="N34" s="26">
        <f t="shared" si="2"/>
        <v>0.80011025322861917</v>
      </c>
      <c r="T34" s="20"/>
    </row>
    <row r="35" spans="1:20" x14ac:dyDescent="0.35">
      <c r="A35" s="20" t="s">
        <v>100</v>
      </c>
      <c r="B35" s="20">
        <v>2023</v>
      </c>
      <c r="C35" s="20">
        <v>34</v>
      </c>
      <c r="D35" s="20" t="s">
        <v>101</v>
      </c>
      <c r="E35" s="20">
        <v>2275050011</v>
      </c>
      <c r="F35" s="20" t="s">
        <v>107</v>
      </c>
      <c r="G35" s="20" t="s">
        <v>14</v>
      </c>
      <c r="H35" s="20" t="s">
        <v>103</v>
      </c>
      <c r="I35" s="20">
        <v>24.52</v>
      </c>
      <c r="J35">
        <v>32.999366688879995</v>
      </c>
      <c r="K35" s="20">
        <v>26.4</v>
      </c>
      <c r="L35" s="20">
        <f t="shared" si="0"/>
        <v>-6.5993666888799964</v>
      </c>
      <c r="M35" s="22">
        <f t="shared" si="1"/>
        <v>-0.24997601094242411</v>
      </c>
      <c r="N35" s="26">
        <f t="shared" si="2"/>
        <v>0.80001535329149731</v>
      </c>
      <c r="T35" s="20"/>
    </row>
    <row r="36" spans="1:20" x14ac:dyDescent="0.35">
      <c r="A36" s="20" t="s">
        <v>100</v>
      </c>
      <c r="B36" s="20">
        <v>2023</v>
      </c>
      <c r="C36" s="20">
        <v>34</v>
      </c>
      <c r="D36" s="20" t="s">
        <v>101</v>
      </c>
      <c r="E36" s="20">
        <v>2275050011</v>
      </c>
      <c r="F36" s="20" t="s">
        <v>107</v>
      </c>
      <c r="G36" s="20" t="s">
        <v>9</v>
      </c>
      <c r="H36" s="20" t="s">
        <v>103</v>
      </c>
      <c r="I36" s="20">
        <v>1.53</v>
      </c>
      <c r="J36">
        <v>2.0572130089499998</v>
      </c>
      <c r="K36" s="20">
        <v>1.65</v>
      </c>
      <c r="L36" s="20">
        <f t="shared" si="0"/>
        <v>-0.4072130089499999</v>
      </c>
      <c r="M36" s="22">
        <f t="shared" si="1"/>
        <v>-0.24679576299999995</v>
      </c>
      <c r="N36" s="26">
        <f t="shared" si="2"/>
        <v>0.80205598196278116</v>
      </c>
      <c r="T36" s="20"/>
    </row>
    <row r="37" spans="1:20" x14ac:dyDescent="0.35">
      <c r="A37" s="20" t="s">
        <v>100</v>
      </c>
      <c r="B37" s="20">
        <v>2023</v>
      </c>
      <c r="C37" s="20">
        <v>34</v>
      </c>
      <c r="D37" s="20" t="s">
        <v>101</v>
      </c>
      <c r="E37" s="20">
        <v>2275050011</v>
      </c>
      <c r="F37" s="20" t="s">
        <v>107</v>
      </c>
      <c r="G37" s="20" t="s">
        <v>11</v>
      </c>
      <c r="H37" s="20" t="s">
        <v>103</v>
      </c>
      <c r="I37" s="20">
        <v>25.61</v>
      </c>
      <c r="J37">
        <v>33.764312236999999</v>
      </c>
      <c r="K37" s="20">
        <v>27.63</v>
      </c>
      <c r="L37" s="20">
        <f t="shared" si="0"/>
        <v>-6.1343122369999996</v>
      </c>
      <c r="M37" s="22">
        <f t="shared" si="1"/>
        <v>-0.22201636760767282</v>
      </c>
      <c r="N37" s="26">
        <f t="shared" si="2"/>
        <v>0.81831964489779163</v>
      </c>
      <c r="T37" s="20"/>
    </row>
    <row r="38" spans="1:20" x14ac:dyDescent="0.35">
      <c r="A38" s="20" t="s">
        <v>100</v>
      </c>
      <c r="B38" s="20">
        <v>2023</v>
      </c>
      <c r="C38" s="20">
        <v>34</v>
      </c>
      <c r="D38" s="20" t="s">
        <v>101</v>
      </c>
      <c r="E38" s="20">
        <v>2275050012</v>
      </c>
      <c r="F38" s="20" t="s">
        <v>108</v>
      </c>
      <c r="G38" s="20" t="s">
        <v>17</v>
      </c>
      <c r="H38" s="20" t="s">
        <v>103</v>
      </c>
      <c r="I38" s="20">
        <v>584.13</v>
      </c>
      <c r="J38">
        <v>798.89376315404616</v>
      </c>
      <c r="K38" s="20">
        <v>625.49</v>
      </c>
      <c r="L38" s="20">
        <f t="shared" si="0"/>
        <v>-173.40376315404615</v>
      </c>
      <c r="M38" s="22">
        <f t="shared" si="1"/>
        <v>-0.27722867376624111</v>
      </c>
      <c r="N38" s="26">
        <f t="shared" si="2"/>
        <v>0.7829451534714138</v>
      </c>
      <c r="T38" s="20"/>
    </row>
    <row r="39" spans="1:20" x14ac:dyDescent="0.35">
      <c r="A39" s="20" t="s">
        <v>100</v>
      </c>
      <c r="B39" s="20">
        <v>2023</v>
      </c>
      <c r="C39" s="20">
        <v>34</v>
      </c>
      <c r="D39" s="20" t="s">
        <v>101</v>
      </c>
      <c r="E39" s="20">
        <v>2275050012</v>
      </c>
      <c r="F39" s="20" t="s">
        <v>108</v>
      </c>
      <c r="G39" s="20" t="s">
        <v>18</v>
      </c>
      <c r="H39" s="20" t="s">
        <v>103</v>
      </c>
      <c r="I39" s="20">
        <v>23.13</v>
      </c>
      <c r="J39">
        <v>30.7791749465</v>
      </c>
      <c r="K39" s="20">
        <v>24.37</v>
      </c>
      <c r="L39" s="20">
        <f t="shared" si="0"/>
        <v>-6.4091749464999985</v>
      </c>
      <c r="M39" s="22">
        <f t="shared" si="1"/>
        <v>-0.26299445820681161</v>
      </c>
      <c r="N39" s="26">
        <f t="shared" si="2"/>
        <v>0.79176911149696672</v>
      </c>
      <c r="T39" s="20"/>
    </row>
    <row r="40" spans="1:20" x14ac:dyDescent="0.35">
      <c r="A40" s="20" t="s">
        <v>100</v>
      </c>
      <c r="B40" s="20">
        <v>2023</v>
      </c>
      <c r="C40" s="20">
        <v>34</v>
      </c>
      <c r="D40" s="20" t="s">
        <v>101</v>
      </c>
      <c r="E40" s="20">
        <v>2275050012</v>
      </c>
      <c r="F40" s="20" t="s">
        <v>108</v>
      </c>
      <c r="G40" s="20" t="s">
        <v>13</v>
      </c>
      <c r="H40" s="20" t="s">
        <v>103</v>
      </c>
      <c r="I40" s="20">
        <v>13.83</v>
      </c>
      <c r="J40">
        <v>19.030720111970002</v>
      </c>
      <c r="K40" s="20">
        <v>14.88</v>
      </c>
      <c r="L40" s="20">
        <f t="shared" ref="L40:L61" si="3">K40-J40</f>
        <v>-4.150720111970001</v>
      </c>
      <c r="M40" s="22">
        <f t="shared" si="1"/>
        <v>-0.27894624408400542</v>
      </c>
      <c r="N40" s="26">
        <f t="shared" si="2"/>
        <v>0.78189369148678367</v>
      </c>
      <c r="T40" s="20"/>
    </row>
    <row r="41" spans="1:20" x14ac:dyDescent="0.35">
      <c r="A41" s="20" t="s">
        <v>100</v>
      </c>
      <c r="B41" s="20">
        <v>2023</v>
      </c>
      <c r="C41" s="20">
        <v>34</v>
      </c>
      <c r="D41" s="20" t="s">
        <v>101</v>
      </c>
      <c r="E41" s="20">
        <v>2275050012</v>
      </c>
      <c r="F41" s="20" t="s">
        <v>108</v>
      </c>
      <c r="G41" s="20" t="s">
        <v>14</v>
      </c>
      <c r="H41" s="20" t="s">
        <v>103</v>
      </c>
      <c r="I41" s="20">
        <v>13.5</v>
      </c>
      <c r="J41">
        <v>18.577640199369995</v>
      </c>
      <c r="K41" s="20">
        <v>14.52</v>
      </c>
      <c r="L41" s="20">
        <f t="shared" si="3"/>
        <v>-4.0576401993699953</v>
      </c>
      <c r="M41" s="22">
        <f t="shared" si="1"/>
        <v>-0.27945180436432476</v>
      </c>
      <c r="N41" s="26">
        <f t="shared" si="2"/>
        <v>0.78158473542255391</v>
      </c>
      <c r="T41" s="20"/>
    </row>
    <row r="42" spans="1:20" x14ac:dyDescent="0.35">
      <c r="A42" s="20" t="s">
        <v>100</v>
      </c>
      <c r="B42" s="20">
        <v>2023</v>
      </c>
      <c r="C42" s="20">
        <v>34</v>
      </c>
      <c r="D42" s="20" t="s">
        <v>101</v>
      </c>
      <c r="E42" s="20">
        <v>2275050012</v>
      </c>
      <c r="F42" s="20" t="s">
        <v>108</v>
      </c>
      <c r="G42" s="20" t="s">
        <v>9</v>
      </c>
      <c r="H42" s="20" t="s">
        <v>103</v>
      </c>
      <c r="I42" s="20">
        <v>5.26</v>
      </c>
      <c r="J42">
        <v>7.0210404978499996</v>
      </c>
      <c r="K42" s="20">
        <v>5.54</v>
      </c>
      <c r="L42" s="20">
        <f t="shared" si="3"/>
        <v>-1.4810404978499996</v>
      </c>
      <c r="M42" s="22">
        <f t="shared" si="1"/>
        <v>-0.26733582993682303</v>
      </c>
      <c r="N42" s="26">
        <f t="shared" si="2"/>
        <v>0.78905683590579956</v>
      </c>
      <c r="T42" s="20"/>
    </row>
    <row r="43" spans="1:20" x14ac:dyDescent="0.35">
      <c r="A43" s="20" t="s">
        <v>100</v>
      </c>
      <c r="B43" s="20">
        <v>2023</v>
      </c>
      <c r="C43" s="20">
        <v>34</v>
      </c>
      <c r="D43" s="20" t="s">
        <v>101</v>
      </c>
      <c r="E43" s="20">
        <v>2275050012</v>
      </c>
      <c r="F43" s="20" t="s">
        <v>108</v>
      </c>
      <c r="G43" s="20" t="s">
        <v>11</v>
      </c>
      <c r="H43" s="20" t="s">
        <v>103</v>
      </c>
      <c r="I43" s="20">
        <v>44.83</v>
      </c>
      <c r="J43">
        <v>61.447966259246193</v>
      </c>
      <c r="K43" s="20">
        <v>47.67</v>
      </c>
      <c r="L43" s="20">
        <f t="shared" si="3"/>
        <v>-13.777966259246192</v>
      </c>
      <c r="M43" s="22">
        <f t="shared" si="1"/>
        <v>-0.28902803145051797</v>
      </c>
      <c r="N43" s="26">
        <f t="shared" si="2"/>
        <v>0.775778319478995</v>
      </c>
      <c r="T43" s="20"/>
    </row>
    <row r="44" spans="1:20" x14ac:dyDescent="0.35">
      <c r="A44" s="20" t="s">
        <v>100</v>
      </c>
      <c r="B44" s="20">
        <v>2023</v>
      </c>
      <c r="C44" s="20">
        <v>34</v>
      </c>
      <c r="D44" s="20" t="s">
        <v>101</v>
      </c>
      <c r="E44" s="20">
        <v>2275060011</v>
      </c>
      <c r="F44" s="20" t="s">
        <v>109</v>
      </c>
      <c r="G44" s="20" t="s">
        <v>17</v>
      </c>
      <c r="H44" s="20" t="s">
        <v>103</v>
      </c>
      <c r="I44" s="20">
        <v>352.1</v>
      </c>
      <c r="J44">
        <v>330.52046799999999</v>
      </c>
      <c r="K44" s="20">
        <v>211.12</v>
      </c>
      <c r="L44" s="20">
        <f t="shared" si="3"/>
        <v>-119.40046799999999</v>
      </c>
      <c r="M44" s="22">
        <f t="shared" si="1"/>
        <v>-0.56555735126942019</v>
      </c>
      <c r="N44" s="26">
        <f t="shared" si="2"/>
        <v>0.63875015449875261</v>
      </c>
      <c r="T44" s="20"/>
    </row>
    <row r="45" spans="1:20" x14ac:dyDescent="0.35">
      <c r="A45" s="20" t="s">
        <v>100</v>
      </c>
      <c r="B45" s="20">
        <v>2023</v>
      </c>
      <c r="C45" s="20">
        <v>34</v>
      </c>
      <c r="D45" s="20" t="s">
        <v>101</v>
      </c>
      <c r="E45" s="20">
        <v>2275060011</v>
      </c>
      <c r="F45" s="20" t="s">
        <v>109</v>
      </c>
      <c r="G45" s="20" t="s">
        <v>18</v>
      </c>
      <c r="H45" s="20" t="s">
        <v>103</v>
      </c>
      <c r="I45" s="20">
        <v>1.98</v>
      </c>
      <c r="J45">
        <v>1.8564608880000002</v>
      </c>
      <c r="K45" s="20">
        <v>1.19</v>
      </c>
      <c r="L45" s="20">
        <f t="shared" si="3"/>
        <v>-0.66646088800000025</v>
      </c>
      <c r="M45" s="22">
        <f t="shared" si="1"/>
        <v>-0.56005116638655483</v>
      </c>
      <c r="N45" s="26">
        <f t="shared" si="2"/>
        <v>0.64100461673717735</v>
      </c>
      <c r="T45" s="20"/>
    </row>
    <row r="46" spans="1:20" x14ac:dyDescent="0.35">
      <c r="A46" s="20" t="s">
        <v>100</v>
      </c>
      <c r="B46" s="20">
        <v>2023</v>
      </c>
      <c r="C46" s="20">
        <v>34</v>
      </c>
      <c r="D46" s="20" t="s">
        <v>101</v>
      </c>
      <c r="E46" s="20">
        <v>2275060011</v>
      </c>
      <c r="F46" s="20" t="s">
        <v>109</v>
      </c>
      <c r="G46" s="20" t="s">
        <v>13</v>
      </c>
      <c r="H46" s="20" t="s">
        <v>103</v>
      </c>
      <c r="I46" s="20">
        <v>7.55</v>
      </c>
      <c r="J46">
        <v>7.0889787380000007</v>
      </c>
      <c r="K46" s="20">
        <v>4.53</v>
      </c>
      <c r="L46" s="20">
        <f t="shared" si="3"/>
        <v>-2.5589787380000004</v>
      </c>
      <c r="M46" s="22">
        <f t="shared" si="1"/>
        <v>-0.56489596865342173</v>
      </c>
      <c r="N46" s="26">
        <f t="shared" si="2"/>
        <v>0.63902011381656931</v>
      </c>
      <c r="T46" s="20"/>
    </row>
    <row r="47" spans="1:20" x14ac:dyDescent="0.35">
      <c r="A47" s="20" t="s">
        <v>100</v>
      </c>
      <c r="B47" s="20">
        <v>2023</v>
      </c>
      <c r="C47" s="20">
        <v>34</v>
      </c>
      <c r="D47" s="20" t="s">
        <v>101</v>
      </c>
      <c r="E47" s="20">
        <v>2275060011</v>
      </c>
      <c r="F47" s="20" t="s">
        <v>109</v>
      </c>
      <c r="G47" s="20" t="s">
        <v>14</v>
      </c>
      <c r="H47" s="20" t="s">
        <v>103</v>
      </c>
      <c r="I47" s="20">
        <v>5.21</v>
      </c>
      <c r="J47">
        <v>4.8913944819999999</v>
      </c>
      <c r="K47" s="20">
        <v>3.12</v>
      </c>
      <c r="L47" s="20">
        <f t="shared" si="3"/>
        <v>-1.7713944819999998</v>
      </c>
      <c r="M47" s="22">
        <f t="shared" si="1"/>
        <v>-0.56775464166666656</v>
      </c>
      <c r="N47" s="26">
        <f t="shared" si="2"/>
        <v>0.63785491263920513</v>
      </c>
      <c r="T47" s="20"/>
    </row>
    <row r="48" spans="1:20" x14ac:dyDescent="0.35">
      <c r="A48" s="20" t="s">
        <v>100</v>
      </c>
      <c r="B48" s="20">
        <v>2023</v>
      </c>
      <c r="C48" s="20">
        <v>34</v>
      </c>
      <c r="D48" s="20" t="s">
        <v>101</v>
      </c>
      <c r="E48" s="20">
        <v>2275060011</v>
      </c>
      <c r="F48" s="20" t="s">
        <v>109</v>
      </c>
      <c r="G48" s="20" t="s">
        <v>9</v>
      </c>
      <c r="H48" s="20" t="s">
        <v>103</v>
      </c>
      <c r="I48" s="20">
        <v>0.19</v>
      </c>
      <c r="J48">
        <v>0.17624628199999998</v>
      </c>
      <c r="K48" s="20">
        <v>0.11</v>
      </c>
      <c r="L48" s="20">
        <f t="shared" si="3"/>
        <v>-6.6246281999999976E-2</v>
      </c>
      <c r="M48" s="22">
        <f t="shared" si="1"/>
        <v>-0.6022389272727271</v>
      </c>
      <c r="N48" s="26">
        <f t="shared" si="2"/>
        <v>0.6241266411509323</v>
      </c>
      <c r="T48" s="20"/>
    </row>
    <row r="49" spans="1:20" x14ac:dyDescent="0.35">
      <c r="A49" s="20" t="s">
        <v>100</v>
      </c>
      <c r="B49" s="20">
        <v>2023</v>
      </c>
      <c r="C49" s="20">
        <v>34</v>
      </c>
      <c r="D49" s="20" t="s">
        <v>101</v>
      </c>
      <c r="E49" s="20">
        <v>2275060011</v>
      </c>
      <c r="F49" s="20" t="s">
        <v>109</v>
      </c>
      <c r="G49" s="20" t="s">
        <v>11</v>
      </c>
      <c r="H49" s="20" t="s">
        <v>103</v>
      </c>
      <c r="I49" s="20">
        <v>2.12</v>
      </c>
      <c r="J49">
        <v>1.9936799058000001</v>
      </c>
      <c r="K49" s="20">
        <v>1.27</v>
      </c>
      <c r="L49" s="20">
        <f t="shared" si="3"/>
        <v>-0.72367990580000008</v>
      </c>
      <c r="M49" s="22">
        <f t="shared" si="1"/>
        <v>-0.569826697480315</v>
      </c>
      <c r="N49" s="26">
        <f t="shared" si="2"/>
        <v>0.63701299105504583</v>
      </c>
      <c r="T49" s="20"/>
    </row>
    <row r="50" spans="1:20" x14ac:dyDescent="0.35">
      <c r="A50" s="20" t="s">
        <v>100</v>
      </c>
      <c r="B50" s="20">
        <v>2023</v>
      </c>
      <c r="C50" s="20">
        <v>34</v>
      </c>
      <c r="D50" s="20" t="s">
        <v>101</v>
      </c>
      <c r="E50" s="20">
        <v>2275060012</v>
      </c>
      <c r="F50" s="20" t="s">
        <v>110</v>
      </c>
      <c r="G50" s="20" t="s">
        <v>17</v>
      </c>
      <c r="H50" s="20" t="s">
        <v>103</v>
      </c>
      <c r="I50" s="20">
        <v>633.54999999999995</v>
      </c>
      <c r="J50">
        <v>562.80253174500012</v>
      </c>
      <c r="K50" s="20">
        <v>198.71</v>
      </c>
      <c r="L50" s="20">
        <f t="shared" si="3"/>
        <v>-364.09253174500009</v>
      </c>
      <c r="M50" s="22">
        <f t="shared" si="1"/>
        <v>-1.8322808703386848</v>
      </c>
      <c r="N50" s="26">
        <f t="shared" si="2"/>
        <v>0.35307232784452613</v>
      </c>
      <c r="T50" s="20"/>
    </row>
    <row r="51" spans="1:20" x14ac:dyDescent="0.35">
      <c r="A51" s="20" t="s">
        <v>100</v>
      </c>
      <c r="B51" s="20">
        <v>2023</v>
      </c>
      <c r="C51" s="20">
        <v>34</v>
      </c>
      <c r="D51" s="20" t="s">
        <v>101</v>
      </c>
      <c r="E51" s="20">
        <v>2275060012</v>
      </c>
      <c r="F51" s="20" t="s">
        <v>110</v>
      </c>
      <c r="G51" s="20" t="s">
        <v>18</v>
      </c>
      <c r="H51" s="20" t="s">
        <v>103</v>
      </c>
      <c r="I51" s="20">
        <v>140.97999999999999</v>
      </c>
      <c r="J51">
        <v>125.14144047020002</v>
      </c>
      <c r="K51" s="20">
        <v>43.78</v>
      </c>
      <c r="L51" s="20">
        <f t="shared" si="3"/>
        <v>-81.361440470200023</v>
      </c>
      <c r="M51" s="22">
        <f t="shared" si="1"/>
        <v>-1.8584157256783924</v>
      </c>
      <c r="N51" s="26">
        <f t="shared" si="2"/>
        <v>0.3498441430392944</v>
      </c>
      <c r="T51" s="20"/>
    </row>
    <row r="52" spans="1:20" x14ac:dyDescent="0.35">
      <c r="A52" s="20" t="s">
        <v>100</v>
      </c>
      <c r="B52" s="20">
        <v>2023</v>
      </c>
      <c r="C52" s="20">
        <v>34</v>
      </c>
      <c r="D52" s="20" t="s">
        <v>101</v>
      </c>
      <c r="E52" s="20">
        <v>2275060012</v>
      </c>
      <c r="F52" s="20" t="s">
        <v>110</v>
      </c>
      <c r="G52" s="20" t="s">
        <v>13</v>
      </c>
      <c r="H52" s="20" t="s">
        <v>103</v>
      </c>
      <c r="I52" s="20">
        <v>19.190000000000001</v>
      </c>
      <c r="J52">
        <v>18.559707580009999</v>
      </c>
      <c r="K52" s="20">
        <v>14.34</v>
      </c>
      <c r="L52" s="20">
        <f t="shared" si="3"/>
        <v>-4.2197075800099988</v>
      </c>
      <c r="M52" s="22">
        <f t="shared" si="1"/>
        <v>-0.29426133751813099</v>
      </c>
      <c r="N52" s="26">
        <f t="shared" si="2"/>
        <v>0.77264148361071727</v>
      </c>
      <c r="T52" s="20"/>
    </row>
    <row r="53" spans="1:20" x14ac:dyDescent="0.35">
      <c r="A53" s="20" t="s">
        <v>100</v>
      </c>
      <c r="B53" s="20">
        <v>2023</v>
      </c>
      <c r="C53" s="20">
        <v>34</v>
      </c>
      <c r="D53" s="20" t="s">
        <v>101</v>
      </c>
      <c r="E53" s="20">
        <v>2275060012</v>
      </c>
      <c r="F53" s="20" t="s">
        <v>110</v>
      </c>
      <c r="G53" s="20" t="s">
        <v>14</v>
      </c>
      <c r="H53" s="20" t="s">
        <v>103</v>
      </c>
      <c r="I53" s="20">
        <v>18.77</v>
      </c>
      <c r="J53">
        <v>18.143715820109996</v>
      </c>
      <c r="K53" s="20">
        <v>14</v>
      </c>
      <c r="L53" s="20">
        <f t="shared" si="3"/>
        <v>-4.1437158201099962</v>
      </c>
      <c r="M53" s="22">
        <f t="shared" si="1"/>
        <v>-0.29597970143642832</v>
      </c>
      <c r="N53" s="26">
        <f t="shared" si="2"/>
        <v>0.77161702370154983</v>
      </c>
      <c r="T53" s="20"/>
    </row>
    <row r="54" spans="1:20" x14ac:dyDescent="0.35">
      <c r="A54" s="20" t="s">
        <v>100</v>
      </c>
      <c r="B54" s="20">
        <v>2023</v>
      </c>
      <c r="C54" s="20">
        <v>34</v>
      </c>
      <c r="D54" s="20" t="s">
        <v>101</v>
      </c>
      <c r="E54" s="20">
        <v>2275060012</v>
      </c>
      <c r="F54" s="20" t="s">
        <v>110</v>
      </c>
      <c r="G54" s="20" t="s">
        <v>9</v>
      </c>
      <c r="H54" s="20" t="s">
        <v>103</v>
      </c>
      <c r="I54" s="20">
        <v>26.22</v>
      </c>
      <c r="J54">
        <v>23.32742698521</v>
      </c>
      <c r="K54" s="20">
        <v>8.44</v>
      </c>
      <c r="L54" s="20">
        <f t="shared" si="3"/>
        <v>-14.88742698521</v>
      </c>
      <c r="M54" s="22">
        <f t="shared" si="1"/>
        <v>-1.7639131499063982</v>
      </c>
      <c r="N54" s="26">
        <f t="shared" si="2"/>
        <v>0.36180586934646108</v>
      </c>
      <c r="T54" s="20"/>
    </row>
    <row r="55" spans="1:20" x14ac:dyDescent="0.35">
      <c r="A55" s="20" t="s">
        <v>100</v>
      </c>
      <c r="B55" s="20">
        <v>2023</v>
      </c>
      <c r="C55" s="20">
        <v>34</v>
      </c>
      <c r="D55" s="20" t="s">
        <v>101</v>
      </c>
      <c r="E55" s="20">
        <v>2275060012</v>
      </c>
      <c r="F55" s="20" t="s">
        <v>110</v>
      </c>
      <c r="G55" s="20" t="s">
        <v>11</v>
      </c>
      <c r="H55" s="20" t="s">
        <v>103</v>
      </c>
      <c r="I55" s="20">
        <v>94.18</v>
      </c>
      <c r="J55">
        <v>85.088491983070995</v>
      </c>
      <c r="K55" s="20">
        <v>37.54</v>
      </c>
      <c r="L55" s="20">
        <f t="shared" si="3"/>
        <v>-47.548491983070996</v>
      </c>
      <c r="M55" s="22">
        <f t="shared" si="1"/>
        <v>-1.2666087368958709</v>
      </c>
      <c r="N55" s="26">
        <f t="shared" si="2"/>
        <v>0.44118774613456385</v>
      </c>
      <c r="T55" s="20"/>
    </row>
    <row r="56" spans="1:20" x14ac:dyDescent="0.35">
      <c r="A56" s="20" t="s">
        <v>100</v>
      </c>
      <c r="B56" s="20">
        <v>2023</v>
      </c>
      <c r="C56" s="20">
        <v>34</v>
      </c>
      <c r="D56" s="20" t="s">
        <v>101</v>
      </c>
      <c r="E56" s="20">
        <v>2275070000</v>
      </c>
      <c r="F56" s="20" t="s">
        <v>111</v>
      </c>
      <c r="G56" s="20" t="s">
        <v>17</v>
      </c>
      <c r="H56" s="20" t="s">
        <v>103</v>
      </c>
      <c r="I56" s="20">
        <v>68.42</v>
      </c>
      <c r="J56">
        <v>83.511341995799995</v>
      </c>
      <c r="K56" s="20">
        <v>93.87</v>
      </c>
      <c r="L56" s="20">
        <f t="shared" si="3"/>
        <v>10.358658004200009</v>
      </c>
      <c r="M56" s="22">
        <f t="shared" si="1"/>
        <v>0.1103511026334293</v>
      </c>
      <c r="N56" s="26">
        <f t="shared" si="2"/>
        <v>1.124038935989329</v>
      </c>
      <c r="T56" s="20"/>
    </row>
    <row r="57" spans="1:20" x14ac:dyDescent="0.35">
      <c r="A57" s="20" t="s">
        <v>100</v>
      </c>
      <c r="B57" s="20">
        <v>2023</v>
      </c>
      <c r="C57" s="20">
        <v>34</v>
      </c>
      <c r="D57" s="20" t="s">
        <v>101</v>
      </c>
      <c r="E57" s="20">
        <v>2275070000</v>
      </c>
      <c r="F57" s="20" t="s">
        <v>111</v>
      </c>
      <c r="G57" s="20" t="s">
        <v>18</v>
      </c>
      <c r="H57" s="20" t="s">
        <v>103</v>
      </c>
      <c r="I57" s="20">
        <v>79.55</v>
      </c>
      <c r="J57">
        <v>99.740699484099991</v>
      </c>
      <c r="K57" s="20">
        <v>108.83</v>
      </c>
      <c r="L57" s="20">
        <f t="shared" si="3"/>
        <v>9.0893005159000069</v>
      </c>
      <c r="M57" s="22">
        <f t="shared" si="1"/>
        <v>8.3518336082881617E-2</v>
      </c>
      <c r="N57" s="26">
        <f t="shared" si="2"/>
        <v>1.0911293039141856</v>
      </c>
      <c r="T57" s="20"/>
    </row>
    <row r="58" spans="1:20" x14ac:dyDescent="0.35">
      <c r="A58" s="20" t="s">
        <v>100</v>
      </c>
      <c r="B58" s="20">
        <v>2023</v>
      </c>
      <c r="C58" s="20">
        <v>34</v>
      </c>
      <c r="D58" s="20" t="s">
        <v>101</v>
      </c>
      <c r="E58" s="20">
        <v>2275070000</v>
      </c>
      <c r="F58" s="20" t="s">
        <v>111</v>
      </c>
      <c r="G58" s="20" t="s">
        <v>13</v>
      </c>
      <c r="H58" s="20" t="s">
        <v>103</v>
      </c>
      <c r="I58" s="20">
        <v>8.91</v>
      </c>
      <c r="J58">
        <v>10.95440067068</v>
      </c>
      <c r="K58" s="20">
        <v>12.2</v>
      </c>
      <c r="L58" s="20">
        <f t="shared" si="3"/>
        <v>1.2455993293199992</v>
      </c>
      <c r="M58" s="22">
        <f t="shared" si="1"/>
        <v>0.10209830568196715</v>
      </c>
      <c r="N58" s="26">
        <f t="shared" si="2"/>
        <v>1.1137076656921914</v>
      </c>
      <c r="T58" s="20"/>
    </row>
    <row r="59" spans="1:20" x14ac:dyDescent="0.35">
      <c r="A59" s="20" t="s">
        <v>100</v>
      </c>
      <c r="B59" s="20">
        <v>2023</v>
      </c>
      <c r="C59" s="20">
        <v>34</v>
      </c>
      <c r="D59" s="20" t="s">
        <v>101</v>
      </c>
      <c r="E59" s="20">
        <v>2275070000</v>
      </c>
      <c r="F59" s="20" t="s">
        <v>111</v>
      </c>
      <c r="G59" s="20" t="s">
        <v>14</v>
      </c>
      <c r="H59" s="20" t="s">
        <v>103</v>
      </c>
      <c r="I59" s="20">
        <v>8.91</v>
      </c>
      <c r="J59">
        <v>10.95440067068</v>
      </c>
      <c r="K59" s="20">
        <v>12.2</v>
      </c>
      <c r="L59" s="20">
        <f t="shared" si="3"/>
        <v>1.2455993293199992</v>
      </c>
      <c r="M59" s="22">
        <f t="shared" si="1"/>
        <v>0.10209830568196715</v>
      </c>
      <c r="N59" s="26">
        <f t="shared" si="2"/>
        <v>1.1137076656921914</v>
      </c>
      <c r="T59" s="20"/>
    </row>
    <row r="60" spans="1:20" x14ac:dyDescent="0.35">
      <c r="A60" s="20" t="s">
        <v>100</v>
      </c>
      <c r="B60" s="20">
        <v>2023</v>
      </c>
      <c r="C60" s="20">
        <v>34</v>
      </c>
      <c r="D60" s="20" t="s">
        <v>101</v>
      </c>
      <c r="E60" s="20">
        <v>2275070000</v>
      </c>
      <c r="F60" s="20" t="s">
        <v>111</v>
      </c>
      <c r="G60" s="20" t="s">
        <v>9</v>
      </c>
      <c r="H60" s="20" t="s">
        <v>103</v>
      </c>
      <c r="I60" s="20">
        <v>11.54</v>
      </c>
      <c r="J60">
        <v>14.438171404579998</v>
      </c>
      <c r="K60" s="20">
        <v>15.81</v>
      </c>
      <c r="L60" s="20">
        <f t="shared" si="3"/>
        <v>1.371828595420002</v>
      </c>
      <c r="M60" s="22">
        <f t="shared" si="1"/>
        <v>8.6769677129664893E-2</v>
      </c>
      <c r="N60" s="26">
        <f t="shared" si="2"/>
        <v>1.0950140122997043</v>
      </c>
      <c r="T60" s="20"/>
    </row>
    <row r="61" spans="1:20" x14ac:dyDescent="0.35">
      <c r="A61" s="20" t="s">
        <v>100</v>
      </c>
      <c r="B61" s="20">
        <v>2023</v>
      </c>
      <c r="C61" s="20">
        <v>34</v>
      </c>
      <c r="D61" s="20" t="s">
        <v>101</v>
      </c>
      <c r="E61" s="20">
        <v>2275070000</v>
      </c>
      <c r="F61" s="20" t="s">
        <v>111</v>
      </c>
      <c r="G61" s="20" t="s">
        <v>11</v>
      </c>
      <c r="H61" s="20" t="s">
        <v>103</v>
      </c>
      <c r="I61" s="20">
        <v>5.15</v>
      </c>
      <c r="J61">
        <v>6.5963269516800009</v>
      </c>
      <c r="K61" s="20">
        <v>7.06</v>
      </c>
      <c r="L61" s="20">
        <f t="shared" si="3"/>
        <v>0.46367304831999867</v>
      </c>
      <c r="M61" s="22">
        <f t="shared" si="1"/>
        <v>6.5676069167138626E-2</v>
      </c>
      <c r="N61" s="26">
        <f t="shared" si="2"/>
        <v>1.0702926115877121</v>
      </c>
      <c r="T61" s="20"/>
    </row>
    <row r="62" spans="1:20" ht="16.5" x14ac:dyDescent="0.35">
      <c r="A62" t="s">
        <v>122</v>
      </c>
    </row>
    <row r="63" spans="1:20" x14ac:dyDescent="0.35">
      <c r="A63" s="21" t="s">
        <v>123</v>
      </c>
    </row>
    <row r="74" spans="5:6" x14ac:dyDescent="0.35">
      <c r="E74" s="20">
        <v>2265008005</v>
      </c>
      <c r="F74" s="20" t="s">
        <v>102</v>
      </c>
    </row>
    <row r="75" spans="5:6" x14ac:dyDescent="0.35">
      <c r="E75" s="20">
        <v>2270008005</v>
      </c>
      <c r="F75" s="20" t="s">
        <v>104</v>
      </c>
    </row>
    <row r="76" spans="5:6" x14ac:dyDescent="0.35">
      <c r="E76" s="20">
        <v>2275001000</v>
      </c>
      <c r="F76" s="20" t="s">
        <v>105</v>
      </c>
    </row>
    <row r="77" spans="5:6" x14ac:dyDescent="0.35">
      <c r="E77" s="20">
        <v>2275020000</v>
      </c>
      <c r="F77" s="20" t="s">
        <v>106</v>
      </c>
    </row>
    <row r="78" spans="5:6" x14ac:dyDescent="0.35">
      <c r="E78" s="20">
        <v>2275050011</v>
      </c>
      <c r="F78" s="20" t="s">
        <v>107</v>
      </c>
    </row>
    <row r="79" spans="5:6" x14ac:dyDescent="0.35">
      <c r="E79" s="20">
        <v>2275050012</v>
      </c>
      <c r="F79" s="20" t="s">
        <v>108</v>
      </c>
    </row>
    <row r="80" spans="5:6" x14ac:dyDescent="0.35">
      <c r="E80" s="20">
        <v>2275060011</v>
      </c>
      <c r="F80" s="20" t="s">
        <v>109</v>
      </c>
    </row>
    <row r="81" spans="5:6" x14ac:dyDescent="0.35">
      <c r="E81" s="20">
        <v>2275060012</v>
      </c>
      <c r="F81" s="20" t="s">
        <v>110</v>
      </c>
    </row>
    <row r="82" spans="5:6" x14ac:dyDescent="0.35">
      <c r="E82" s="20">
        <v>2275070000</v>
      </c>
      <c r="F82" s="20" t="s">
        <v>111</v>
      </c>
    </row>
  </sheetData>
  <mergeCells count="3">
    <mergeCell ref="A5:G5"/>
    <mergeCell ref="A3:K3"/>
    <mergeCell ref="A4:K4"/>
  </mergeCells>
  <hyperlinks>
    <hyperlink ref="A63" r:id="rId1" display="https://gaftp.epa.gov/Air/emismod/2016/v2/reports/CoST_projections/" xr:uid="{7D357310-5837-4F9E-950D-49BB60BD265D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Title</vt:lpstr>
      <vt:lpstr>2023 NEI AIRCRAFT NAA CTY</vt:lpstr>
      <vt:lpstr>2023 NEI AIRCRAFT SCC</vt:lpstr>
      <vt:lpstr>2023 NEI AIRCRAFT CTY</vt:lpstr>
      <vt:lpstr>2023 NEI AIRCRAFT CTY SCC</vt:lpstr>
      <vt:lpstr>aircraft growth sort</vt:lpstr>
      <vt:lpstr>aircraft growth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Koroniades, Jim</dc:creator>
  <cp:lastModifiedBy>Rand, Judy [DEP]</cp:lastModifiedBy>
  <cp:lastPrinted>2022-06-08T15:49:35Z</cp:lastPrinted>
  <dcterms:created xsi:type="dcterms:W3CDTF">2022-01-31T20:57:52Z</dcterms:created>
  <dcterms:modified xsi:type="dcterms:W3CDTF">2024-04-02T23:15:59Z</dcterms:modified>
</cp:coreProperties>
</file>