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hunter\Downloads\"/>
    </mc:Choice>
  </mc:AlternateContent>
  <xr:revisionPtr revIDLastSave="0" documentId="8_{288F0AB7-C1D9-4B14-899B-86C4AB7D033F}" xr6:coauthVersionLast="45" xr6:coauthVersionMax="45" xr10:uidLastSave="{00000000-0000-0000-0000-000000000000}"/>
  <bookViews>
    <workbookView xWindow="-120" yWindow="-120" windowWidth="23280" windowHeight="12600" tabRatio="734" activeTab="1" xr2:uid="{00000000-000D-0000-FFFF-FFFF00000000}"/>
  </bookViews>
  <sheets>
    <sheet name="Read me" sheetId="19" r:id="rId1"/>
    <sheet name="Weighting Redo All" sheetId="12" r:id="rId2"/>
    <sheet name="Q-d 2015" sheetId="13" r:id="rId3"/>
    <sheet name="Q-d 2011" sheetId="16" r:id="rId4"/>
    <sheet name="CALPUFF Ratios" sheetId="15" r:id="rId5"/>
    <sheet name="CALPUFF 2015 Averages" sheetId="14" r:id="rId6"/>
    <sheet name="CALPUFF 2011 Averages" sheetId="17" r:id="rId7"/>
    <sheet name="CALPUFF 2015 Results" sheetId="9" r:id="rId8"/>
    <sheet name="CALPUFF 2011 Results" sheetId="18" r:id="rId9"/>
  </sheets>
  <definedNames>
    <definedName name="_xlnm.Print_Area" localSheetId="0">'Read me'!$A$1:$V$57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3" i="12" l="1"/>
  <c r="B164" i="12" s="1"/>
  <c r="AA87" i="12" l="1"/>
  <c r="V87" i="12"/>
  <c r="Q87" i="12"/>
  <c r="L87" i="12"/>
  <c r="F87" i="12"/>
  <c r="X128" i="12"/>
  <c r="B165" i="12" l="1"/>
  <c r="P316" i="9"/>
  <c r="O316" i="9"/>
  <c r="N316" i="9"/>
  <c r="M316" i="9"/>
  <c r="L316" i="9"/>
  <c r="K316" i="9"/>
  <c r="J316" i="9"/>
  <c r="I316" i="9"/>
  <c r="P315" i="9"/>
  <c r="O315" i="9"/>
  <c r="N315" i="9"/>
  <c r="M315" i="9"/>
  <c r="L315" i="9"/>
  <c r="K315" i="9"/>
  <c r="J315" i="9"/>
  <c r="I315" i="9"/>
  <c r="P314" i="9"/>
  <c r="O314" i="9"/>
  <c r="N314" i="9"/>
  <c r="M314" i="9"/>
  <c r="L314" i="9"/>
  <c r="K314" i="9"/>
  <c r="J314" i="9"/>
  <c r="I314" i="9"/>
  <c r="P313" i="9"/>
  <c r="O313" i="9"/>
  <c r="N313" i="9"/>
  <c r="M313" i="9"/>
  <c r="L313" i="9"/>
  <c r="K313" i="9"/>
  <c r="J313" i="9"/>
  <c r="I313" i="9"/>
  <c r="P312" i="9"/>
  <c r="O312" i="9"/>
  <c r="N312" i="9"/>
  <c r="M312" i="9"/>
  <c r="L312" i="9"/>
  <c r="K312" i="9"/>
  <c r="J312" i="9"/>
  <c r="I312" i="9"/>
  <c r="P311" i="9"/>
  <c r="O311" i="9"/>
  <c r="N311" i="9"/>
  <c r="M311" i="9"/>
  <c r="L311" i="9"/>
  <c r="K311" i="9"/>
  <c r="J311" i="9"/>
  <c r="I311" i="9"/>
  <c r="P310" i="9"/>
  <c r="O310" i="9"/>
  <c r="N310" i="9"/>
  <c r="M310" i="9"/>
  <c r="L310" i="9"/>
  <c r="K310" i="9"/>
  <c r="J310" i="9"/>
  <c r="I310" i="9"/>
  <c r="P309" i="9"/>
  <c r="O309" i="9"/>
  <c r="N309" i="9"/>
  <c r="M309" i="9"/>
  <c r="L309" i="9"/>
  <c r="K309" i="9"/>
  <c r="J309" i="9"/>
  <c r="I309" i="9"/>
  <c r="P308" i="9"/>
  <c r="O308" i="9"/>
  <c r="N308" i="9"/>
  <c r="M308" i="9"/>
  <c r="L308" i="9"/>
  <c r="K308" i="9"/>
  <c r="J308" i="9"/>
  <c r="I308" i="9"/>
  <c r="P307" i="9"/>
  <c r="O307" i="9"/>
  <c r="N307" i="9"/>
  <c r="M307" i="9"/>
  <c r="L307" i="9"/>
  <c r="K307" i="9"/>
  <c r="J307" i="9"/>
  <c r="I307" i="9"/>
  <c r="P306" i="9"/>
  <c r="O306" i="9"/>
  <c r="N306" i="9"/>
  <c r="M306" i="9"/>
  <c r="L306" i="9"/>
  <c r="K306" i="9"/>
  <c r="J306" i="9"/>
  <c r="I306" i="9"/>
  <c r="P305" i="9"/>
  <c r="O305" i="9"/>
  <c r="N305" i="9"/>
  <c r="M305" i="9"/>
  <c r="L305" i="9"/>
  <c r="K305" i="9"/>
  <c r="J305" i="9"/>
  <c r="I305" i="9"/>
  <c r="P304" i="9"/>
  <c r="O304" i="9"/>
  <c r="N304" i="9"/>
  <c r="M304" i="9"/>
  <c r="L304" i="9"/>
  <c r="K304" i="9"/>
  <c r="J304" i="9"/>
  <c r="I304" i="9"/>
  <c r="P303" i="9"/>
  <c r="O303" i="9"/>
  <c r="N303" i="9"/>
  <c r="M303" i="9"/>
  <c r="L303" i="9"/>
  <c r="K303" i="9"/>
  <c r="J303" i="9"/>
  <c r="I303" i="9"/>
  <c r="P302" i="9"/>
  <c r="O302" i="9"/>
  <c r="N302" i="9"/>
  <c r="M302" i="9"/>
  <c r="L302" i="9"/>
  <c r="K302" i="9"/>
  <c r="J302" i="9"/>
  <c r="I302" i="9"/>
  <c r="P301" i="9"/>
  <c r="O301" i="9"/>
  <c r="N301" i="9"/>
  <c r="M301" i="9"/>
  <c r="L301" i="9"/>
  <c r="K301" i="9"/>
  <c r="J301" i="9"/>
  <c r="I301" i="9"/>
  <c r="P300" i="9"/>
  <c r="O300" i="9"/>
  <c r="N300" i="9"/>
  <c r="M300" i="9"/>
  <c r="L300" i="9"/>
  <c r="K300" i="9"/>
  <c r="J300" i="9"/>
  <c r="I300" i="9"/>
  <c r="P299" i="9"/>
  <c r="O299" i="9"/>
  <c r="N299" i="9"/>
  <c r="M299" i="9"/>
  <c r="L299" i="9"/>
  <c r="K299" i="9"/>
  <c r="J299" i="9"/>
  <c r="I299" i="9"/>
  <c r="P298" i="9"/>
  <c r="O298" i="9"/>
  <c r="N298" i="9"/>
  <c r="M298" i="9"/>
  <c r="L298" i="9"/>
  <c r="K298" i="9"/>
  <c r="J298" i="9"/>
  <c r="I298" i="9"/>
  <c r="P297" i="9"/>
  <c r="O297" i="9"/>
  <c r="N297" i="9"/>
  <c r="M297" i="9"/>
  <c r="L297" i="9"/>
  <c r="K297" i="9"/>
  <c r="J297" i="9"/>
  <c r="I297" i="9"/>
  <c r="P296" i="9"/>
  <c r="O296" i="9"/>
  <c r="N296" i="9"/>
  <c r="M296" i="9"/>
  <c r="L296" i="9"/>
  <c r="K296" i="9"/>
  <c r="J296" i="9"/>
  <c r="I296" i="9"/>
  <c r="P295" i="9"/>
  <c r="O295" i="9"/>
  <c r="N295" i="9"/>
  <c r="M295" i="9"/>
  <c r="L295" i="9"/>
  <c r="K295" i="9"/>
  <c r="J295" i="9"/>
  <c r="I295" i="9"/>
  <c r="P294" i="9"/>
  <c r="O294" i="9"/>
  <c r="N294" i="9"/>
  <c r="M294" i="9"/>
  <c r="L294" i="9"/>
  <c r="K294" i="9"/>
  <c r="J294" i="9"/>
  <c r="I294" i="9"/>
  <c r="P293" i="9"/>
  <c r="O293" i="9"/>
  <c r="N293" i="9"/>
  <c r="M293" i="9"/>
  <c r="L293" i="9"/>
  <c r="K293" i="9"/>
  <c r="J293" i="9"/>
  <c r="I293" i="9"/>
  <c r="P292" i="9"/>
  <c r="O292" i="9"/>
  <c r="N292" i="9"/>
  <c r="M292" i="9"/>
  <c r="L292" i="9"/>
  <c r="K292" i="9"/>
  <c r="J292" i="9"/>
  <c r="I292" i="9"/>
  <c r="P291" i="9"/>
  <c r="O291" i="9"/>
  <c r="N291" i="9"/>
  <c r="M291" i="9"/>
  <c r="L291" i="9"/>
  <c r="K291" i="9"/>
  <c r="J291" i="9"/>
  <c r="I291" i="9"/>
  <c r="P290" i="9"/>
  <c r="O290" i="9"/>
  <c r="N290" i="9"/>
  <c r="M290" i="9"/>
  <c r="L290" i="9"/>
  <c r="K290" i="9"/>
  <c r="J290" i="9"/>
  <c r="I290" i="9"/>
  <c r="P289" i="9"/>
  <c r="O289" i="9"/>
  <c r="N289" i="9"/>
  <c r="M289" i="9"/>
  <c r="L289" i="9"/>
  <c r="K289" i="9"/>
  <c r="J289" i="9"/>
  <c r="I289" i="9"/>
  <c r="P288" i="9"/>
  <c r="O288" i="9"/>
  <c r="N288" i="9"/>
  <c r="M288" i="9"/>
  <c r="L288" i="9"/>
  <c r="K288" i="9"/>
  <c r="J288" i="9"/>
  <c r="I288" i="9"/>
  <c r="P287" i="9"/>
  <c r="O287" i="9"/>
  <c r="N287" i="9"/>
  <c r="M287" i="9"/>
  <c r="L287" i="9"/>
  <c r="K287" i="9"/>
  <c r="J287" i="9"/>
  <c r="I287" i="9"/>
  <c r="P286" i="9"/>
  <c r="O286" i="9"/>
  <c r="N286" i="9"/>
  <c r="M286" i="9"/>
  <c r="L286" i="9"/>
  <c r="K286" i="9"/>
  <c r="J286" i="9"/>
  <c r="I286" i="9"/>
  <c r="P285" i="9"/>
  <c r="O285" i="9"/>
  <c r="N285" i="9"/>
  <c r="M285" i="9"/>
  <c r="L285" i="9"/>
  <c r="K285" i="9"/>
  <c r="J285" i="9"/>
  <c r="I285" i="9"/>
  <c r="P284" i="9"/>
  <c r="O284" i="9"/>
  <c r="N284" i="9"/>
  <c r="M284" i="9"/>
  <c r="L284" i="9"/>
  <c r="K284" i="9"/>
  <c r="J284" i="9"/>
  <c r="I284" i="9"/>
  <c r="P283" i="9"/>
  <c r="O283" i="9"/>
  <c r="N283" i="9"/>
  <c r="M283" i="9"/>
  <c r="L283" i="9"/>
  <c r="K283" i="9"/>
  <c r="J283" i="9"/>
  <c r="I283" i="9"/>
  <c r="P282" i="9"/>
  <c r="O282" i="9"/>
  <c r="N282" i="9"/>
  <c r="M282" i="9"/>
  <c r="L282" i="9"/>
  <c r="K282" i="9"/>
  <c r="J282" i="9"/>
  <c r="I282" i="9"/>
  <c r="P281" i="9"/>
  <c r="O281" i="9"/>
  <c r="N281" i="9"/>
  <c r="M281" i="9"/>
  <c r="L281" i="9"/>
  <c r="K281" i="9"/>
  <c r="J281" i="9"/>
  <c r="I281" i="9"/>
  <c r="P280" i="9"/>
  <c r="O280" i="9"/>
  <c r="N280" i="9"/>
  <c r="M280" i="9"/>
  <c r="L280" i="9"/>
  <c r="K280" i="9"/>
  <c r="J280" i="9"/>
  <c r="I280" i="9"/>
  <c r="P279" i="9"/>
  <c r="O279" i="9"/>
  <c r="N279" i="9"/>
  <c r="M279" i="9"/>
  <c r="L279" i="9"/>
  <c r="K279" i="9"/>
  <c r="J279" i="9"/>
  <c r="I279" i="9"/>
  <c r="P278" i="9"/>
  <c r="O278" i="9"/>
  <c r="N278" i="9"/>
  <c r="M278" i="9"/>
  <c r="L278" i="9"/>
  <c r="K278" i="9"/>
  <c r="J278" i="9"/>
  <c r="I278" i="9"/>
  <c r="P277" i="9"/>
  <c r="O277" i="9"/>
  <c r="N277" i="9"/>
  <c r="M277" i="9"/>
  <c r="L277" i="9"/>
  <c r="K277" i="9"/>
  <c r="J277" i="9"/>
  <c r="I277" i="9"/>
  <c r="P276" i="9"/>
  <c r="O276" i="9"/>
  <c r="N276" i="9"/>
  <c r="M276" i="9"/>
  <c r="L276" i="9"/>
  <c r="K276" i="9"/>
  <c r="J276" i="9"/>
  <c r="I276" i="9"/>
  <c r="P275" i="9"/>
  <c r="O275" i="9"/>
  <c r="N275" i="9"/>
  <c r="M275" i="9"/>
  <c r="L275" i="9"/>
  <c r="K275" i="9"/>
  <c r="J275" i="9"/>
  <c r="I275" i="9"/>
  <c r="P274" i="9"/>
  <c r="O274" i="9"/>
  <c r="N274" i="9"/>
  <c r="M274" i="9"/>
  <c r="L274" i="9"/>
  <c r="K274" i="9"/>
  <c r="J274" i="9"/>
  <c r="I274" i="9"/>
  <c r="P273" i="9"/>
  <c r="O273" i="9"/>
  <c r="N273" i="9"/>
  <c r="M273" i="9"/>
  <c r="L273" i="9"/>
  <c r="K273" i="9"/>
  <c r="J273" i="9"/>
  <c r="I273" i="9"/>
  <c r="P272" i="9"/>
  <c r="O272" i="9"/>
  <c r="N272" i="9"/>
  <c r="M272" i="9"/>
  <c r="L272" i="9"/>
  <c r="K272" i="9"/>
  <c r="J272" i="9"/>
  <c r="I272" i="9"/>
  <c r="P271" i="9"/>
  <c r="O271" i="9"/>
  <c r="N271" i="9"/>
  <c r="M271" i="9"/>
  <c r="L271" i="9"/>
  <c r="K271" i="9"/>
  <c r="J271" i="9"/>
  <c r="I271" i="9"/>
  <c r="P270" i="9"/>
  <c r="O270" i="9"/>
  <c r="N270" i="9"/>
  <c r="M270" i="9"/>
  <c r="L270" i="9"/>
  <c r="K270" i="9"/>
  <c r="J270" i="9"/>
  <c r="I270" i="9"/>
  <c r="P269" i="9"/>
  <c r="O269" i="9"/>
  <c r="N269" i="9"/>
  <c r="M269" i="9"/>
  <c r="L269" i="9"/>
  <c r="K269" i="9"/>
  <c r="J269" i="9"/>
  <c r="I269" i="9"/>
  <c r="P268" i="9"/>
  <c r="O268" i="9"/>
  <c r="N268" i="9"/>
  <c r="M268" i="9"/>
  <c r="L268" i="9"/>
  <c r="K268" i="9"/>
  <c r="J268" i="9"/>
  <c r="I268" i="9"/>
  <c r="P267" i="9"/>
  <c r="O267" i="9"/>
  <c r="N267" i="9"/>
  <c r="M267" i="9"/>
  <c r="L267" i="9"/>
  <c r="K267" i="9"/>
  <c r="J267" i="9"/>
  <c r="I267" i="9"/>
  <c r="P266" i="9"/>
  <c r="O266" i="9"/>
  <c r="N266" i="9"/>
  <c r="M266" i="9"/>
  <c r="L266" i="9"/>
  <c r="K266" i="9"/>
  <c r="J266" i="9"/>
  <c r="I266" i="9"/>
  <c r="P265" i="9"/>
  <c r="O265" i="9"/>
  <c r="N265" i="9"/>
  <c r="M265" i="9"/>
  <c r="L265" i="9"/>
  <c r="K265" i="9"/>
  <c r="J265" i="9"/>
  <c r="I265" i="9"/>
  <c r="P264" i="9"/>
  <c r="O264" i="9"/>
  <c r="N264" i="9"/>
  <c r="M264" i="9"/>
  <c r="L264" i="9"/>
  <c r="K264" i="9"/>
  <c r="J264" i="9"/>
  <c r="I264" i="9"/>
  <c r="P263" i="9"/>
  <c r="O263" i="9"/>
  <c r="N263" i="9"/>
  <c r="M263" i="9"/>
  <c r="L263" i="9"/>
  <c r="K263" i="9"/>
  <c r="J263" i="9"/>
  <c r="I263" i="9"/>
  <c r="P262" i="9"/>
  <c r="O262" i="9"/>
  <c r="N262" i="9"/>
  <c r="M262" i="9"/>
  <c r="L262" i="9"/>
  <c r="K262" i="9"/>
  <c r="J262" i="9"/>
  <c r="I262" i="9"/>
  <c r="P261" i="9"/>
  <c r="O261" i="9"/>
  <c r="N261" i="9"/>
  <c r="M261" i="9"/>
  <c r="L261" i="9"/>
  <c r="K261" i="9"/>
  <c r="J261" i="9"/>
  <c r="I261" i="9"/>
  <c r="P260" i="9"/>
  <c r="O260" i="9"/>
  <c r="N260" i="9"/>
  <c r="M260" i="9"/>
  <c r="L260" i="9"/>
  <c r="K260" i="9"/>
  <c r="J260" i="9"/>
  <c r="I260" i="9"/>
  <c r="P259" i="9"/>
  <c r="O259" i="9"/>
  <c r="N259" i="9"/>
  <c r="M259" i="9"/>
  <c r="L259" i="9"/>
  <c r="K259" i="9"/>
  <c r="J259" i="9"/>
  <c r="I259" i="9"/>
  <c r="P258" i="9"/>
  <c r="O258" i="9"/>
  <c r="N258" i="9"/>
  <c r="M258" i="9"/>
  <c r="L258" i="9"/>
  <c r="K258" i="9"/>
  <c r="J258" i="9"/>
  <c r="I258" i="9"/>
  <c r="P257" i="9"/>
  <c r="O257" i="9"/>
  <c r="N257" i="9"/>
  <c r="M257" i="9"/>
  <c r="L257" i="9"/>
  <c r="K257" i="9"/>
  <c r="J257" i="9"/>
  <c r="I257" i="9"/>
  <c r="P256" i="9"/>
  <c r="O256" i="9"/>
  <c r="N256" i="9"/>
  <c r="M256" i="9"/>
  <c r="L256" i="9"/>
  <c r="K256" i="9"/>
  <c r="J256" i="9"/>
  <c r="I256" i="9"/>
  <c r="P255" i="9"/>
  <c r="O255" i="9"/>
  <c r="N255" i="9"/>
  <c r="M255" i="9"/>
  <c r="L255" i="9"/>
  <c r="K255" i="9"/>
  <c r="J255" i="9"/>
  <c r="I255" i="9"/>
  <c r="P254" i="9"/>
  <c r="O254" i="9"/>
  <c r="N254" i="9"/>
  <c r="M254" i="9"/>
  <c r="L254" i="9"/>
  <c r="K254" i="9"/>
  <c r="J254" i="9"/>
  <c r="I254" i="9"/>
  <c r="P253" i="9"/>
  <c r="O253" i="9"/>
  <c r="N253" i="9"/>
  <c r="M253" i="9"/>
  <c r="L253" i="9"/>
  <c r="K253" i="9"/>
  <c r="J253" i="9"/>
  <c r="I253" i="9"/>
  <c r="P252" i="9"/>
  <c r="O252" i="9"/>
  <c r="N252" i="9"/>
  <c r="M252" i="9"/>
  <c r="L252" i="9"/>
  <c r="K252" i="9"/>
  <c r="J252" i="9"/>
  <c r="I252" i="9"/>
  <c r="P251" i="9"/>
  <c r="O251" i="9"/>
  <c r="N251" i="9"/>
  <c r="M251" i="9"/>
  <c r="L251" i="9"/>
  <c r="K251" i="9"/>
  <c r="J251" i="9"/>
  <c r="I251" i="9"/>
  <c r="P250" i="9"/>
  <c r="O250" i="9"/>
  <c r="N250" i="9"/>
  <c r="M250" i="9"/>
  <c r="L250" i="9"/>
  <c r="K250" i="9"/>
  <c r="J250" i="9"/>
  <c r="I250" i="9"/>
  <c r="P249" i="9"/>
  <c r="O249" i="9"/>
  <c r="N249" i="9"/>
  <c r="M249" i="9"/>
  <c r="L249" i="9"/>
  <c r="K249" i="9"/>
  <c r="J249" i="9"/>
  <c r="I249" i="9"/>
  <c r="P248" i="9"/>
  <c r="O248" i="9"/>
  <c r="N248" i="9"/>
  <c r="M248" i="9"/>
  <c r="L248" i="9"/>
  <c r="K248" i="9"/>
  <c r="J248" i="9"/>
  <c r="I248" i="9"/>
  <c r="P247" i="9"/>
  <c r="O247" i="9"/>
  <c r="N247" i="9"/>
  <c r="M247" i="9"/>
  <c r="L247" i="9"/>
  <c r="K247" i="9"/>
  <c r="J247" i="9"/>
  <c r="I247" i="9"/>
  <c r="P246" i="9"/>
  <c r="O246" i="9"/>
  <c r="N246" i="9"/>
  <c r="M246" i="9"/>
  <c r="L246" i="9"/>
  <c r="K246" i="9"/>
  <c r="J246" i="9"/>
  <c r="I246" i="9"/>
  <c r="P245" i="9"/>
  <c r="O245" i="9"/>
  <c r="N245" i="9"/>
  <c r="M245" i="9"/>
  <c r="L245" i="9"/>
  <c r="K245" i="9"/>
  <c r="J245" i="9"/>
  <c r="I245" i="9"/>
  <c r="P244" i="9"/>
  <c r="O244" i="9"/>
  <c r="N244" i="9"/>
  <c r="M244" i="9"/>
  <c r="L244" i="9"/>
  <c r="K244" i="9"/>
  <c r="J244" i="9"/>
  <c r="I244" i="9"/>
  <c r="P243" i="9"/>
  <c r="O243" i="9"/>
  <c r="N243" i="9"/>
  <c r="M243" i="9"/>
  <c r="L243" i="9"/>
  <c r="K243" i="9"/>
  <c r="J243" i="9"/>
  <c r="I243" i="9"/>
  <c r="P242" i="9"/>
  <c r="O242" i="9"/>
  <c r="N242" i="9"/>
  <c r="M242" i="9"/>
  <c r="L242" i="9"/>
  <c r="K242" i="9"/>
  <c r="J242" i="9"/>
  <c r="I242" i="9"/>
  <c r="P241" i="9"/>
  <c r="O241" i="9"/>
  <c r="N241" i="9"/>
  <c r="M241" i="9"/>
  <c r="L241" i="9"/>
  <c r="K241" i="9"/>
  <c r="J241" i="9"/>
  <c r="I241" i="9"/>
  <c r="P240" i="9"/>
  <c r="O240" i="9"/>
  <c r="N240" i="9"/>
  <c r="M240" i="9"/>
  <c r="L240" i="9"/>
  <c r="K240" i="9"/>
  <c r="J240" i="9"/>
  <c r="I240" i="9"/>
  <c r="P239" i="9"/>
  <c r="O239" i="9"/>
  <c r="N239" i="9"/>
  <c r="M239" i="9"/>
  <c r="L239" i="9"/>
  <c r="K239" i="9"/>
  <c r="J239" i="9"/>
  <c r="I239" i="9"/>
  <c r="P238" i="9"/>
  <c r="O238" i="9"/>
  <c r="N238" i="9"/>
  <c r="M238" i="9"/>
  <c r="L238" i="9"/>
  <c r="K238" i="9"/>
  <c r="J238" i="9"/>
  <c r="I238" i="9"/>
  <c r="P237" i="9"/>
  <c r="O237" i="9"/>
  <c r="N237" i="9"/>
  <c r="M237" i="9"/>
  <c r="L237" i="9"/>
  <c r="K237" i="9"/>
  <c r="J237" i="9"/>
  <c r="I237" i="9"/>
  <c r="P236" i="9"/>
  <c r="O236" i="9"/>
  <c r="N236" i="9"/>
  <c r="M236" i="9"/>
  <c r="L236" i="9"/>
  <c r="K236" i="9"/>
  <c r="J236" i="9"/>
  <c r="I236" i="9"/>
  <c r="P235" i="9"/>
  <c r="O235" i="9"/>
  <c r="N235" i="9"/>
  <c r="M235" i="9"/>
  <c r="L235" i="9"/>
  <c r="K235" i="9"/>
  <c r="J235" i="9"/>
  <c r="I235" i="9"/>
  <c r="P234" i="9"/>
  <c r="O234" i="9"/>
  <c r="N234" i="9"/>
  <c r="M234" i="9"/>
  <c r="L234" i="9"/>
  <c r="K234" i="9"/>
  <c r="J234" i="9"/>
  <c r="I234" i="9"/>
  <c r="P233" i="9"/>
  <c r="O233" i="9"/>
  <c r="N233" i="9"/>
  <c r="M233" i="9"/>
  <c r="L233" i="9"/>
  <c r="K233" i="9"/>
  <c r="J233" i="9"/>
  <c r="I233" i="9"/>
  <c r="P232" i="9"/>
  <c r="O232" i="9"/>
  <c r="N232" i="9"/>
  <c r="M232" i="9"/>
  <c r="L232" i="9"/>
  <c r="K232" i="9"/>
  <c r="J232" i="9"/>
  <c r="I232" i="9"/>
  <c r="P231" i="9"/>
  <c r="O231" i="9"/>
  <c r="N231" i="9"/>
  <c r="M231" i="9"/>
  <c r="L231" i="9"/>
  <c r="K231" i="9"/>
  <c r="J231" i="9"/>
  <c r="I231" i="9"/>
  <c r="P230" i="9"/>
  <c r="O230" i="9"/>
  <c r="N230" i="9"/>
  <c r="M230" i="9"/>
  <c r="L230" i="9"/>
  <c r="K230" i="9"/>
  <c r="J230" i="9"/>
  <c r="I230" i="9"/>
  <c r="P229" i="9"/>
  <c r="O229" i="9"/>
  <c r="N229" i="9"/>
  <c r="M229" i="9"/>
  <c r="L229" i="9"/>
  <c r="K229" i="9"/>
  <c r="J229" i="9"/>
  <c r="I229" i="9"/>
  <c r="P228" i="9"/>
  <c r="O228" i="9"/>
  <c r="N228" i="9"/>
  <c r="M228" i="9"/>
  <c r="L228" i="9"/>
  <c r="K228" i="9"/>
  <c r="J228" i="9"/>
  <c r="I228" i="9"/>
  <c r="P227" i="9"/>
  <c r="O227" i="9"/>
  <c r="N227" i="9"/>
  <c r="M227" i="9"/>
  <c r="L227" i="9"/>
  <c r="K227" i="9"/>
  <c r="J227" i="9"/>
  <c r="I227" i="9"/>
  <c r="P226" i="9"/>
  <c r="O226" i="9"/>
  <c r="N226" i="9"/>
  <c r="M226" i="9"/>
  <c r="L226" i="9"/>
  <c r="K226" i="9"/>
  <c r="J226" i="9"/>
  <c r="I226" i="9"/>
  <c r="P225" i="9"/>
  <c r="O225" i="9"/>
  <c r="N225" i="9"/>
  <c r="M225" i="9"/>
  <c r="L225" i="9"/>
  <c r="K225" i="9"/>
  <c r="J225" i="9"/>
  <c r="I225" i="9"/>
  <c r="P224" i="9"/>
  <c r="O224" i="9"/>
  <c r="N224" i="9"/>
  <c r="M224" i="9"/>
  <c r="L224" i="9"/>
  <c r="K224" i="9"/>
  <c r="J224" i="9"/>
  <c r="I224" i="9"/>
  <c r="P223" i="9"/>
  <c r="O223" i="9"/>
  <c r="N223" i="9"/>
  <c r="M223" i="9"/>
  <c r="L223" i="9"/>
  <c r="K223" i="9"/>
  <c r="J223" i="9"/>
  <c r="I223" i="9"/>
  <c r="P222" i="9"/>
  <c r="O222" i="9"/>
  <c r="N222" i="9"/>
  <c r="M222" i="9"/>
  <c r="L222" i="9"/>
  <c r="K222" i="9"/>
  <c r="J222" i="9"/>
  <c r="I222" i="9"/>
  <c r="P221" i="9"/>
  <c r="O221" i="9"/>
  <c r="N221" i="9"/>
  <c r="M221" i="9"/>
  <c r="L221" i="9"/>
  <c r="K221" i="9"/>
  <c r="J221" i="9"/>
  <c r="I221" i="9"/>
  <c r="P220" i="9"/>
  <c r="O220" i="9"/>
  <c r="N220" i="9"/>
  <c r="M220" i="9"/>
  <c r="L220" i="9"/>
  <c r="K220" i="9"/>
  <c r="J220" i="9"/>
  <c r="I220" i="9"/>
  <c r="P219" i="9"/>
  <c r="O219" i="9"/>
  <c r="N219" i="9"/>
  <c r="M219" i="9"/>
  <c r="L219" i="9"/>
  <c r="K219" i="9"/>
  <c r="J219" i="9"/>
  <c r="I219" i="9"/>
  <c r="P218" i="9"/>
  <c r="O218" i="9"/>
  <c r="N218" i="9"/>
  <c r="M218" i="9"/>
  <c r="L218" i="9"/>
  <c r="K218" i="9"/>
  <c r="J218" i="9"/>
  <c r="I218" i="9"/>
  <c r="P217" i="9"/>
  <c r="O217" i="9"/>
  <c r="N217" i="9"/>
  <c r="M217" i="9"/>
  <c r="L217" i="9"/>
  <c r="K217" i="9"/>
  <c r="J217" i="9"/>
  <c r="I217" i="9"/>
  <c r="P216" i="9"/>
  <c r="O216" i="9"/>
  <c r="N216" i="9"/>
  <c r="M216" i="9"/>
  <c r="L216" i="9"/>
  <c r="K216" i="9"/>
  <c r="J216" i="9"/>
  <c r="I216" i="9"/>
  <c r="P215" i="9"/>
  <c r="O215" i="9"/>
  <c r="N215" i="9"/>
  <c r="M215" i="9"/>
  <c r="L215" i="9"/>
  <c r="K215" i="9"/>
  <c r="J215" i="9"/>
  <c r="I215" i="9"/>
  <c r="P214" i="9"/>
  <c r="O214" i="9"/>
  <c r="N214" i="9"/>
  <c r="M214" i="9"/>
  <c r="L214" i="9"/>
  <c r="K214" i="9"/>
  <c r="J214" i="9"/>
  <c r="I214" i="9"/>
  <c r="P213" i="9"/>
  <c r="O213" i="9"/>
  <c r="N213" i="9"/>
  <c r="M213" i="9"/>
  <c r="L213" i="9"/>
  <c r="K213" i="9"/>
  <c r="J213" i="9"/>
  <c r="I213" i="9"/>
  <c r="P212" i="9"/>
  <c r="O212" i="9"/>
  <c r="N212" i="9"/>
  <c r="M212" i="9"/>
  <c r="L212" i="9"/>
  <c r="K212" i="9"/>
  <c r="J212" i="9"/>
  <c r="I212" i="9"/>
  <c r="P211" i="9"/>
  <c r="O211" i="9"/>
  <c r="N211" i="9"/>
  <c r="M211" i="9"/>
  <c r="L211" i="9"/>
  <c r="K211" i="9"/>
  <c r="J211" i="9"/>
  <c r="I211" i="9"/>
  <c r="P210" i="9"/>
  <c r="O210" i="9"/>
  <c r="N210" i="9"/>
  <c r="M210" i="9"/>
  <c r="L210" i="9"/>
  <c r="K210" i="9"/>
  <c r="J210" i="9"/>
  <c r="I210" i="9"/>
  <c r="P209" i="9"/>
  <c r="O209" i="9"/>
  <c r="N209" i="9"/>
  <c r="M209" i="9"/>
  <c r="L209" i="9"/>
  <c r="K209" i="9"/>
  <c r="J209" i="9"/>
  <c r="I209" i="9"/>
  <c r="P208" i="9"/>
  <c r="O208" i="9"/>
  <c r="N208" i="9"/>
  <c r="M208" i="9"/>
  <c r="L208" i="9"/>
  <c r="K208" i="9"/>
  <c r="J208" i="9"/>
  <c r="I208" i="9"/>
  <c r="P207" i="9"/>
  <c r="O207" i="9"/>
  <c r="N207" i="9"/>
  <c r="M207" i="9"/>
  <c r="L207" i="9"/>
  <c r="K207" i="9"/>
  <c r="J207" i="9"/>
  <c r="I207" i="9"/>
  <c r="P206" i="9"/>
  <c r="O206" i="9"/>
  <c r="N206" i="9"/>
  <c r="M206" i="9"/>
  <c r="L206" i="9"/>
  <c r="K206" i="9"/>
  <c r="J206" i="9"/>
  <c r="I206" i="9"/>
  <c r="P205" i="9"/>
  <c r="O205" i="9"/>
  <c r="N205" i="9"/>
  <c r="M205" i="9"/>
  <c r="L205" i="9"/>
  <c r="K205" i="9"/>
  <c r="J205" i="9"/>
  <c r="I205" i="9"/>
  <c r="P204" i="9"/>
  <c r="O204" i="9"/>
  <c r="N204" i="9"/>
  <c r="M204" i="9"/>
  <c r="L204" i="9"/>
  <c r="K204" i="9"/>
  <c r="J204" i="9"/>
  <c r="I204" i="9"/>
  <c r="P203" i="9"/>
  <c r="O203" i="9"/>
  <c r="N203" i="9"/>
  <c r="M203" i="9"/>
  <c r="L203" i="9"/>
  <c r="K203" i="9"/>
  <c r="J203" i="9"/>
  <c r="I203" i="9"/>
  <c r="P202" i="9"/>
  <c r="O202" i="9"/>
  <c r="N202" i="9"/>
  <c r="M202" i="9"/>
  <c r="L202" i="9"/>
  <c r="K202" i="9"/>
  <c r="J202" i="9"/>
  <c r="I202" i="9"/>
  <c r="P201" i="9"/>
  <c r="O201" i="9"/>
  <c r="N201" i="9"/>
  <c r="M201" i="9"/>
  <c r="L201" i="9"/>
  <c r="K201" i="9"/>
  <c r="J201" i="9"/>
  <c r="I201" i="9"/>
  <c r="P200" i="9"/>
  <c r="O200" i="9"/>
  <c r="N200" i="9"/>
  <c r="M200" i="9"/>
  <c r="L200" i="9"/>
  <c r="K200" i="9"/>
  <c r="J200" i="9"/>
  <c r="I200" i="9"/>
  <c r="P199" i="9"/>
  <c r="O199" i="9"/>
  <c r="N199" i="9"/>
  <c r="M199" i="9"/>
  <c r="L199" i="9"/>
  <c r="K199" i="9"/>
  <c r="J199" i="9"/>
  <c r="I199" i="9"/>
  <c r="P198" i="9"/>
  <c r="O198" i="9"/>
  <c r="N198" i="9"/>
  <c r="M198" i="9"/>
  <c r="L198" i="9"/>
  <c r="K198" i="9"/>
  <c r="J198" i="9"/>
  <c r="I198" i="9"/>
  <c r="P197" i="9"/>
  <c r="O197" i="9"/>
  <c r="N197" i="9"/>
  <c r="M197" i="9"/>
  <c r="L197" i="9"/>
  <c r="K197" i="9"/>
  <c r="J197" i="9"/>
  <c r="I197" i="9"/>
  <c r="P196" i="9"/>
  <c r="O196" i="9"/>
  <c r="N196" i="9"/>
  <c r="M196" i="9"/>
  <c r="L196" i="9"/>
  <c r="K196" i="9"/>
  <c r="J196" i="9"/>
  <c r="I196" i="9"/>
  <c r="P195" i="9"/>
  <c r="O195" i="9"/>
  <c r="N195" i="9"/>
  <c r="M195" i="9"/>
  <c r="L195" i="9"/>
  <c r="K195" i="9"/>
  <c r="J195" i="9"/>
  <c r="I195" i="9"/>
  <c r="P194" i="9"/>
  <c r="O194" i="9"/>
  <c r="N194" i="9"/>
  <c r="M194" i="9"/>
  <c r="L194" i="9"/>
  <c r="K194" i="9"/>
  <c r="J194" i="9"/>
  <c r="I194" i="9"/>
  <c r="P193" i="9"/>
  <c r="O193" i="9"/>
  <c r="N193" i="9"/>
  <c r="M193" i="9"/>
  <c r="L193" i="9"/>
  <c r="K193" i="9"/>
  <c r="J193" i="9"/>
  <c r="I193" i="9"/>
  <c r="P192" i="9"/>
  <c r="O192" i="9"/>
  <c r="N192" i="9"/>
  <c r="M192" i="9"/>
  <c r="L192" i="9"/>
  <c r="K192" i="9"/>
  <c r="J192" i="9"/>
  <c r="I192" i="9"/>
  <c r="P191" i="9"/>
  <c r="O191" i="9"/>
  <c r="N191" i="9"/>
  <c r="M191" i="9"/>
  <c r="L191" i="9"/>
  <c r="K191" i="9"/>
  <c r="J191" i="9"/>
  <c r="I191" i="9"/>
  <c r="P190" i="9"/>
  <c r="O190" i="9"/>
  <c r="N190" i="9"/>
  <c r="M190" i="9"/>
  <c r="L190" i="9"/>
  <c r="K190" i="9"/>
  <c r="J190" i="9"/>
  <c r="I190" i="9"/>
  <c r="P189" i="9"/>
  <c r="O189" i="9"/>
  <c r="N189" i="9"/>
  <c r="M189" i="9"/>
  <c r="L189" i="9"/>
  <c r="K189" i="9"/>
  <c r="J189" i="9"/>
  <c r="I189" i="9"/>
  <c r="P188" i="9"/>
  <c r="O188" i="9"/>
  <c r="N188" i="9"/>
  <c r="M188" i="9"/>
  <c r="L188" i="9"/>
  <c r="K188" i="9"/>
  <c r="J188" i="9"/>
  <c r="I188" i="9"/>
  <c r="P187" i="9"/>
  <c r="O187" i="9"/>
  <c r="N187" i="9"/>
  <c r="M187" i="9"/>
  <c r="L187" i="9"/>
  <c r="K187" i="9"/>
  <c r="J187" i="9"/>
  <c r="I187" i="9"/>
  <c r="P186" i="9"/>
  <c r="O186" i="9"/>
  <c r="N186" i="9"/>
  <c r="M186" i="9"/>
  <c r="L186" i="9"/>
  <c r="K186" i="9"/>
  <c r="J186" i="9"/>
  <c r="I186" i="9"/>
  <c r="P185" i="9"/>
  <c r="O185" i="9"/>
  <c r="N185" i="9"/>
  <c r="M185" i="9"/>
  <c r="L185" i="9"/>
  <c r="K185" i="9"/>
  <c r="J185" i="9"/>
  <c r="I185" i="9"/>
  <c r="P184" i="9"/>
  <c r="O184" i="9"/>
  <c r="N184" i="9"/>
  <c r="M184" i="9"/>
  <c r="L184" i="9"/>
  <c r="K184" i="9"/>
  <c r="J184" i="9"/>
  <c r="I184" i="9"/>
  <c r="P183" i="9"/>
  <c r="O183" i="9"/>
  <c r="N183" i="9"/>
  <c r="M183" i="9"/>
  <c r="L183" i="9"/>
  <c r="K183" i="9"/>
  <c r="J183" i="9"/>
  <c r="I183" i="9"/>
  <c r="P182" i="9"/>
  <c r="O182" i="9"/>
  <c r="N182" i="9"/>
  <c r="M182" i="9"/>
  <c r="L182" i="9"/>
  <c r="K182" i="9"/>
  <c r="J182" i="9"/>
  <c r="I182" i="9"/>
  <c r="P181" i="9"/>
  <c r="O181" i="9"/>
  <c r="N181" i="9"/>
  <c r="M181" i="9"/>
  <c r="L181" i="9"/>
  <c r="K181" i="9"/>
  <c r="J181" i="9"/>
  <c r="I181" i="9"/>
  <c r="P180" i="9"/>
  <c r="O180" i="9"/>
  <c r="N180" i="9"/>
  <c r="M180" i="9"/>
  <c r="L180" i="9"/>
  <c r="K180" i="9"/>
  <c r="J180" i="9"/>
  <c r="I180" i="9"/>
  <c r="P179" i="9"/>
  <c r="O179" i="9"/>
  <c r="N179" i="9"/>
  <c r="M179" i="9"/>
  <c r="L179" i="9"/>
  <c r="K179" i="9"/>
  <c r="J179" i="9"/>
  <c r="I179" i="9"/>
  <c r="P178" i="9"/>
  <c r="O178" i="9"/>
  <c r="N178" i="9"/>
  <c r="M178" i="9"/>
  <c r="L178" i="9"/>
  <c r="K178" i="9"/>
  <c r="J178" i="9"/>
  <c r="I178" i="9"/>
  <c r="P177" i="9"/>
  <c r="O177" i="9"/>
  <c r="N177" i="9"/>
  <c r="M177" i="9"/>
  <c r="L177" i="9"/>
  <c r="K177" i="9"/>
  <c r="J177" i="9"/>
  <c r="I177" i="9"/>
  <c r="P176" i="9"/>
  <c r="O176" i="9"/>
  <c r="N176" i="9"/>
  <c r="M176" i="9"/>
  <c r="L176" i="9"/>
  <c r="K176" i="9"/>
  <c r="J176" i="9"/>
  <c r="I176" i="9"/>
  <c r="P175" i="9"/>
  <c r="O175" i="9"/>
  <c r="N175" i="9"/>
  <c r="M175" i="9"/>
  <c r="L175" i="9"/>
  <c r="K175" i="9"/>
  <c r="J175" i="9"/>
  <c r="I175" i="9"/>
  <c r="P174" i="9"/>
  <c r="O174" i="9"/>
  <c r="N174" i="9"/>
  <c r="M174" i="9"/>
  <c r="L174" i="9"/>
  <c r="K174" i="9"/>
  <c r="J174" i="9"/>
  <c r="I174" i="9"/>
  <c r="P173" i="9"/>
  <c r="O173" i="9"/>
  <c r="N173" i="9"/>
  <c r="M173" i="9"/>
  <c r="L173" i="9"/>
  <c r="K173" i="9"/>
  <c r="J173" i="9"/>
  <c r="I173" i="9"/>
  <c r="P172" i="9"/>
  <c r="O172" i="9"/>
  <c r="N172" i="9"/>
  <c r="M172" i="9"/>
  <c r="L172" i="9"/>
  <c r="K172" i="9"/>
  <c r="J172" i="9"/>
  <c r="I172" i="9"/>
  <c r="P171" i="9"/>
  <c r="O171" i="9"/>
  <c r="N171" i="9"/>
  <c r="M171" i="9"/>
  <c r="L171" i="9"/>
  <c r="K171" i="9"/>
  <c r="J171" i="9"/>
  <c r="I171" i="9"/>
  <c r="P170" i="9"/>
  <c r="O170" i="9"/>
  <c r="N170" i="9"/>
  <c r="M170" i="9"/>
  <c r="L170" i="9"/>
  <c r="K170" i="9"/>
  <c r="J170" i="9"/>
  <c r="I170" i="9"/>
  <c r="P169" i="9"/>
  <c r="O169" i="9"/>
  <c r="N169" i="9"/>
  <c r="M169" i="9"/>
  <c r="L169" i="9"/>
  <c r="K169" i="9"/>
  <c r="J169" i="9"/>
  <c r="I169" i="9"/>
  <c r="P168" i="9"/>
  <c r="O168" i="9"/>
  <c r="N168" i="9"/>
  <c r="M168" i="9"/>
  <c r="L168" i="9"/>
  <c r="K168" i="9"/>
  <c r="J168" i="9"/>
  <c r="I168" i="9"/>
  <c r="P167" i="9"/>
  <c r="O167" i="9"/>
  <c r="N167" i="9"/>
  <c r="M167" i="9"/>
  <c r="L167" i="9"/>
  <c r="K167" i="9"/>
  <c r="J167" i="9"/>
  <c r="I167" i="9"/>
  <c r="P166" i="9"/>
  <c r="O166" i="9"/>
  <c r="N166" i="9"/>
  <c r="M166" i="9"/>
  <c r="L166" i="9"/>
  <c r="K166" i="9"/>
  <c r="J166" i="9"/>
  <c r="I166" i="9"/>
  <c r="P165" i="9"/>
  <c r="O165" i="9"/>
  <c r="N165" i="9"/>
  <c r="M165" i="9"/>
  <c r="L165" i="9"/>
  <c r="K165" i="9"/>
  <c r="J165" i="9"/>
  <c r="I165" i="9"/>
  <c r="P164" i="9"/>
  <c r="O164" i="9"/>
  <c r="N164" i="9"/>
  <c r="M164" i="9"/>
  <c r="L164" i="9"/>
  <c r="K164" i="9"/>
  <c r="J164" i="9"/>
  <c r="I164" i="9"/>
  <c r="P163" i="9"/>
  <c r="O163" i="9"/>
  <c r="N163" i="9"/>
  <c r="M163" i="9"/>
  <c r="L163" i="9"/>
  <c r="K163" i="9"/>
  <c r="J163" i="9"/>
  <c r="I163" i="9"/>
  <c r="P162" i="9"/>
  <c r="O162" i="9"/>
  <c r="N162" i="9"/>
  <c r="M162" i="9"/>
  <c r="L162" i="9"/>
  <c r="K162" i="9"/>
  <c r="J162" i="9"/>
  <c r="I162" i="9"/>
  <c r="P161" i="9"/>
  <c r="O161" i="9"/>
  <c r="N161" i="9"/>
  <c r="M161" i="9"/>
  <c r="L161" i="9"/>
  <c r="K161" i="9"/>
  <c r="J161" i="9"/>
  <c r="I161" i="9"/>
  <c r="P160" i="9"/>
  <c r="O160" i="9"/>
  <c r="N160" i="9"/>
  <c r="M160" i="9"/>
  <c r="L160" i="9"/>
  <c r="K160" i="9"/>
  <c r="J160" i="9"/>
  <c r="I160" i="9"/>
  <c r="P159" i="9"/>
  <c r="O159" i="9"/>
  <c r="N159" i="9"/>
  <c r="M159" i="9"/>
  <c r="L159" i="9"/>
  <c r="K159" i="9"/>
  <c r="J159" i="9"/>
  <c r="I159" i="9"/>
  <c r="P158" i="9"/>
  <c r="O158" i="9"/>
  <c r="N158" i="9"/>
  <c r="M158" i="9"/>
  <c r="L158" i="9"/>
  <c r="K158" i="9"/>
  <c r="J158" i="9"/>
  <c r="I158" i="9"/>
  <c r="P157" i="9"/>
  <c r="O157" i="9"/>
  <c r="N157" i="9"/>
  <c r="M157" i="9"/>
  <c r="L157" i="9"/>
  <c r="K157" i="9"/>
  <c r="J157" i="9"/>
  <c r="I157" i="9"/>
  <c r="P156" i="9"/>
  <c r="O156" i="9"/>
  <c r="N156" i="9"/>
  <c r="M156" i="9"/>
  <c r="L156" i="9"/>
  <c r="K156" i="9"/>
  <c r="J156" i="9"/>
  <c r="I156" i="9"/>
  <c r="P155" i="9"/>
  <c r="O155" i="9"/>
  <c r="N155" i="9"/>
  <c r="M155" i="9"/>
  <c r="L155" i="9"/>
  <c r="K155" i="9"/>
  <c r="J155" i="9"/>
  <c r="I155" i="9"/>
  <c r="P154" i="9"/>
  <c r="O154" i="9"/>
  <c r="N154" i="9"/>
  <c r="M154" i="9"/>
  <c r="L154" i="9"/>
  <c r="K154" i="9"/>
  <c r="J154" i="9"/>
  <c r="I154" i="9"/>
  <c r="P153" i="9"/>
  <c r="O153" i="9"/>
  <c r="N153" i="9"/>
  <c r="M153" i="9"/>
  <c r="L153" i="9"/>
  <c r="K153" i="9"/>
  <c r="J153" i="9"/>
  <c r="I153" i="9"/>
  <c r="P152" i="9"/>
  <c r="O152" i="9"/>
  <c r="N152" i="9"/>
  <c r="M152" i="9"/>
  <c r="L152" i="9"/>
  <c r="K152" i="9"/>
  <c r="J152" i="9"/>
  <c r="I152" i="9"/>
  <c r="P151" i="9"/>
  <c r="O151" i="9"/>
  <c r="N151" i="9"/>
  <c r="M151" i="9"/>
  <c r="L151" i="9"/>
  <c r="K151" i="9"/>
  <c r="J151" i="9"/>
  <c r="I151" i="9"/>
  <c r="P150" i="9"/>
  <c r="O150" i="9"/>
  <c r="N150" i="9"/>
  <c r="M150" i="9"/>
  <c r="L150" i="9"/>
  <c r="K150" i="9"/>
  <c r="J150" i="9"/>
  <c r="I150" i="9"/>
  <c r="P149" i="9"/>
  <c r="O149" i="9"/>
  <c r="N149" i="9"/>
  <c r="M149" i="9"/>
  <c r="L149" i="9"/>
  <c r="K149" i="9"/>
  <c r="J149" i="9"/>
  <c r="I149" i="9"/>
  <c r="P148" i="9"/>
  <c r="O148" i="9"/>
  <c r="N148" i="9"/>
  <c r="M148" i="9"/>
  <c r="L148" i="9"/>
  <c r="K148" i="9"/>
  <c r="J148" i="9"/>
  <c r="I148" i="9"/>
  <c r="P147" i="9"/>
  <c r="O147" i="9"/>
  <c r="N147" i="9"/>
  <c r="M147" i="9"/>
  <c r="L147" i="9"/>
  <c r="K147" i="9"/>
  <c r="J147" i="9"/>
  <c r="I147" i="9"/>
  <c r="P146" i="9"/>
  <c r="O146" i="9"/>
  <c r="N146" i="9"/>
  <c r="M146" i="9"/>
  <c r="L146" i="9"/>
  <c r="K146" i="9"/>
  <c r="J146" i="9"/>
  <c r="I146" i="9"/>
  <c r="P145" i="9"/>
  <c r="O145" i="9"/>
  <c r="N145" i="9"/>
  <c r="M145" i="9"/>
  <c r="L145" i="9"/>
  <c r="K145" i="9"/>
  <c r="J145" i="9"/>
  <c r="I145" i="9"/>
  <c r="P144" i="9"/>
  <c r="O144" i="9"/>
  <c r="N144" i="9"/>
  <c r="M144" i="9"/>
  <c r="L144" i="9"/>
  <c r="K144" i="9"/>
  <c r="J144" i="9"/>
  <c r="I144" i="9"/>
  <c r="P143" i="9"/>
  <c r="O143" i="9"/>
  <c r="N143" i="9"/>
  <c r="M143" i="9"/>
  <c r="L143" i="9"/>
  <c r="K143" i="9"/>
  <c r="J143" i="9"/>
  <c r="I143" i="9"/>
  <c r="P142" i="9"/>
  <c r="O142" i="9"/>
  <c r="N142" i="9"/>
  <c r="M142" i="9"/>
  <c r="L142" i="9"/>
  <c r="K142" i="9"/>
  <c r="J142" i="9"/>
  <c r="I142" i="9"/>
  <c r="P141" i="9"/>
  <c r="O141" i="9"/>
  <c r="N141" i="9"/>
  <c r="M141" i="9"/>
  <c r="L141" i="9"/>
  <c r="K141" i="9"/>
  <c r="J141" i="9"/>
  <c r="I141" i="9"/>
  <c r="P140" i="9"/>
  <c r="O140" i="9"/>
  <c r="N140" i="9"/>
  <c r="M140" i="9"/>
  <c r="L140" i="9"/>
  <c r="K140" i="9"/>
  <c r="J140" i="9"/>
  <c r="I140" i="9"/>
  <c r="P139" i="9"/>
  <c r="O139" i="9"/>
  <c r="N139" i="9"/>
  <c r="M139" i="9"/>
  <c r="L139" i="9"/>
  <c r="K139" i="9"/>
  <c r="J139" i="9"/>
  <c r="I139" i="9"/>
  <c r="P138" i="9"/>
  <c r="O138" i="9"/>
  <c r="N138" i="9"/>
  <c r="M138" i="9"/>
  <c r="L138" i="9"/>
  <c r="K138" i="9"/>
  <c r="J138" i="9"/>
  <c r="I138" i="9"/>
  <c r="P137" i="9"/>
  <c r="O137" i="9"/>
  <c r="N137" i="9"/>
  <c r="M137" i="9"/>
  <c r="L137" i="9"/>
  <c r="K137" i="9"/>
  <c r="J137" i="9"/>
  <c r="I137" i="9"/>
  <c r="P136" i="9"/>
  <c r="O136" i="9"/>
  <c r="N136" i="9"/>
  <c r="M136" i="9"/>
  <c r="L136" i="9"/>
  <c r="K136" i="9"/>
  <c r="J136" i="9"/>
  <c r="I136" i="9"/>
  <c r="P135" i="9"/>
  <c r="O135" i="9"/>
  <c r="N135" i="9"/>
  <c r="M135" i="9"/>
  <c r="L135" i="9"/>
  <c r="K135" i="9"/>
  <c r="J135" i="9"/>
  <c r="I135" i="9"/>
  <c r="P134" i="9"/>
  <c r="O134" i="9"/>
  <c r="N134" i="9"/>
  <c r="M134" i="9"/>
  <c r="L134" i="9"/>
  <c r="K134" i="9"/>
  <c r="J134" i="9"/>
  <c r="I134" i="9"/>
  <c r="P133" i="9"/>
  <c r="O133" i="9"/>
  <c r="N133" i="9"/>
  <c r="M133" i="9"/>
  <c r="L133" i="9"/>
  <c r="K133" i="9"/>
  <c r="J133" i="9"/>
  <c r="I133" i="9"/>
  <c r="P132" i="9"/>
  <c r="O132" i="9"/>
  <c r="N132" i="9"/>
  <c r="M132" i="9"/>
  <c r="L132" i="9"/>
  <c r="K132" i="9"/>
  <c r="J132" i="9"/>
  <c r="I132" i="9"/>
  <c r="P131" i="9"/>
  <c r="O131" i="9"/>
  <c r="N131" i="9"/>
  <c r="M131" i="9"/>
  <c r="L131" i="9"/>
  <c r="K131" i="9"/>
  <c r="J131" i="9"/>
  <c r="I131" i="9"/>
  <c r="P130" i="9"/>
  <c r="O130" i="9"/>
  <c r="N130" i="9"/>
  <c r="M130" i="9"/>
  <c r="L130" i="9"/>
  <c r="K130" i="9"/>
  <c r="J130" i="9"/>
  <c r="I130" i="9"/>
  <c r="P129" i="9"/>
  <c r="O129" i="9"/>
  <c r="N129" i="9"/>
  <c r="M129" i="9"/>
  <c r="L129" i="9"/>
  <c r="K129" i="9"/>
  <c r="J129" i="9"/>
  <c r="I129" i="9"/>
  <c r="P128" i="9"/>
  <c r="O128" i="9"/>
  <c r="N128" i="9"/>
  <c r="M128" i="9"/>
  <c r="L128" i="9"/>
  <c r="K128" i="9"/>
  <c r="J128" i="9"/>
  <c r="I128" i="9"/>
  <c r="P127" i="9"/>
  <c r="O127" i="9"/>
  <c r="N127" i="9"/>
  <c r="M127" i="9"/>
  <c r="L127" i="9"/>
  <c r="K127" i="9"/>
  <c r="J127" i="9"/>
  <c r="I127" i="9"/>
  <c r="P126" i="9"/>
  <c r="O126" i="9"/>
  <c r="N126" i="9"/>
  <c r="M126" i="9"/>
  <c r="L126" i="9"/>
  <c r="K126" i="9"/>
  <c r="J126" i="9"/>
  <c r="I126" i="9"/>
  <c r="P125" i="9"/>
  <c r="O125" i="9"/>
  <c r="N125" i="9"/>
  <c r="M125" i="9"/>
  <c r="L125" i="9"/>
  <c r="K125" i="9"/>
  <c r="J125" i="9"/>
  <c r="I125" i="9"/>
  <c r="P124" i="9"/>
  <c r="O124" i="9"/>
  <c r="N124" i="9"/>
  <c r="M124" i="9"/>
  <c r="L124" i="9"/>
  <c r="K124" i="9"/>
  <c r="J124" i="9"/>
  <c r="I124" i="9"/>
  <c r="P123" i="9"/>
  <c r="O123" i="9"/>
  <c r="N123" i="9"/>
  <c r="M123" i="9"/>
  <c r="L123" i="9"/>
  <c r="K123" i="9"/>
  <c r="J123" i="9"/>
  <c r="I123" i="9"/>
  <c r="P122" i="9"/>
  <c r="O122" i="9"/>
  <c r="N122" i="9"/>
  <c r="M122" i="9"/>
  <c r="L122" i="9"/>
  <c r="K122" i="9"/>
  <c r="J122" i="9"/>
  <c r="I122" i="9"/>
  <c r="P121" i="9"/>
  <c r="O121" i="9"/>
  <c r="N121" i="9"/>
  <c r="M121" i="9"/>
  <c r="L121" i="9"/>
  <c r="K121" i="9"/>
  <c r="J121" i="9"/>
  <c r="I121" i="9"/>
  <c r="P120" i="9"/>
  <c r="O120" i="9"/>
  <c r="N120" i="9"/>
  <c r="M120" i="9"/>
  <c r="L120" i="9"/>
  <c r="K120" i="9"/>
  <c r="J120" i="9"/>
  <c r="I120" i="9"/>
  <c r="P119" i="9"/>
  <c r="O119" i="9"/>
  <c r="N119" i="9"/>
  <c r="M119" i="9"/>
  <c r="L119" i="9"/>
  <c r="K119" i="9"/>
  <c r="J119" i="9"/>
  <c r="I119" i="9"/>
  <c r="P118" i="9"/>
  <c r="O118" i="9"/>
  <c r="N118" i="9"/>
  <c r="M118" i="9"/>
  <c r="L118" i="9"/>
  <c r="K118" i="9"/>
  <c r="J118" i="9"/>
  <c r="I118" i="9"/>
  <c r="P117" i="9"/>
  <c r="O117" i="9"/>
  <c r="N117" i="9"/>
  <c r="M117" i="9"/>
  <c r="L117" i="9"/>
  <c r="K117" i="9"/>
  <c r="J117" i="9"/>
  <c r="I117" i="9"/>
  <c r="P116" i="9"/>
  <c r="O116" i="9"/>
  <c r="N116" i="9"/>
  <c r="M116" i="9"/>
  <c r="L116" i="9"/>
  <c r="K116" i="9"/>
  <c r="J116" i="9"/>
  <c r="I116" i="9"/>
  <c r="P115" i="9"/>
  <c r="O115" i="9"/>
  <c r="N115" i="9"/>
  <c r="M115" i="9"/>
  <c r="L115" i="9"/>
  <c r="K115" i="9"/>
  <c r="J115" i="9"/>
  <c r="I115" i="9"/>
  <c r="P114" i="9"/>
  <c r="O114" i="9"/>
  <c r="N114" i="9"/>
  <c r="M114" i="9"/>
  <c r="L114" i="9"/>
  <c r="K114" i="9"/>
  <c r="J114" i="9"/>
  <c r="I114" i="9"/>
  <c r="P113" i="9"/>
  <c r="O113" i="9"/>
  <c r="N113" i="9"/>
  <c r="M113" i="9"/>
  <c r="L113" i="9"/>
  <c r="K113" i="9"/>
  <c r="J113" i="9"/>
  <c r="I113" i="9"/>
  <c r="P112" i="9"/>
  <c r="O112" i="9"/>
  <c r="N112" i="9"/>
  <c r="M112" i="9"/>
  <c r="L112" i="9"/>
  <c r="K112" i="9"/>
  <c r="J112" i="9"/>
  <c r="I112" i="9"/>
  <c r="P111" i="9"/>
  <c r="O111" i="9"/>
  <c r="N111" i="9"/>
  <c r="M111" i="9"/>
  <c r="L111" i="9"/>
  <c r="K111" i="9"/>
  <c r="J111" i="9"/>
  <c r="I111" i="9"/>
  <c r="P110" i="9"/>
  <c r="O110" i="9"/>
  <c r="N110" i="9"/>
  <c r="M110" i="9"/>
  <c r="L110" i="9"/>
  <c r="K110" i="9"/>
  <c r="J110" i="9"/>
  <c r="I110" i="9"/>
  <c r="P109" i="9"/>
  <c r="O109" i="9"/>
  <c r="N109" i="9"/>
  <c r="M109" i="9"/>
  <c r="L109" i="9"/>
  <c r="K109" i="9"/>
  <c r="J109" i="9"/>
  <c r="I109" i="9"/>
  <c r="P108" i="9"/>
  <c r="O108" i="9"/>
  <c r="N108" i="9"/>
  <c r="M108" i="9"/>
  <c r="L108" i="9"/>
  <c r="K108" i="9"/>
  <c r="J108" i="9"/>
  <c r="I108" i="9"/>
  <c r="P107" i="9"/>
  <c r="O107" i="9"/>
  <c r="N107" i="9"/>
  <c r="M107" i="9"/>
  <c r="L107" i="9"/>
  <c r="K107" i="9"/>
  <c r="J107" i="9"/>
  <c r="I107" i="9"/>
  <c r="P106" i="9"/>
  <c r="O106" i="9"/>
  <c r="N106" i="9"/>
  <c r="M106" i="9"/>
  <c r="L106" i="9"/>
  <c r="K106" i="9"/>
  <c r="J106" i="9"/>
  <c r="I106" i="9"/>
  <c r="P105" i="9"/>
  <c r="O105" i="9"/>
  <c r="N105" i="9"/>
  <c r="M105" i="9"/>
  <c r="L105" i="9"/>
  <c r="K105" i="9"/>
  <c r="J105" i="9"/>
  <c r="I105" i="9"/>
  <c r="P104" i="9"/>
  <c r="O104" i="9"/>
  <c r="N104" i="9"/>
  <c r="M104" i="9"/>
  <c r="L104" i="9"/>
  <c r="K104" i="9"/>
  <c r="J104" i="9"/>
  <c r="I104" i="9"/>
  <c r="P103" i="9"/>
  <c r="O103" i="9"/>
  <c r="N103" i="9"/>
  <c r="M103" i="9"/>
  <c r="L103" i="9"/>
  <c r="K103" i="9"/>
  <c r="J103" i="9"/>
  <c r="I103" i="9"/>
  <c r="P102" i="9"/>
  <c r="O102" i="9"/>
  <c r="N102" i="9"/>
  <c r="M102" i="9"/>
  <c r="L102" i="9"/>
  <c r="K102" i="9"/>
  <c r="J102" i="9"/>
  <c r="I102" i="9"/>
  <c r="P101" i="9"/>
  <c r="O101" i="9"/>
  <c r="N101" i="9"/>
  <c r="M101" i="9"/>
  <c r="L101" i="9"/>
  <c r="K101" i="9"/>
  <c r="J101" i="9"/>
  <c r="I101" i="9"/>
  <c r="P100" i="9"/>
  <c r="O100" i="9"/>
  <c r="N100" i="9"/>
  <c r="M100" i="9"/>
  <c r="L100" i="9"/>
  <c r="K100" i="9"/>
  <c r="J100" i="9"/>
  <c r="I100" i="9"/>
  <c r="P99" i="9"/>
  <c r="O99" i="9"/>
  <c r="N99" i="9"/>
  <c r="M99" i="9"/>
  <c r="L99" i="9"/>
  <c r="K99" i="9"/>
  <c r="J99" i="9"/>
  <c r="I99" i="9"/>
  <c r="P98" i="9"/>
  <c r="O98" i="9"/>
  <c r="N98" i="9"/>
  <c r="M98" i="9"/>
  <c r="L98" i="9"/>
  <c r="K98" i="9"/>
  <c r="J98" i="9"/>
  <c r="I98" i="9"/>
  <c r="P97" i="9"/>
  <c r="O97" i="9"/>
  <c r="N97" i="9"/>
  <c r="M97" i="9"/>
  <c r="L97" i="9"/>
  <c r="K97" i="9"/>
  <c r="J97" i="9"/>
  <c r="I97" i="9"/>
  <c r="P96" i="9"/>
  <c r="O96" i="9"/>
  <c r="N96" i="9"/>
  <c r="M96" i="9"/>
  <c r="L96" i="9"/>
  <c r="K96" i="9"/>
  <c r="J96" i="9"/>
  <c r="I96" i="9"/>
  <c r="P95" i="9"/>
  <c r="O95" i="9"/>
  <c r="N95" i="9"/>
  <c r="M95" i="9"/>
  <c r="L95" i="9"/>
  <c r="K95" i="9"/>
  <c r="J95" i="9"/>
  <c r="I95" i="9"/>
  <c r="P94" i="9"/>
  <c r="O94" i="9"/>
  <c r="N94" i="9"/>
  <c r="M94" i="9"/>
  <c r="L94" i="9"/>
  <c r="K94" i="9"/>
  <c r="J94" i="9"/>
  <c r="I94" i="9"/>
  <c r="P93" i="9"/>
  <c r="O93" i="9"/>
  <c r="N93" i="9"/>
  <c r="M93" i="9"/>
  <c r="L93" i="9"/>
  <c r="K93" i="9"/>
  <c r="J93" i="9"/>
  <c r="I93" i="9"/>
  <c r="P92" i="9"/>
  <c r="O92" i="9"/>
  <c r="N92" i="9"/>
  <c r="M92" i="9"/>
  <c r="L92" i="9"/>
  <c r="K92" i="9"/>
  <c r="J92" i="9"/>
  <c r="I92" i="9"/>
  <c r="P91" i="9"/>
  <c r="O91" i="9"/>
  <c r="N91" i="9"/>
  <c r="M91" i="9"/>
  <c r="L91" i="9"/>
  <c r="K91" i="9"/>
  <c r="J91" i="9"/>
  <c r="I91" i="9"/>
  <c r="P90" i="9"/>
  <c r="O90" i="9"/>
  <c r="N90" i="9"/>
  <c r="M90" i="9"/>
  <c r="L90" i="9"/>
  <c r="K90" i="9"/>
  <c r="J90" i="9"/>
  <c r="I90" i="9"/>
  <c r="P89" i="9"/>
  <c r="O89" i="9"/>
  <c r="N89" i="9"/>
  <c r="M89" i="9"/>
  <c r="L89" i="9"/>
  <c r="K89" i="9"/>
  <c r="J89" i="9"/>
  <c r="I89" i="9"/>
  <c r="P88" i="9"/>
  <c r="O88" i="9"/>
  <c r="N88" i="9"/>
  <c r="M88" i="9"/>
  <c r="L88" i="9"/>
  <c r="K88" i="9"/>
  <c r="J88" i="9"/>
  <c r="I88" i="9"/>
  <c r="P87" i="9"/>
  <c r="O87" i="9"/>
  <c r="N87" i="9"/>
  <c r="M87" i="9"/>
  <c r="L87" i="9"/>
  <c r="K87" i="9"/>
  <c r="J87" i="9"/>
  <c r="I87" i="9"/>
  <c r="P86" i="9"/>
  <c r="O86" i="9"/>
  <c r="N86" i="9"/>
  <c r="M86" i="9"/>
  <c r="L86" i="9"/>
  <c r="K86" i="9"/>
  <c r="J86" i="9"/>
  <c r="I86" i="9"/>
  <c r="P85" i="9"/>
  <c r="O85" i="9"/>
  <c r="N85" i="9"/>
  <c r="M85" i="9"/>
  <c r="L85" i="9"/>
  <c r="K85" i="9"/>
  <c r="J85" i="9"/>
  <c r="I85" i="9"/>
  <c r="P84" i="9"/>
  <c r="O84" i="9"/>
  <c r="N84" i="9"/>
  <c r="M84" i="9"/>
  <c r="L84" i="9"/>
  <c r="K84" i="9"/>
  <c r="J84" i="9"/>
  <c r="I84" i="9"/>
  <c r="P83" i="9"/>
  <c r="O83" i="9"/>
  <c r="N83" i="9"/>
  <c r="M83" i="9"/>
  <c r="L83" i="9"/>
  <c r="K83" i="9"/>
  <c r="J83" i="9"/>
  <c r="I83" i="9"/>
  <c r="P82" i="9"/>
  <c r="O82" i="9"/>
  <c r="N82" i="9"/>
  <c r="M82" i="9"/>
  <c r="L82" i="9"/>
  <c r="K82" i="9"/>
  <c r="J82" i="9"/>
  <c r="I82" i="9"/>
  <c r="P81" i="9"/>
  <c r="O81" i="9"/>
  <c r="N81" i="9"/>
  <c r="M81" i="9"/>
  <c r="L81" i="9"/>
  <c r="K81" i="9"/>
  <c r="J81" i="9"/>
  <c r="I81" i="9"/>
  <c r="P80" i="9"/>
  <c r="O80" i="9"/>
  <c r="N80" i="9"/>
  <c r="M80" i="9"/>
  <c r="L80" i="9"/>
  <c r="K80" i="9"/>
  <c r="J80" i="9"/>
  <c r="I80" i="9"/>
  <c r="P79" i="9"/>
  <c r="O79" i="9"/>
  <c r="N79" i="9"/>
  <c r="M79" i="9"/>
  <c r="L79" i="9"/>
  <c r="K79" i="9"/>
  <c r="J79" i="9"/>
  <c r="I79" i="9"/>
  <c r="P78" i="9"/>
  <c r="O78" i="9"/>
  <c r="N78" i="9"/>
  <c r="M78" i="9"/>
  <c r="L78" i="9"/>
  <c r="K78" i="9"/>
  <c r="J78" i="9"/>
  <c r="I78" i="9"/>
  <c r="P77" i="9"/>
  <c r="O77" i="9"/>
  <c r="N77" i="9"/>
  <c r="M77" i="9"/>
  <c r="L77" i="9"/>
  <c r="K77" i="9"/>
  <c r="J77" i="9"/>
  <c r="I77" i="9"/>
  <c r="P76" i="9"/>
  <c r="O76" i="9"/>
  <c r="N76" i="9"/>
  <c r="M76" i="9"/>
  <c r="L76" i="9"/>
  <c r="K76" i="9"/>
  <c r="J76" i="9"/>
  <c r="I76" i="9"/>
  <c r="P75" i="9"/>
  <c r="O75" i="9"/>
  <c r="N75" i="9"/>
  <c r="M75" i="9"/>
  <c r="L75" i="9"/>
  <c r="K75" i="9"/>
  <c r="J75" i="9"/>
  <c r="I75" i="9"/>
  <c r="P74" i="9"/>
  <c r="O74" i="9"/>
  <c r="N74" i="9"/>
  <c r="M74" i="9"/>
  <c r="L74" i="9"/>
  <c r="K74" i="9"/>
  <c r="J74" i="9"/>
  <c r="I74" i="9"/>
  <c r="P73" i="9"/>
  <c r="O73" i="9"/>
  <c r="N73" i="9"/>
  <c r="M73" i="9"/>
  <c r="L73" i="9"/>
  <c r="K73" i="9"/>
  <c r="J73" i="9"/>
  <c r="I73" i="9"/>
  <c r="P72" i="9"/>
  <c r="O72" i="9"/>
  <c r="N72" i="9"/>
  <c r="M72" i="9"/>
  <c r="L72" i="9"/>
  <c r="K72" i="9"/>
  <c r="J72" i="9"/>
  <c r="I72" i="9"/>
  <c r="P71" i="9"/>
  <c r="O71" i="9"/>
  <c r="N71" i="9"/>
  <c r="M71" i="9"/>
  <c r="L71" i="9"/>
  <c r="K71" i="9"/>
  <c r="J71" i="9"/>
  <c r="I71" i="9"/>
  <c r="P70" i="9"/>
  <c r="O70" i="9"/>
  <c r="N70" i="9"/>
  <c r="M70" i="9"/>
  <c r="L70" i="9"/>
  <c r="K70" i="9"/>
  <c r="J70" i="9"/>
  <c r="I70" i="9"/>
  <c r="P69" i="9"/>
  <c r="O69" i="9"/>
  <c r="N69" i="9"/>
  <c r="M69" i="9"/>
  <c r="L69" i="9"/>
  <c r="K69" i="9"/>
  <c r="J69" i="9"/>
  <c r="I69" i="9"/>
  <c r="P68" i="9"/>
  <c r="O68" i="9"/>
  <c r="N68" i="9"/>
  <c r="M68" i="9"/>
  <c r="L68" i="9"/>
  <c r="K68" i="9"/>
  <c r="J68" i="9"/>
  <c r="I68" i="9"/>
  <c r="P67" i="9"/>
  <c r="O67" i="9"/>
  <c r="N67" i="9"/>
  <c r="M67" i="9"/>
  <c r="L67" i="9"/>
  <c r="K67" i="9"/>
  <c r="J67" i="9"/>
  <c r="I67" i="9"/>
  <c r="P66" i="9"/>
  <c r="O66" i="9"/>
  <c r="N66" i="9"/>
  <c r="M66" i="9"/>
  <c r="L66" i="9"/>
  <c r="K66" i="9"/>
  <c r="J66" i="9"/>
  <c r="I66" i="9"/>
  <c r="P65" i="9"/>
  <c r="O65" i="9"/>
  <c r="N65" i="9"/>
  <c r="M65" i="9"/>
  <c r="L65" i="9"/>
  <c r="K65" i="9"/>
  <c r="J65" i="9"/>
  <c r="I65" i="9"/>
  <c r="P64" i="9"/>
  <c r="O64" i="9"/>
  <c r="N64" i="9"/>
  <c r="M64" i="9"/>
  <c r="L64" i="9"/>
  <c r="K64" i="9"/>
  <c r="J64" i="9"/>
  <c r="I64" i="9"/>
  <c r="P63" i="9"/>
  <c r="O63" i="9"/>
  <c r="N63" i="9"/>
  <c r="M63" i="9"/>
  <c r="L63" i="9"/>
  <c r="K63" i="9"/>
  <c r="J63" i="9"/>
  <c r="I63" i="9"/>
  <c r="P62" i="9"/>
  <c r="O62" i="9"/>
  <c r="N62" i="9"/>
  <c r="M62" i="9"/>
  <c r="L62" i="9"/>
  <c r="K62" i="9"/>
  <c r="J62" i="9"/>
  <c r="I62" i="9"/>
  <c r="P61" i="9"/>
  <c r="O61" i="9"/>
  <c r="N61" i="9"/>
  <c r="M61" i="9"/>
  <c r="L61" i="9"/>
  <c r="K61" i="9"/>
  <c r="J61" i="9"/>
  <c r="I61" i="9"/>
  <c r="P60" i="9"/>
  <c r="O60" i="9"/>
  <c r="N60" i="9"/>
  <c r="M60" i="9"/>
  <c r="L60" i="9"/>
  <c r="K60" i="9"/>
  <c r="J60" i="9"/>
  <c r="I60" i="9"/>
  <c r="P59" i="9"/>
  <c r="O59" i="9"/>
  <c r="N59" i="9"/>
  <c r="M59" i="9"/>
  <c r="L59" i="9"/>
  <c r="K59" i="9"/>
  <c r="J59" i="9"/>
  <c r="I59" i="9"/>
  <c r="P58" i="9"/>
  <c r="O58" i="9"/>
  <c r="N58" i="9"/>
  <c r="M58" i="9"/>
  <c r="L58" i="9"/>
  <c r="K58" i="9"/>
  <c r="J58" i="9"/>
  <c r="I58" i="9"/>
  <c r="P57" i="9"/>
  <c r="O57" i="9"/>
  <c r="N57" i="9"/>
  <c r="M57" i="9"/>
  <c r="L57" i="9"/>
  <c r="K57" i="9"/>
  <c r="J57" i="9"/>
  <c r="I57" i="9"/>
  <c r="P56" i="9"/>
  <c r="O56" i="9"/>
  <c r="N56" i="9"/>
  <c r="M56" i="9"/>
  <c r="L56" i="9"/>
  <c r="K56" i="9"/>
  <c r="J56" i="9"/>
  <c r="I56" i="9"/>
  <c r="P55" i="9"/>
  <c r="O55" i="9"/>
  <c r="N55" i="9"/>
  <c r="M55" i="9"/>
  <c r="L55" i="9"/>
  <c r="K55" i="9"/>
  <c r="J55" i="9"/>
  <c r="I55" i="9"/>
  <c r="P54" i="9"/>
  <c r="O54" i="9"/>
  <c r="N54" i="9"/>
  <c r="M54" i="9"/>
  <c r="L54" i="9"/>
  <c r="K54" i="9"/>
  <c r="J54" i="9"/>
  <c r="I54" i="9"/>
  <c r="P53" i="9"/>
  <c r="O53" i="9"/>
  <c r="N53" i="9"/>
  <c r="M53" i="9"/>
  <c r="L53" i="9"/>
  <c r="K53" i="9"/>
  <c r="J53" i="9"/>
  <c r="I53" i="9"/>
  <c r="P52" i="9"/>
  <c r="O52" i="9"/>
  <c r="N52" i="9"/>
  <c r="M52" i="9"/>
  <c r="L52" i="9"/>
  <c r="K52" i="9"/>
  <c r="J52" i="9"/>
  <c r="I52" i="9"/>
  <c r="P51" i="9"/>
  <c r="O51" i="9"/>
  <c r="N51" i="9"/>
  <c r="M51" i="9"/>
  <c r="L51" i="9"/>
  <c r="K51" i="9"/>
  <c r="J51" i="9"/>
  <c r="I51" i="9"/>
  <c r="P50" i="9"/>
  <c r="O50" i="9"/>
  <c r="N50" i="9"/>
  <c r="M50" i="9"/>
  <c r="L50" i="9"/>
  <c r="K50" i="9"/>
  <c r="J50" i="9"/>
  <c r="I50" i="9"/>
  <c r="P49" i="9"/>
  <c r="O49" i="9"/>
  <c r="N49" i="9"/>
  <c r="M49" i="9"/>
  <c r="L49" i="9"/>
  <c r="K49" i="9"/>
  <c r="J49" i="9"/>
  <c r="I49" i="9"/>
  <c r="P48" i="9"/>
  <c r="O48" i="9"/>
  <c r="N48" i="9"/>
  <c r="M48" i="9"/>
  <c r="L48" i="9"/>
  <c r="K48" i="9"/>
  <c r="J48" i="9"/>
  <c r="I48" i="9"/>
  <c r="P47" i="9"/>
  <c r="O47" i="9"/>
  <c r="N47" i="9"/>
  <c r="M47" i="9"/>
  <c r="L47" i="9"/>
  <c r="K47" i="9"/>
  <c r="J47" i="9"/>
  <c r="I47" i="9"/>
  <c r="P46" i="9"/>
  <c r="O46" i="9"/>
  <c r="N46" i="9"/>
  <c r="M46" i="9"/>
  <c r="L46" i="9"/>
  <c r="K46" i="9"/>
  <c r="J46" i="9"/>
  <c r="I46" i="9"/>
  <c r="P45" i="9"/>
  <c r="O45" i="9"/>
  <c r="N45" i="9"/>
  <c r="M45" i="9"/>
  <c r="L45" i="9"/>
  <c r="K45" i="9"/>
  <c r="J45" i="9"/>
  <c r="I45" i="9"/>
  <c r="P44" i="9"/>
  <c r="O44" i="9"/>
  <c r="N44" i="9"/>
  <c r="M44" i="9"/>
  <c r="L44" i="9"/>
  <c r="K44" i="9"/>
  <c r="J44" i="9"/>
  <c r="I44" i="9"/>
  <c r="P43" i="9"/>
  <c r="O43" i="9"/>
  <c r="N43" i="9"/>
  <c r="M43" i="9"/>
  <c r="L43" i="9"/>
  <c r="K43" i="9"/>
  <c r="J43" i="9"/>
  <c r="I43" i="9"/>
  <c r="P42" i="9"/>
  <c r="O42" i="9"/>
  <c r="N42" i="9"/>
  <c r="M42" i="9"/>
  <c r="L42" i="9"/>
  <c r="K42" i="9"/>
  <c r="J42" i="9"/>
  <c r="I42" i="9"/>
  <c r="P41" i="9"/>
  <c r="O41" i="9"/>
  <c r="N41" i="9"/>
  <c r="M41" i="9"/>
  <c r="L41" i="9"/>
  <c r="K41" i="9"/>
  <c r="J41" i="9"/>
  <c r="I41" i="9"/>
  <c r="P40" i="9"/>
  <c r="O40" i="9"/>
  <c r="N40" i="9"/>
  <c r="M40" i="9"/>
  <c r="L40" i="9"/>
  <c r="K40" i="9"/>
  <c r="J40" i="9"/>
  <c r="I40" i="9"/>
  <c r="P39" i="9"/>
  <c r="O39" i="9"/>
  <c r="N39" i="9"/>
  <c r="M39" i="9"/>
  <c r="L39" i="9"/>
  <c r="K39" i="9"/>
  <c r="J39" i="9"/>
  <c r="I39" i="9"/>
  <c r="P38" i="9"/>
  <c r="O38" i="9"/>
  <c r="N38" i="9"/>
  <c r="M38" i="9"/>
  <c r="L38" i="9"/>
  <c r="K38" i="9"/>
  <c r="J38" i="9"/>
  <c r="I38" i="9"/>
  <c r="P37" i="9"/>
  <c r="O37" i="9"/>
  <c r="N37" i="9"/>
  <c r="M37" i="9"/>
  <c r="L37" i="9"/>
  <c r="K37" i="9"/>
  <c r="J37" i="9"/>
  <c r="I37" i="9"/>
  <c r="P36" i="9"/>
  <c r="O36" i="9"/>
  <c r="N36" i="9"/>
  <c r="M36" i="9"/>
  <c r="L36" i="9"/>
  <c r="K36" i="9"/>
  <c r="J36" i="9"/>
  <c r="I36" i="9"/>
  <c r="P35" i="9"/>
  <c r="O35" i="9"/>
  <c r="N35" i="9"/>
  <c r="M35" i="9"/>
  <c r="L35" i="9"/>
  <c r="K35" i="9"/>
  <c r="J35" i="9"/>
  <c r="I35" i="9"/>
  <c r="P34" i="9"/>
  <c r="O34" i="9"/>
  <c r="N34" i="9"/>
  <c r="M34" i="9"/>
  <c r="L34" i="9"/>
  <c r="K34" i="9"/>
  <c r="J34" i="9"/>
  <c r="I34" i="9"/>
  <c r="P33" i="9"/>
  <c r="O33" i="9"/>
  <c r="N33" i="9"/>
  <c r="M33" i="9"/>
  <c r="L33" i="9"/>
  <c r="K33" i="9"/>
  <c r="J33" i="9"/>
  <c r="I33" i="9"/>
  <c r="P32" i="9"/>
  <c r="O32" i="9"/>
  <c r="N32" i="9"/>
  <c r="M32" i="9"/>
  <c r="L32" i="9"/>
  <c r="K32" i="9"/>
  <c r="J32" i="9"/>
  <c r="I32" i="9"/>
  <c r="P31" i="9"/>
  <c r="O31" i="9"/>
  <c r="N31" i="9"/>
  <c r="M31" i="9"/>
  <c r="L31" i="9"/>
  <c r="K31" i="9"/>
  <c r="J31" i="9"/>
  <c r="I31" i="9"/>
  <c r="P30" i="9"/>
  <c r="O30" i="9"/>
  <c r="N30" i="9"/>
  <c r="M30" i="9"/>
  <c r="L30" i="9"/>
  <c r="K30" i="9"/>
  <c r="J30" i="9"/>
  <c r="I30" i="9"/>
  <c r="P29" i="9"/>
  <c r="O29" i="9"/>
  <c r="N29" i="9"/>
  <c r="M29" i="9"/>
  <c r="L29" i="9"/>
  <c r="K29" i="9"/>
  <c r="J29" i="9"/>
  <c r="I29" i="9"/>
  <c r="P28" i="9"/>
  <c r="O28" i="9"/>
  <c r="N28" i="9"/>
  <c r="M28" i="9"/>
  <c r="L28" i="9"/>
  <c r="K28" i="9"/>
  <c r="J28" i="9"/>
  <c r="I28" i="9"/>
  <c r="P27" i="9"/>
  <c r="O27" i="9"/>
  <c r="N27" i="9"/>
  <c r="M27" i="9"/>
  <c r="L27" i="9"/>
  <c r="K27" i="9"/>
  <c r="J27" i="9"/>
  <c r="I27" i="9"/>
  <c r="P26" i="9"/>
  <c r="O26" i="9"/>
  <c r="N26" i="9"/>
  <c r="M26" i="9"/>
  <c r="L26" i="9"/>
  <c r="K26" i="9"/>
  <c r="J26" i="9"/>
  <c r="I26" i="9"/>
  <c r="P25" i="9"/>
  <c r="O25" i="9"/>
  <c r="N25" i="9"/>
  <c r="M25" i="9"/>
  <c r="L25" i="9"/>
  <c r="K25" i="9"/>
  <c r="J25" i="9"/>
  <c r="I25" i="9"/>
  <c r="P24" i="9"/>
  <c r="O24" i="9"/>
  <c r="N24" i="9"/>
  <c r="M24" i="9"/>
  <c r="L24" i="9"/>
  <c r="K24" i="9"/>
  <c r="J24" i="9"/>
  <c r="I24" i="9"/>
  <c r="P23" i="9"/>
  <c r="O23" i="9"/>
  <c r="N23" i="9"/>
  <c r="M23" i="9"/>
  <c r="L23" i="9"/>
  <c r="K23" i="9"/>
  <c r="J23" i="9"/>
  <c r="I23" i="9"/>
  <c r="P22" i="9"/>
  <c r="O22" i="9"/>
  <c r="N22" i="9"/>
  <c r="M22" i="9"/>
  <c r="L22" i="9"/>
  <c r="K22" i="9"/>
  <c r="J22" i="9"/>
  <c r="I22" i="9"/>
  <c r="P21" i="9"/>
  <c r="O21" i="9"/>
  <c r="N21" i="9"/>
  <c r="M21" i="9"/>
  <c r="L21" i="9"/>
  <c r="K21" i="9"/>
  <c r="J21" i="9"/>
  <c r="I21" i="9"/>
  <c r="P20" i="9"/>
  <c r="O20" i="9"/>
  <c r="N20" i="9"/>
  <c r="M20" i="9"/>
  <c r="L20" i="9"/>
  <c r="K20" i="9"/>
  <c r="J20" i="9"/>
  <c r="I20" i="9"/>
  <c r="P19" i="9"/>
  <c r="O19" i="9"/>
  <c r="N19" i="9"/>
  <c r="M19" i="9"/>
  <c r="L19" i="9"/>
  <c r="K19" i="9"/>
  <c r="J19" i="9"/>
  <c r="I19" i="9"/>
  <c r="P18" i="9"/>
  <c r="O18" i="9"/>
  <c r="N18" i="9"/>
  <c r="M18" i="9"/>
  <c r="L18" i="9"/>
  <c r="K18" i="9"/>
  <c r="J18" i="9"/>
  <c r="I18" i="9"/>
  <c r="P17" i="9"/>
  <c r="O17" i="9"/>
  <c r="N17" i="9"/>
  <c r="M17" i="9"/>
  <c r="L17" i="9"/>
  <c r="K17" i="9"/>
  <c r="J17" i="9"/>
  <c r="I17" i="9"/>
  <c r="P16" i="9"/>
  <c r="O16" i="9"/>
  <c r="N16" i="9"/>
  <c r="M16" i="9"/>
  <c r="L16" i="9"/>
  <c r="K16" i="9"/>
  <c r="J16" i="9"/>
  <c r="I16" i="9"/>
  <c r="P15" i="9"/>
  <c r="O15" i="9"/>
  <c r="N15" i="9"/>
  <c r="M15" i="9"/>
  <c r="L15" i="9"/>
  <c r="K15" i="9"/>
  <c r="J15" i="9"/>
  <c r="I15" i="9"/>
  <c r="P14" i="9"/>
  <c r="O14" i="9"/>
  <c r="N14" i="9"/>
  <c r="M14" i="9"/>
  <c r="L14" i="9"/>
  <c r="K14" i="9"/>
  <c r="J14" i="9"/>
  <c r="I14" i="9"/>
  <c r="P13" i="9"/>
  <c r="O13" i="9"/>
  <c r="N13" i="9"/>
  <c r="M13" i="9"/>
  <c r="L13" i="9"/>
  <c r="K13" i="9"/>
  <c r="J13" i="9"/>
  <c r="I13" i="9"/>
  <c r="P12" i="9"/>
  <c r="O12" i="9"/>
  <c r="N12" i="9"/>
  <c r="M12" i="9"/>
  <c r="L12" i="9"/>
  <c r="K12" i="9"/>
  <c r="J12" i="9"/>
  <c r="I12" i="9"/>
  <c r="P11" i="9"/>
  <c r="O11" i="9"/>
  <c r="N11" i="9"/>
  <c r="M11" i="9"/>
  <c r="L11" i="9"/>
  <c r="K11" i="9"/>
  <c r="J11" i="9"/>
  <c r="I11" i="9"/>
  <c r="P10" i="9"/>
  <c r="O10" i="9"/>
  <c r="N10" i="9"/>
  <c r="M10" i="9"/>
  <c r="L10" i="9"/>
  <c r="K10" i="9"/>
  <c r="J10" i="9"/>
  <c r="I10" i="9"/>
  <c r="P9" i="9"/>
  <c r="O9" i="9"/>
  <c r="N9" i="9"/>
  <c r="M9" i="9"/>
  <c r="L9" i="9"/>
  <c r="K9" i="9"/>
  <c r="J9" i="9"/>
  <c r="I9" i="9"/>
  <c r="P8" i="9"/>
  <c r="O8" i="9"/>
  <c r="N8" i="9"/>
  <c r="M8" i="9"/>
  <c r="L8" i="9"/>
  <c r="K8" i="9"/>
  <c r="J8" i="9"/>
  <c r="I8" i="9"/>
  <c r="P7" i="9"/>
  <c r="O7" i="9"/>
  <c r="N7" i="9"/>
  <c r="M7" i="9"/>
  <c r="L7" i="9"/>
  <c r="K7" i="9"/>
  <c r="J7" i="9"/>
  <c r="I7" i="9"/>
  <c r="P6" i="9"/>
  <c r="O6" i="9"/>
  <c r="N6" i="9"/>
  <c r="M6" i="9"/>
  <c r="L6" i="9"/>
  <c r="K6" i="9"/>
  <c r="J6" i="9"/>
  <c r="I6" i="9"/>
  <c r="H316" i="9"/>
  <c r="G316" i="9"/>
  <c r="H315" i="9"/>
  <c r="G315" i="9"/>
  <c r="H314" i="9"/>
  <c r="G314" i="9"/>
  <c r="H313" i="9"/>
  <c r="G313" i="9"/>
  <c r="H312" i="9"/>
  <c r="G312" i="9"/>
  <c r="H311" i="9"/>
  <c r="G311" i="9"/>
  <c r="H310" i="9"/>
  <c r="G310" i="9"/>
  <c r="H309" i="9"/>
  <c r="G309" i="9"/>
  <c r="H308" i="9"/>
  <c r="G308" i="9"/>
  <c r="H307" i="9"/>
  <c r="G307" i="9"/>
  <c r="H306" i="9"/>
  <c r="G306" i="9"/>
  <c r="H305" i="9"/>
  <c r="G305" i="9"/>
  <c r="H304" i="9"/>
  <c r="G304" i="9"/>
  <c r="H303" i="9"/>
  <c r="G303" i="9"/>
  <c r="H302" i="9"/>
  <c r="G302" i="9"/>
  <c r="H301" i="9"/>
  <c r="G301" i="9"/>
  <c r="H300" i="9"/>
  <c r="G300" i="9"/>
  <c r="H299" i="9"/>
  <c r="G299" i="9"/>
  <c r="H298" i="9"/>
  <c r="G298" i="9"/>
  <c r="H297" i="9"/>
  <c r="G297" i="9"/>
  <c r="H296" i="9"/>
  <c r="G296" i="9"/>
  <c r="H295" i="9"/>
  <c r="G295" i="9"/>
  <c r="H294" i="9"/>
  <c r="G294" i="9"/>
  <c r="H293" i="9"/>
  <c r="G293" i="9"/>
  <c r="H292" i="9"/>
  <c r="G292" i="9"/>
  <c r="H291" i="9"/>
  <c r="G291" i="9"/>
  <c r="H290" i="9"/>
  <c r="G290" i="9"/>
  <c r="H289" i="9"/>
  <c r="G289" i="9"/>
  <c r="H288" i="9"/>
  <c r="G288" i="9"/>
  <c r="H287" i="9"/>
  <c r="G287" i="9"/>
  <c r="H286" i="9"/>
  <c r="G286" i="9"/>
  <c r="H285" i="9"/>
  <c r="G285" i="9"/>
  <c r="H284" i="9"/>
  <c r="G284" i="9"/>
  <c r="H283" i="9"/>
  <c r="G283" i="9"/>
  <c r="H282" i="9"/>
  <c r="G282" i="9"/>
  <c r="H281" i="9"/>
  <c r="G281" i="9"/>
  <c r="H280" i="9"/>
  <c r="G280" i="9"/>
  <c r="H279" i="9"/>
  <c r="G279" i="9"/>
  <c r="H278" i="9"/>
  <c r="G278" i="9"/>
  <c r="H277" i="9"/>
  <c r="G277" i="9"/>
  <c r="H276" i="9"/>
  <c r="G276" i="9"/>
  <c r="H275" i="9"/>
  <c r="G275" i="9"/>
  <c r="H274" i="9"/>
  <c r="G274" i="9"/>
  <c r="H273" i="9"/>
  <c r="G273" i="9"/>
  <c r="H272" i="9"/>
  <c r="G272" i="9"/>
  <c r="H271" i="9"/>
  <c r="G271" i="9"/>
  <c r="H270" i="9"/>
  <c r="G270" i="9"/>
  <c r="H269" i="9"/>
  <c r="G269" i="9"/>
  <c r="H268" i="9"/>
  <c r="G268" i="9"/>
  <c r="H267" i="9"/>
  <c r="G267" i="9"/>
  <c r="H266" i="9"/>
  <c r="G266" i="9"/>
  <c r="H265" i="9"/>
  <c r="G265" i="9"/>
  <c r="H264" i="9"/>
  <c r="G264" i="9"/>
  <c r="H263" i="9"/>
  <c r="G263" i="9"/>
  <c r="H262" i="9"/>
  <c r="G262" i="9"/>
  <c r="H261" i="9"/>
  <c r="G261" i="9"/>
  <c r="H260" i="9"/>
  <c r="G260" i="9"/>
  <c r="H259" i="9"/>
  <c r="G259" i="9"/>
  <c r="H258" i="9"/>
  <c r="G258" i="9"/>
  <c r="H257" i="9"/>
  <c r="G257" i="9"/>
  <c r="H256" i="9"/>
  <c r="G256" i="9"/>
  <c r="H255" i="9"/>
  <c r="G255" i="9"/>
  <c r="H254" i="9"/>
  <c r="G254" i="9"/>
  <c r="H253" i="9"/>
  <c r="G253" i="9"/>
  <c r="H252" i="9"/>
  <c r="G252" i="9"/>
  <c r="H251" i="9"/>
  <c r="G251" i="9"/>
  <c r="H250" i="9"/>
  <c r="G250" i="9"/>
  <c r="H249" i="9"/>
  <c r="G249" i="9"/>
  <c r="H248" i="9"/>
  <c r="G248" i="9"/>
  <c r="H247" i="9"/>
  <c r="G247" i="9"/>
  <c r="H246" i="9"/>
  <c r="G246" i="9"/>
  <c r="H245" i="9"/>
  <c r="G245" i="9"/>
  <c r="H244" i="9"/>
  <c r="G244" i="9"/>
  <c r="H243" i="9"/>
  <c r="G243" i="9"/>
  <c r="H242" i="9"/>
  <c r="G242" i="9"/>
  <c r="H241" i="9"/>
  <c r="G241" i="9"/>
  <c r="H240" i="9"/>
  <c r="G240" i="9"/>
  <c r="H239" i="9"/>
  <c r="G239" i="9"/>
  <c r="H238" i="9"/>
  <c r="G238" i="9"/>
  <c r="H237" i="9"/>
  <c r="G237" i="9"/>
  <c r="H236" i="9"/>
  <c r="G236" i="9"/>
  <c r="H235" i="9"/>
  <c r="G235" i="9"/>
  <c r="H234" i="9"/>
  <c r="G234" i="9"/>
  <c r="H233" i="9"/>
  <c r="G233" i="9"/>
  <c r="H232" i="9"/>
  <c r="G232" i="9"/>
  <c r="H231" i="9"/>
  <c r="G231" i="9"/>
  <c r="H230" i="9"/>
  <c r="G230" i="9"/>
  <c r="H229" i="9"/>
  <c r="G229" i="9"/>
  <c r="H228" i="9"/>
  <c r="G228" i="9"/>
  <c r="H227" i="9"/>
  <c r="G227" i="9"/>
  <c r="H226" i="9"/>
  <c r="G226" i="9"/>
  <c r="H225" i="9"/>
  <c r="G225" i="9"/>
  <c r="H224" i="9"/>
  <c r="G224" i="9"/>
  <c r="H223" i="9"/>
  <c r="G223" i="9"/>
  <c r="H222" i="9"/>
  <c r="G222" i="9"/>
  <c r="H221" i="9"/>
  <c r="G221" i="9"/>
  <c r="H220" i="9"/>
  <c r="G220" i="9"/>
  <c r="H219" i="9"/>
  <c r="G219" i="9"/>
  <c r="H218" i="9"/>
  <c r="G218" i="9"/>
  <c r="H217" i="9"/>
  <c r="G217" i="9"/>
  <c r="H216" i="9"/>
  <c r="G216" i="9"/>
  <c r="H215" i="9"/>
  <c r="G215" i="9"/>
  <c r="H214" i="9"/>
  <c r="G214" i="9"/>
  <c r="H213" i="9"/>
  <c r="G213" i="9"/>
  <c r="H212" i="9"/>
  <c r="G212" i="9"/>
  <c r="H211" i="9"/>
  <c r="G211" i="9"/>
  <c r="H210" i="9"/>
  <c r="G210" i="9"/>
  <c r="H209" i="9"/>
  <c r="G209" i="9"/>
  <c r="H208" i="9"/>
  <c r="G208" i="9"/>
  <c r="H207" i="9"/>
  <c r="G207" i="9"/>
  <c r="H206" i="9"/>
  <c r="G206" i="9"/>
  <c r="H205" i="9"/>
  <c r="G205" i="9"/>
  <c r="H204" i="9"/>
  <c r="G204" i="9"/>
  <c r="H203" i="9"/>
  <c r="G203" i="9"/>
  <c r="H202" i="9"/>
  <c r="G202" i="9"/>
  <c r="H201" i="9"/>
  <c r="G201" i="9"/>
  <c r="H200" i="9"/>
  <c r="G200" i="9"/>
  <c r="H199" i="9"/>
  <c r="G199" i="9"/>
  <c r="H198" i="9"/>
  <c r="G198" i="9"/>
  <c r="H197" i="9"/>
  <c r="G197" i="9"/>
  <c r="H196" i="9"/>
  <c r="G196" i="9"/>
  <c r="H195" i="9"/>
  <c r="G195" i="9"/>
  <c r="H194" i="9"/>
  <c r="G194" i="9"/>
  <c r="H193" i="9"/>
  <c r="G193" i="9"/>
  <c r="H192" i="9"/>
  <c r="G192" i="9"/>
  <c r="H191" i="9"/>
  <c r="G191" i="9"/>
  <c r="H190" i="9"/>
  <c r="G190" i="9"/>
  <c r="H189" i="9"/>
  <c r="G189" i="9"/>
  <c r="H188" i="9"/>
  <c r="G188" i="9"/>
  <c r="H187" i="9"/>
  <c r="G187" i="9"/>
  <c r="H186" i="9"/>
  <c r="G186" i="9"/>
  <c r="H185" i="9"/>
  <c r="G185" i="9"/>
  <c r="H184" i="9"/>
  <c r="G184" i="9"/>
  <c r="H183" i="9"/>
  <c r="G183" i="9"/>
  <c r="H182" i="9"/>
  <c r="G182" i="9"/>
  <c r="H181" i="9"/>
  <c r="G181" i="9"/>
  <c r="H180" i="9"/>
  <c r="G180" i="9"/>
  <c r="H179" i="9"/>
  <c r="G179" i="9"/>
  <c r="H178" i="9"/>
  <c r="G178" i="9"/>
  <c r="H177" i="9"/>
  <c r="G177" i="9"/>
  <c r="H176" i="9"/>
  <c r="G176" i="9"/>
  <c r="H175" i="9"/>
  <c r="G175" i="9"/>
  <c r="H174" i="9"/>
  <c r="G174" i="9"/>
  <c r="H173" i="9"/>
  <c r="G173" i="9"/>
  <c r="H172" i="9"/>
  <c r="G172" i="9"/>
  <c r="H171" i="9"/>
  <c r="G171" i="9"/>
  <c r="H170" i="9"/>
  <c r="G170" i="9"/>
  <c r="H169" i="9"/>
  <c r="G169" i="9"/>
  <c r="H168" i="9"/>
  <c r="G168" i="9"/>
  <c r="H167" i="9"/>
  <c r="G167" i="9"/>
  <c r="H166" i="9"/>
  <c r="G166" i="9"/>
  <c r="H165" i="9"/>
  <c r="G165" i="9"/>
  <c r="H164" i="9"/>
  <c r="G164" i="9"/>
  <c r="H163" i="9"/>
  <c r="G163" i="9"/>
  <c r="H162" i="9"/>
  <c r="G162" i="9"/>
  <c r="H161" i="9"/>
  <c r="G161" i="9"/>
  <c r="H160" i="9"/>
  <c r="G160" i="9"/>
  <c r="H159" i="9"/>
  <c r="G159" i="9"/>
  <c r="H158" i="9"/>
  <c r="G158" i="9"/>
  <c r="H157" i="9"/>
  <c r="G157" i="9"/>
  <c r="H156" i="9"/>
  <c r="G156" i="9"/>
  <c r="H155" i="9"/>
  <c r="G155" i="9"/>
  <c r="H154" i="9"/>
  <c r="G154" i="9"/>
  <c r="H153" i="9"/>
  <c r="G153" i="9"/>
  <c r="H152" i="9"/>
  <c r="G152" i="9"/>
  <c r="H151" i="9"/>
  <c r="G151" i="9"/>
  <c r="H150" i="9"/>
  <c r="G150" i="9"/>
  <c r="H149" i="9"/>
  <c r="G149" i="9"/>
  <c r="H148" i="9"/>
  <c r="G148" i="9"/>
  <c r="H147" i="9"/>
  <c r="G147" i="9"/>
  <c r="H146" i="9"/>
  <c r="G146" i="9"/>
  <c r="H145" i="9"/>
  <c r="G145" i="9"/>
  <c r="H144" i="9"/>
  <c r="G144" i="9"/>
  <c r="H143" i="9"/>
  <c r="G143" i="9"/>
  <c r="H142" i="9"/>
  <c r="G142" i="9"/>
  <c r="H141" i="9"/>
  <c r="G141" i="9"/>
  <c r="H140" i="9"/>
  <c r="G140" i="9"/>
  <c r="H139" i="9"/>
  <c r="G139" i="9"/>
  <c r="H138" i="9"/>
  <c r="G138" i="9"/>
  <c r="H137" i="9"/>
  <c r="G137" i="9"/>
  <c r="H136" i="9"/>
  <c r="G136" i="9"/>
  <c r="H135" i="9"/>
  <c r="G135" i="9"/>
  <c r="H134" i="9"/>
  <c r="G134" i="9"/>
  <c r="H133" i="9"/>
  <c r="G133" i="9"/>
  <c r="H132" i="9"/>
  <c r="G132" i="9"/>
  <c r="H131" i="9"/>
  <c r="G131" i="9"/>
  <c r="H130" i="9"/>
  <c r="G130" i="9"/>
  <c r="H129" i="9"/>
  <c r="G129" i="9"/>
  <c r="H128" i="9"/>
  <c r="G128" i="9"/>
  <c r="H127" i="9"/>
  <c r="G127" i="9"/>
  <c r="H126" i="9"/>
  <c r="G126" i="9"/>
  <c r="H125" i="9"/>
  <c r="G125" i="9"/>
  <c r="H124" i="9"/>
  <c r="G124" i="9"/>
  <c r="H123" i="9"/>
  <c r="G123" i="9"/>
  <c r="H122" i="9"/>
  <c r="G122" i="9"/>
  <c r="H121" i="9"/>
  <c r="G121" i="9"/>
  <c r="H120" i="9"/>
  <c r="G120" i="9"/>
  <c r="H119" i="9"/>
  <c r="G119" i="9"/>
  <c r="H118" i="9"/>
  <c r="G118" i="9"/>
  <c r="H117" i="9"/>
  <c r="G117" i="9"/>
  <c r="H116" i="9"/>
  <c r="G116" i="9"/>
  <c r="H115" i="9"/>
  <c r="G115" i="9"/>
  <c r="H114" i="9"/>
  <c r="G114" i="9"/>
  <c r="H113" i="9"/>
  <c r="G113" i="9"/>
  <c r="H112" i="9"/>
  <c r="G112" i="9"/>
  <c r="H111" i="9"/>
  <c r="G111" i="9"/>
  <c r="H110" i="9"/>
  <c r="G110" i="9"/>
  <c r="H109" i="9"/>
  <c r="G109" i="9"/>
  <c r="H108" i="9"/>
  <c r="G108" i="9"/>
  <c r="H107" i="9"/>
  <c r="G107" i="9"/>
  <c r="H106" i="9"/>
  <c r="G106" i="9"/>
  <c r="H105" i="9"/>
  <c r="G105" i="9"/>
  <c r="H104" i="9"/>
  <c r="G104" i="9"/>
  <c r="H103" i="9"/>
  <c r="G103" i="9"/>
  <c r="H102" i="9"/>
  <c r="G102" i="9"/>
  <c r="H101" i="9"/>
  <c r="G101" i="9"/>
  <c r="H100" i="9"/>
  <c r="G100" i="9"/>
  <c r="H99" i="9"/>
  <c r="G99" i="9"/>
  <c r="H98" i="9"/>
  <c r="G98" i="9"/>
  <c r="H97" i="9"/>
  <c r="G97" i="9"/>
  <c r="H96" i="9"/>
  <c r="G96" i="9"/>
  <c r="H95" i="9"/>
  <c r="G95" i="9"/>
  <c r="H94" i="9"/>
  <c r="G94" i="9"/>
  <c r="H93" i="9"/>
  <c r="G93" i="9"/>
  <c r="H92" i="9"/>
  <c r="G92" i="9"/>
  <c r="H91" i="9"/>
  <c r="G91" i="9"/>
  <c r="H90" i="9"/>
  <c r="G90" i="9"/>
  <c r="H89" i="9"/>
  <c r="G89" i="9"/>
  <c r="H88" i="9"/>
  <c r="G88" i="9"/>
  <c r="H87" i="9"/>
  <c r="G87" i="9"/>
  <c r="H86" i="9"/>
  <c r="G86" i="9"/>
  <c r="H85" i="9"/>
  <c r="G85" i="9"/>
  <c r="H84" i="9"/>
  <c r="G84" i="9"/>
  <c r="H83" i="9"/>
  <c r="G83" i="9"/>
  <c r="H82" i="9"/>
  <c r="G82" i="9"/>
  <c r="H81" i="9"/>
  <c r="G81" i="9"/>
  <c r="H80" i="9"/>
  <c r="G80" i="9"/>
  <c r="H79" i="9"/>
  <c r="G79" i="9"/>
  <c r="H78" i="9"/>
  <c r="G78" i="9"/>
  <c r="H77" i="9"/>
  <c r="G77" i="9"/>
  <c r="H76" i="9"/>
  <c r="G76" i="9"/>
  <c r="H75" i="9"/>
  <c r="G75" i="9"/>
  <c r="H74" i="9"/>
  <c r="G74" i="9"/>
  <c r="H73" i="9"/>
  <c r="G73" i="9"/>
  <c r="H72" i="9"/>
  <c r="G72" i="9"/>
  <c r="H71" i="9"/>
  <c r="G71" i="9"/>
  <c r="H70" i="9"/>
  <c r="G70" i="9"/>
  <c r="H69" i="9"/>
  <c r="G69" i="9"/>
  <c r="H68" i="9"/>
  <c r="G68" i="9"/>
  <c r="H67" i="9"/>
  <c r="G67" i="9"/>
  <c r="H66" i="9"/>
  <c r="G66" i="9"/>
  <c r="H65" i="9"/>
  <c r="G65" i="9"/>
  <c r="H64" i="9"/>
  <c r="G64" i="9"/>
  <c r="H63" i="9"/>
  <c r="G63" i="9"/>
  <c r="H62" i="9"/>
  <c r="G62" i="9"/>
  <c r="H61" i="9"/>
  <c r="G61" i="9"/>
  <c r="H60" i="9"/>
  <c r="G60" i="9"/>
  <c r="H59" i="9"/>
  <c r="G59" i="9"/>
  <c r="H58" i="9"/>
  <c r="G58" i="9"/>
  <c r="H57" i="9"/>
  <c r="G57" i="9"/>
  <c r="H56" i="9"/>
  <c r="G56" i="9"/>
  <c r="H55" i="9"/>
  <c r="G55" i="9"/>
  <c r="H54" i="9"/>
  <c r="G54" i="9"/>
  <c r="H53" i="9"/>
  <c r="G53" i="9"/>
  <c r="H52" i="9"/>
  <c r="G52" i="9"/>
  <c r="H51" i="9"/>
  <c r="G51" i="9"/>
  <c r="H50" i="9"/>
  <c r="G50" i="9"/>
  <c r="H49" i="9"/>
  <c r="G49" i="9"/>
  <c r="H48" i="9"/>
  <c r="G48" i="9"/>
  <c r="H47" i="9"/>
  <c r="G47" i="9"/>
  <c r="H46" i="9"/>
  <c r="G46" i="9"/>
  <c r="H45" i="9"/>
  <c r="G45" i="9"/>
  <c r="H44" i="9"/>
  <c r="G44" i="9"/>
  <c r="H43" i="9"/>
  <c r="G43" i="9"/>
  <c r="H42" i="9"/>
  <c r="G42" i="9"/>
  <c r="H41" i="9"/>
  <c r="G41" i="9"/>
  <c r="H40" i="9"/>
  <c r="G40" i="9"/>
  <c r="H39" i="9"/>
  <c r="G39" i="9"/>
  <c r="H38" i="9"/>
  <c r="G38" i="9"/>
  <c r="H37" i="9"/>
  <c r="G37" i="9"/>
  <c r="H36" i="9"/>
  <c r="G36" i="9"/>
  <c r="H35" i="9"/>
  <c r="G35" i="9"/>
  <c r="H34" i="9"/>
  <c r="G34" i="9"/>
  <c r="H33" i="9"/>
  <c r="G33" i="9"/>
  <c r="H32" i="9"/>
  <c r="G32" i="9"/>
  <c r="H31" i="9"/>
  <c r="G31" i="9"/>
  <c r="H30" i="9"/>
  <c r="G30" i="9"/>
  <c r="H29" i="9"/>
  <c r="G29" i="9"/>
  <c r="H28" i="9"/>
  <c r="G28" i="9"/>
  <c r="H27" i="9"/>
  <c r="G27" i="9"/>
  <c r="H26" i="9"/>
  <c r="G26" i="9"/>
  <c r="H25" i="9"/>
  <c r="G25" i="9"/>
  <c r="H24" i="9"/>
  <c r="G24" i="9"/>
  <c r="H23" i="9"/>
  <c r="G23" i="9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H15" i="9"/>
  <c r="G15" i="9"/>
  <c r="H14" i="9"/>
  <c r="G14" i="9"/>
  <c r="H13" i="9"/>
  <c r="G13" i="9"/>
  <c r="H12" i="9"/>
  <c r="G12" i="9"/>
  <c r="H11" i="9"/>
  <c r="G11" i="9"/>
  <c r="H10" i="9"/>
  <c r="G10" i="9"/>
  <c r="H9" i="9"/>
  <c r="G9" i="9"/>
  <c r="H8" i="9"/>
  <c r="G8" i="9"/>
  <c r="H7" i="9"/>
  <c r="G7" i="9"/>
  <c r="H6" i="9"/>
  <c r="G6" i="9"/>
  <c r="AC437" i="17" l="1"/>
  <c r="AB437" i="17"/>
  <c r="AA437" i="17"/>
  <c r="Z437" i="17"/>
  <c r="Y437" i="17"/>
  <c r="X437" i="17"/>
  <c r="W437" i="17"/>
  <c r="V437" i="17"/>
  <c r="U437" i="17"/>
  <c r="T437" i="17"/>
  <c r="AC436" i="17"/>
  <c r="AB436" i="17"/>
  <c r="AA436" i="17"/>
  <c r="Z436" i="17"/>
  <c r="Y436" i="17"/>
  <c r="X436" i="17"/>
  <c r="AG436" i="17" s="1"/>
  <c r="W436" i="17"/>
  <c r="V436" i="17"/>
  <c r="U436" i="17"/>
  <c r="T436" i="17"/>
  <c r="AC435" i="17"/>
  <c r="AB435" i="17"/>
  <c r="AI435" i="17" s="1"/>
  <c r="AA435" i="17"/>
  <c r="AH435" i="17" s="1"/>
  <c r="Z435" i="17"/>
  <c r="Y435" i="17"/>
  <c r="X435" i="17"/>
  <c r="W435" i="17"/>
  <c r="AF435" i="17" s="1"/>
  <c r="V435" i="17"/>
  <c r="U435" i="17"/>
  <c r="AE435" i="17" s="1"/>
  <c r="T435" i="17"/>
  <c r="AC434" i="17"/>
  <c r="AI434" i="17" s="1"/>
  <c r="AB434" i="17"/>
  <c r="AA434" i="17"/>
  <c r="Z434" i="17"/>
  <c r="Y434" i="17"/>
  <c r="AG434" i="17" s="1"/>
  <c r="X434" i="17"/>
  <c r="W434" i="17"/>
  <c r="V434" i="17"/>
  <c r="U434" i="17"/>
  <c r="AE434" i="17" s="1"/>
  <c r="T434" i="17"/>
  <c r="AC433" i="17"/>
  <c r="AB433" i="17"/>
  <c r="AA433" i="17"/>
  <c r="AH433" i="17" s="1"/>
  <c r="Z433" i="17"/>
  <c r="Y433" i="17"/>
  <c r="X433" i="17"/>
  <c r="AG433" i="17" s="1"/>
  <c r="W433" i="17"/>
  <c r="AF433" i="17" s="1"/>
  <c r="V433" i="17"/>
  <c r="U433" i="17"/>
  <c r="T433" i="17"/>
  <c r="AC432" i="17"/>
  <c r="AI432" i="17" s="1"/>
  <c r="AB432" i="17"/>
  <c r="AA432" i="17"/>
  <c r="Z432" i="17"/>
  <c r="Y432" i="17"/>
  <c r="X432" i="17"/>
  <c r="W432" i="17"/>
  <c r="V432" i="17"/>
  <c r="U432" i="17"/>
  <c r="AE432" i="17" s="1"/>
  <c r="T432" i="17"/>
  <c r="AC431" i="17"/>
  <c r="AB431" i="17"/>
  <c r="AA431" i="17"/>
  <c r="Z431" i="17"/>
  <c r="Y431" i="17"/>
  <c r="X431" i="17"/>
  <c r="W431" i="17"/>
  <c r="V431" i="17"/>
  <c r="U431" i="17"/>
  <c r="T431" i="17"/>
  <c r="AC430" i="17"/>
  <c r="AI430" i="17" s="1"/>
  <c r="AB430" i="17"/>
  <c r="AA430" i="17"/>
  <c r="Z430" i="17"/>
  <c r="Y430" i="17"/>
  <c r="AG430" i="17" s="1"/>
  <c r="X430" i="17"/>
  <c r="W430" i="17"/>
  <c r="V430" i="17"/>
  <c r="U430" i="17"/>
  <c r="AE430" i="17" s="1"/>
  <c r="T430" i="17"/>
  <c r="AC429" i="17"/>
  <c r="AB429" i="17"/>
  <c r="AA429" i="17"/>
  <c r="AH429" i="17" s="1"/>
  <c r="Z429" i="17"/>
  <c r="Y429" i="17"/>
  <c r="X429" i="17"/>
  <c r="AG429" i="17" s="1"/>
  <c r="W429" i="17"/>
  <c r="AF429" i="17" s="1"/>
  <c r="V429" i="17"/>
  <c r="U429" i="17"/>
  <c r="T429" i="17"/>
  <c r="AC428" i="17"/>
  <c r="AI428" i="17" s="1"/>
  <c r="AB428" i="17"/>
  <c r="AA428" i="17"/>
  <c r="Z428" i="17"/>
  <c r="Y428" i="17"/>
  <c r="X428" i="17"/>
  <c r="W428" i="17"/>
  <c r="V428" i="17"/>
  <c r="U428" i="17"/>
  <c r="AE428" i="17" s="1"/>
  <c r="T428" i="17"/>
  <c r="AC427" i="17"/>
  <c r="AB427" i="17"/>
  <c r="AA427" i="17"/>
  <c r="Z427" i="17"/>
  <c r="Y427" i="17"/>
  <c r="X427" i="17"/>
  <c r="W427" i="17"/>
  <c r="V427" i="17"/>
  <c r="U427" i="17"/>
  <c r="T427" i="17"/>
  <c r="AC426" i="17"/>
  <c r="AI426" i="17" s="1"/>
  <c r="AB426" i="17"/>
  <c r="AA426" i="17"/>
  <c r="Z426" i="17"/>
  <c r="Y426" i="17"/>
  <c r="AG426" i="17" s="1"/>
  <c r="X426" i="17"/>
  <c r="W426" i="17"/>
  <c r="V426" i="17"/>
  <c r="U426" i="17"/>
  <c r="AE426" i="17" s="1"/>
  <c r="T426" i="17"/>
  <c r="AC425" i="17"/>
  <c r="AB425" i="17"/>
  <c r="AA425" i="17"/>
  <c r="AH425" i="17" s="1"/>
  <c r="Z425" i="17"/>
  <c r="Y425" i="17"/>
  <c r="X425" i="17"/>
  <c r="AG425" i="17" s="1"/>
  <c r="W425" i="17"/>
  <c r="AF425" i="17" s="1"/>
  <c r="V425" i="17"/>
  <c r="U425" i="17"/>
  <c r="T425" i="17"/>
  <c r="AC424" i="17"/>
  <c r="AI424" i="17" s="1"/>
  <c r="AB424" i="17"/>
  <c r="AA424" i="17"/>
  <c r="Z424" i="17"/>
  <c r="Y424" i="17"/>
  <c r="X424" i="17"/>
  <c r="W424" i="17"/>
  <c r="V424" i="17"/>
  <c r="U424" i="17"/>
  <c r="AE424" i="17" s="1"/>
  <c r="T424" i="17"/>
  <c r="AC423" i="17"/>
  <c r="AB423" i="17"/>
  <c r="AA423" i="17"/>
  <c r="Z423" i="17"/>
  <c r="Y423" i="17"/>
  <c r="X423" i="17"/>
  <c r="W423" i="17"/>
  <c r="V423" i="17"/>
  <c r="U423" i="17"/>
  <c r="T423" i="17"/>
  <c r="AC422" i="17"/>
  <c r="AB422" i="17"/>
  <c r="AA422" i="17"/>
  <c r="Z422" i="17"/>
  <c r="Y422" i="17"/>
  <c r="X422" i="17"/>
  <c r="W422" i="17"/>
  <c r="V422" i="17"/>
  <c r="U422" i="17"/>
  <c r="T422" i="17"/>
  <c r="AC421" i="17"/>
  <c r="AB421" i="17"/>
  <c r="AA421" i="17"/>
  <c r="AH421" i="17" s="1"/>
  <c r="Z421" i="17"/>
  <c r="Y421" i="17"/>
  <c r="X421" i="17"/>
  <c r="AG421" i="17" s="1"/>
  <c r="W421" i="17"/>
  <c r="AF421" i="17" s="1"/>
  <c r="V421" i="17"/>
  <c r="U421" i="17"/>
  <c r="T421" i="17"/>
  <c r="AC420" i="17"/>
  <c r="AI420" i="17" s="1"/>
  <c r="AB420" i="17"/>
  <c r="AA420" i="17"/>
  <c r="Z420" i="17"/>
  <c r="Y420" i="17"/>
  <c r="X420" i="17"/>
  <c r="W420" i="17"/>
  <c r="V420" i="17"/>
  <c r="U420" i="17"/>
  <c r="AE420" i="17" s="1"/>
  <c r="T420" i="17"/>
  <c r="AC419" i="17"/>
  <c r="AB419" i="17"/>
  <c r="AA419" i="17"/>
  <c r="Z419" i="17"/>
  <c r="Y419" i="17"/>
  <c r="X419" i="17"/>
  <c r="W419" i="17"/>
  <c r="V419" i="17"/>
  <c r="U419" i="17"/>
  <c r="T419" i="17"/>
  <c r="AC418" i="17"/>
  <c r="AB418" i="17"/>
  <c r="AA418" i="17"/>
  <c r="Z418" i="17"/>
  <c r="Y418" i="17"/>
  <c r="X418" i="17"/>
  <c r="W418" i="17"/>
  <c r="V418" i="17"/>
  <c r="U418" i="17"/>
  <c r="T418" i="17"/>
  <c r="AC417" i="17"/>
  <c r="AB417" i="17"/>
  <c r="AA417" i="17"/>
  <c r="AH417" i="17" s="1"/>
  <c r="Z417" i="17"/>
  <c r="Y417" i="17"/>
  <c r="X417" i="17"/>
  <c r="AG417" i="17" s="1"/>
  <c r="W417" i="17"/>
  <c r="AF417" i="17" s="1"/>
  <c r="V417" i="17"/>
  <c r="U417" i="17"/>
  <c r="T417" i="17"/>
  <c r="AC416" i="17"/>
  <c r="AI416" i="17" s="1"/>
  <c r="AB416" i="17"/>
  <c r="AA416" i="17"/>
  <c r="Z416" i="17"/>
  <c r="Y416" i="17"/>
  <c r="X416" i="17"/>
  <c r="W416" i="17"/>
  <c r="V416" i="17"/>
  <c r="U416" i="17"/>
  <c r="AE416" i="17" s="1"/>
  <c r="T416" i="17"/>
  <c r="AC415" i="17"/>
  <c r="AB415" i="17"/>
  <c r="AA415" i="17"/>
  <c r="Z415" i="17"/>
  <c r="Y415" i="17"/>
  <c r="X415" i="17"/>
  <c r="W415" i="17"/>
  <c r="V415" i="17"/>
  <c r="U415" i="17"/>
  <c r="T415" i="17"/>
  <c r="AC414" i="17"/>
  <c r="AB414" i="17"/>
  <c r="AA414" i="17"/>
  <c r="Z414" i="17"/>
  <c r="Y414" i="17"/>
  <c r="X414" i="17"/>
  <c r="W414" i="17"/>
  <c r="V414" i="17"/>
  <c r="U414" i="17"/>
  <c r="T414" i="17"/>
  <c r="AC413" i="17"/>
  <c r="AB413" i="17"/>
  <c r="AA413" i="17"/>
  <c r="AH413" i="17" s="1"/>
  <c r="Z413" i="17"/>
  <c r="Y413" i="17"/>
  <c r="X413" i="17"/>
  <c r="W413" i="17"/>
  <c r="V413" i="17"/>
  <c r="U413" i="17"/>
  <c r="T413" i="17"/>
  <c r="AC412" i="17"/>
  <c r="AB412" i="17"/>
  <c r="AA412" i="17"/>
  <c r="Z412" i="17"/>
  <c r="Y412" i="17"/>
  <c r="AG412" i="17" s="1"/>
  <c r="X412" i="17"/>
  <c r="W412" i="17"/>
  <c r="V412" i="17"/>
  <c r="U412" i="17"/>
  <c r="T412" i="17"/>
  <c r="AC411" i="17"/>
  <c r="AB411" i="17"/>
  <c r="AA411" i="17"/>
  <c r="Z411" i="17"/>
  <c r="Y411" i="17"/>
  <c r="X411" i="17"/>
  <c r="W411" i="17"/>
  <c r="V411" i="17"/>
  <c r="U411" i="17"/>
  <c r="T411" i="17"/>
  <c r="AC410" i="17"/>
  <c r="AI410" i="17" s="1"/>
  <c r="AB410" i="17"/>
  <c r="AA410" i="17"/>
  <c r="Z410" i="17"/>
  <c r="Y410" i="17"/>
  <c r="X410" i="17"/>
  <c r="W410" i="17"/>
  <c r="V410" i="17"/>
  <c r="U410" i="17"/>
  <c r="T410" i="17"/>
  <c r="AC409" i="17"/>
  <c r="AB409" i="17"/>
  <c r="AA409" i="17"/>
  <c r="Z409" i="17"/>
  <c r="Y409" i="17"/>
  <c r="X409" i="17"/>
  <c r="W409" i="17"/>
  <c r="V409" i="17"/>
  <c r="U409" i="17"/>
  <c r="T409" i="17"/>
  <c r="AC408" i="17"/>
  <c r="AB408" i="17"/>
  <c r="AA408" i="17"/>
  <c r="Z408" i="17"/>
  <c r="Y408" i="17"/>
  <c r="X408" i="17"/>
  <c r="W408" i="17"/>
  <c r="V408" i="17"/>
  <c r="U408" i="17"/>
  <c r="T408" i="17"/>
  <c r="AC407" i="17"/>
  <c r="AB407" i="17"/>
  <c r="AA407" i="17"/>
  <c r="Z407" i="17"/>
  <c r="Y407" i="17"/>
  <c r="X407" i="17"/>
  <c r="W407" i="17"/>
  <c r="V407" i="17"/>
  <c r="U407" i="17"/>
  <c r="T407" i="17"/>
  <c r="AC406" i="17"/>
  <c r="AI406" i="17" s="1"/>
  <c r="AB406" i="17"/>
  <c r="AA406" i="17"/>
  <c r="Z406" i="17"/>
  <c r="Y406" i="17"/>
  <c r="AG406" i="17" s="1"/>
  <c r="X406" i="17"/>
  <c r="W406" i="17"/>
  <c r="V406" i="17"/>
  <c r="U406" i="17"/>
  <c r="AE406" i="17" s="1"/>
  <c r="T406" i="17"/>
  <c r="AC405" i="17"/>
  <c r="AB405" i="17"/>
  <c r="AA405" i="17"/>
  <c r="AH405" i="17" s="1"/>
  <c r="Z405" i="17"/>
  <c r="Y405" i="17"/>
  <c r="X405" i="17"/>
  <c r="W405" i="17"/>
  <c r="V405" i="17"/>
  <c r="U405" i="17"/>
  <c r="T405" i="17"/>
  <c r="AC404" i="17"/>
  <c r="AB404" i="17"/>
  <c r="AA404" i="17"/>
  <c r="Z404" i="17"/>
  <c r="Y404" i="17"/>
  <c r="AG404" i="17" s="1"/>
  <c r="X404" i="17"/>
  <c r="W404" i="17"/>
  <c r="V404" i="17"/>
  <c r="U404" i="17"/>
  <c r="T404" i="17"/>
  <c r="AC403" i="17"/>
  <c r="AB403" i="17"/>
  <c r="AA403" i="17"/>
  <c r="Z403" i="17"/>
  <c r="Y403" i="17"/>
  <c r="X403" i="17"/>
  <c r="W403" i="17"/>
  <c r="V403" i="17"/>
  <c r="U403" i="17"/>
  <c r="T403" i="17"/>
  <c r="AC402" i="17"/>
  <c r="AI402" i="17" s="1"/>
  <c r="AB402" i="17"/>
  <c r="AA402" i="17"/>
  <c r="Z402" i="17"/>
  <c r="Y402" i="17"/>
  <c r="X402" i="17"/>
  <c r="W402" i="17"/>
  <c r="V402" i="17"/>
  <c r="U402" i="17"/>
  <c r="T402" i="17"/>
  <c r="AC401" i="17"/>
  <c r="AB401" i="17"/>
  <c r="AA401" i="17"/>
  <c r="AH401" i="17" s="1"/>
  <c r="Z401" i="17"/>
  <c r="Y401" i="17"/>
  <c r="X401" i="17"/>
  <c r="W401" i="17"/>
  <c r="AF401" i="17" s="1"/>
  <c r="V401" i="17"/>
  <c r="U401" i="17"/>
  <c r="T401" i="17"/>
  <c r="AC400" i="17"/>
  <c r="AB400" i="17"/>
  <c r="AA400" i="17"/>
  <c r="Z400" i="17"/>
  <c r="Y400" i="17"/>
  <c r="X400" i="17"/>
  <c r="W400" i="17"/>
  <c r="V400" i="17"/>
  <c r="U400" i="17"/>
  <c r="T400" i="17"/>
  <c r="AE399" i="17"/>
  <c r="AC399" i="17"/>
  <c r="AI399" i="17" s="1"/>
  <c r="AB399" i="17"/>
  <c r="AA399" i="17"/>
  <c r="Z399" i="17"/>
  <c r="Y399" i="17"/>
  <c r="X399" i="17"/>
  <c r="W399" i="17"/>
  <c r="V399" i="17"/>
  <c r="U399" i="17"/>
  <c r="T399" i="17"/>
  <c r="AC398" i="17"/>
  <c r="AI398" i="17" s="1"/>
  <c r="AB398" i="17"/>
  <c r="AA398" i="17"/>
  <c r="Z398" i="17"/>
  <c r="AH398" i="17" s="1"/>
  <c r="Y398" i="17"/>
  <c r="X398" i="17"/>
  <c r="W398" i="17"/>
  <c r="V398" i="17"/>
  <c r="U398" i="17"/>
  <c r="AE398" i="17" s="1"/>
  <c r="T398" i="17"/>
  <c r="AC397" i="17"/>
  <c r="AB397" i="17"/>
  <c r="AA397" i="17"/>
  <c r="Z397" i="17"/>
  <c r="Y397" i="17"/>
  <c r="X397" i="17"/>
  <c r="AG397" i="17" s="1"/>
  <c r="W397" i="17"/>
  <c r="V397" i="17"/>
  <c r="U397" i="17"/>
  <c r="T397" i="17"/>
  <c r="AC396" i="17"/>
  <c r="AB396" i="17"/>
  <c r="AA396" i="17"/>
  <c r="Z396" i="17"/>
  <c r="Y396" i="17"/>
  <c r="AG396" i="17" s="1"/>
  <c r="X396" i="17"/>
  <c r="W396" i="17"/>
  <c r="V396" i="17"/>
  <c r="U396" i="17"/>
  <c r="T396" i="17"/>
  <c r="AC395" i="17"/>
  <c r="AB395" i="17"/>
  <c r="AI395" i="17" s="1"/>
  <c r="AA395" i="17"/>
  <c r="Z395" i="17"/>
  <c r="Y395" i="17"/>
  <c r="X395" i="17"/>
  <c r="W395" i="17"/>
  <c r="V395" i="17"/>
  <c r="U395" i="17"/>
  <c r="AE395" i="17" s="1"/>
  <c r="T395" i="17"/>
  <c r="AC394" i="17"/>
  <c r="AI394" i="17" s="1"/>
  <c r="AB394" i="17"/>
  <c r="AA394" i="17"/>
  <c r="Z394" i="17"/>
  <c r="Y394" i="17"/>
  <c r="AG394" i="17" s="1"/>
  <c r="X394" i="17"/>
  <c r="W394" i="17"/>
  <c r="V394" i="17"/>
  <c r="U394" i="17"/>
  <c r="AE394" i="17" s="1"/>
  <c r="T394" i="17"/>
  <c r="AC393" i="17"/>
  <c r="AB393" i="17"/>
  <c r="AA393" i="17"/>
  <c r="Z393" i="17"/>
  <c r="Y393" i="17"/>
  <c r="X393" i="17"/>
  <c r="W393" i="17"/>
  <c r="V393" i="17"/>
  <c r="U393" i="17"/>
  <c r="T393" i="17"/>
  <c r="AC392" i="17"/>
  <c r="AB392" i="17"/>
  <c r="AA392" i="17"/>
  <c r="Z392" i="17"/>
  <c r="Y392" i="17"/>
  <c r="X392" i="17"/>
  <c r="W392" i="17"/>
  <c r="AF392" i="17" s="1"/>
  <c r="V392" i="17"/>
  <c r="U392" i="17"/>
  <c r="T392" i="17"/>
  <c r="AC391" i="17"/>
  <c r="AI391" i="17" s="1"/>
  <c r="AB391" i="17"/>
  <c r="AA391" i="17"/>
  <c r="Z391" i="17"/>
  <c r="Y391" i="17"/>
  <c r="X391" i="17"/>
  <c r="AG391" i="17" s="1"/>
  <c r="W391" i="17"/>
  <c r="V391" i="17"/>
  <c r="U391" i="17"/>
  <c r="AE391" i="17" s="1"/>
  <c r="T391" i="17"/>
  <c r="AC390" i="17"/>
  <c r="AI390" i="17" s="1"/>
  <c r="AB390" i="17"/>
  <c r="AA390" i="17"/>
  <c r="Z390" i="17"/>
  <c r="Y390" i="17"/>
  <c r="X390" i="17"/>
  <c r="W390" i="17"/>
  <c r="V390" i="17"/>
  <c r="U390" i="17"/>
  <c r="AE390" i="17" s="1"/>
  <c r="T390" i="17"/>
  <c r="AC389" i="17"/>
  <c r="AB389" i="17"/>
  <c r="AA389" i="17"/>
  <c r="Z389" i="17"/>
  <c r="Y389" i="17"/>
  <c r="AG389" i="17" s="1"/>
  <c r="X389" i="17"/>
  <c r="W389" i="17"/>
  <c r="AF389" i="17" s="1"/>
  <c r="V389" i="17"/>
  <c r="U389" i="17"/>
  <c r="T389" i="17"/>
  <c r="AC388" i="17"/>
  <c r="AB388" i="17"/>
  <c r="AA388" i="17"/>
  <c r="Z388" i="17"/>
  <c r="Y388" i="17"/>
  <c r="X388" i="17"/>
  <c r="AG388" i="17" s="1"/>
  <c r="W388" i="17"/>
  <c r="V388" i="17"/>
  <c r="U388" i="17"/>
  <c r="T388" i="17"/>
  <c r="AC387" i="17"/>
  <c r="AB387" i="17"/>
  <c r="AA387" i="17"/>
  <c r="Z387" i="17"/>
  <c r="Y387" i="17"/>
  <c r="X387" i="17"/>
  <c r="W387" i="17"/>
  <c r="V387" i="17"/>
  <c r="U387" i="17"/>
  <c r="T387" i="17"/>
  <c r="AC386" i="17"/>
  <c r="AB386" i="17"/>
  <c r="AA386" i="17"/>
  <c r="Z386" i="17"/>
  <c r="Y386" i="17"/>
  <c r="X386" i="17"/>
  <c r="W386" i="17"/>
  <c r="V386" i="17"/>
  <c r="U386" i="17"/>
  <c r="T386" i="17"/>
  <c r="AC385" i="17"/>
  <c r="AB385" i="17"/>
  <c r="AA385" i="17"/>
  <c r="AH385" i="17" s="1"/>
  <c r="Z385" i="17"/>
  <c r="Y385" i="17"/>
  <c r="X385" i="17"/>
  <c r="W385" i="17"/>
  <c r="V385" i="17"/>
  <c r="U385" i="17"/>
  <c r="T385" i="17"/>
  <c r="AC384" i="17"/>
  <c r="AB384" i="17"/>
  <c r="AA384" i="17"/>
  <c r="Z384" i="17"/>
  <c r="Y384" i="17"/>
  <c r="X384" i="17"/>
  <c r="W384" i="17"/>
  <c r="AF384" i="17" s="1"/>
  <c r="V384" i="17"/>
  <c r="U384" i="17"/>
  <c r="T384" i="17"/>
  <c r="AC383" i="17"/>
  <c r="AB383" i="17"/>
  <c r="AA383" i="17"/>
  <c r="Z383" i="17"/>
  <c r="Y383" i="17"/>
  <c r="X383" i="17"/>
  <c r="AG383" i="17" s="1"/>
  <c r="W383" i="17"/>
  <c r="V383" i="17"/>
  <c r="U383" i="17"/>
  <c r="AE383" i="17" s="1"/>
  <c r="T383" i="17"/>
  <c r="AC382" i="17"/>
  <c r="AI382" i="17" s="1"/>
  <c r="AB382" i="17"/>
  <c r="AA382" i="17"/>
  <c r="Z382" i="17"/>
  <c r="AH382" i="17" s="1"/>
  <c r="Y382" i="17"/>
  <c r="AG382" i="17" s="1"/>
  <c r="X382" i="17"/>
  <c r="W382" i="17"/>
  <c r="V382" i="17"/>
  <c r="U382" i="17"/>
  <c r="AE382" i="17" s="1"/>
  <c r="T382" i="17"/>
  <c r="AC381" i="17"/>
  <c r="AB381" i="17"/>
  <c r="AA381" i="17"/>
  <c r="Z381" i="17"/>
  <c r="Y381" i="17"/>
  <c r="AG381" i="17" s="1"/>
  <c r="X381" i="17"/>
  <c r="W381" i="17"/>
  <c r="V381" i="17"/>
  <c r="U381" i="17"/>
  <c r="T381" i="17"/>
  <c r="AC380" i="17"/>
  <c r="AB380" i="17"/>
  <c r="AA380" i="17"/>
  <c r="Z380" i="17"/>
  <c r="Y380" i="17"/>
  <c r="AG380" i="17" s="1"/>
  <c r="X380" i="17"/>
  <c r="W380" i="17"/>
  <c r="V380" i="17"/>
  <c r="U380" i="17"/>
  <c r="T380" i="17"/>
  <c r="AC379" i="17"/>
  <c r="AI379" i="17" s="1"/>
  <c r="AB379" i="17"/>
  <c r="AA379" i="17"/>
  <c r="Z379" i="17"/>
  <c r="Y379" i="17"/>
  <c r="X379" i="17"/>
  <c r="AG379" i="17" s="1"/>
  <c r="W379" i="17"/>
  <c r="V379" i="17"/>
  <c r="U379" i="17"/>
  <c r="AE379" i="17" s="1"/>
  <c r="T379" i="17"/>
  <c r="AC378" i="17"/>
  <c r="AB378" i="17"/>
  <c r="AA378" i="17"/>
  <c r="Z378" i="17"/>
  <c r="Y378" i="17"/>
  <c r="X378" i="17"/>
  <c r="W378" i="17"/>
  <c r="V378" i="17"/>
  <c r="U378" i="17"/>
  <c r="T378" i="17"/>
  <c r="AC377" i="17"/>
  <c r="AB377" i="17"/>
  <c r="AA377" i="17"/>
  <c r="Z377" i="17"/>
  <c r="Y377" i="17"/>
  <c r="X377" i="17"/>
  <c r="W377" i="17"/>
  <c r="V377" i="17"/>
  <c r="U377" i="17"/>
  <c r="T377" i="17"/>
  <c r="AC376" i="17"/>
  <c r="AB376" i="17"/>
  <c r="AA376" i="17"/>
  <c r="Z376" i="17"/>
  <c r="Y376" i="17"/>
  <c r="X376" i="17"/>
  <c r="W376" i="17"/>
  <c r="V376" i="17"/>
  <c r="AF376" i="17" s="1"/>
  <c r="U376" i="17"/>
  <c r="T376" i="17"/>
  <c r="AC375" i="17"/>
  <c r="AB375" i="17"/>
  <c r="AA375" i="17"/>
  <c r="Z375" i="17"/>
  <c r="Y375" i="17"/>
  <c r="X375" i="17"/>
  <c r="AG375" i="17" s="1"/>
  <c r="W375" i="17"/>
  <c r="V375" i="17"/>
  <c r="U375" i="17"/>
  <c r="T375" i="17"/>
  <c r="AC374" i="17"/>
  <c r="AI374" i="17" s="1"/>
  <c r="AB374" i="17"/>
  <c r="AA374" i="17"/>
  <c r="Z374" i="17"/>
  <c r="Y374" i="17"/>
  <c r="AG374" i="17" s="1"/>
  <c r="X374" i="17"/>
  <c r="W374" i="17"/>
  <c r="V374" i="17"/>
  <c r="U374" i="17"/>
  <c r="AE374" i="17" s="1"/>
  <c r="T374" i="17"/>
  <c r="AC373" i="17"/>
  <c r="AB373" i="17"/>
  <c r="AA373" i="17"/>
  <c r="Z373" i="17"/>
  <c r="Y373" i="17"/>
  <c r="X373" i="17"/>
  <c r="W373" i="17"/>
  <c r="V373" i="17"/>
  <c r="U373" i="17"/>
  <c r="T373" i="17"/>
  <c r="AC372" i="17"/>
  <c r="AB372" i="17"/>
  <c r="AA372" i="17"/>
  <c r="AH372" i="17" s="1"/>
  <c r="Z372" i="17"/>
  <c r="Y372" i="17"/>
  <c r="X372" i="17"/>
  <c r="W372" i="17"/>
  <c r="V372" i="17"/>
  <c r="U372" i="17"/>
  <c r="T372" i="17"/>
  <c r="AC371" i="17"/>
  <c r="AB371" i="17"/>
  <c r="AA371" i="17"/>
  <c r="Z371" i="17"/>
  <c r="Y371" i="17"/>
  <c r="X371" i="17"/>
  <c r="W371" i="17"/>
  <c r="V371" i="17"/>
  <c r="U371" i="17"/>
  <c r="T371" i="17"/>
  <c r="AC370" i="17"/>
  <c r="AB370" i="17"/>
  <c r="AA370" i="17"/>
  <c r="Z370" i="17"/>
  <c r="Y370" i="17"/>
  <c r="X370" i="17"/>
  <c r="W370" i="17"/>
  <c r="AF370" i="17" s="1"/>
  <c r="V370" i="17"/>
  <c r="U370" i="17"/>
  <c r="T370" i="17"/>
  <c r="AC369" i="17"/>
  <c r="AB369" i="17"/>
  <c r="AA369" i="17"/>
  <c r="Z369" i="17"/>
  <c r="Y369" i="17"/>
  <c r="X369" i="17"/>
  <c r="W369" i="17"/>
  <c r="V369" i="17"/>
  <c r="U369" i="17"/>
  <c r="T369" i="17"/>
  <c r="AC368" i="17"/>
  <c r="AB368" i="17"/>
  <c r="AA368" i="17"/>
  <c r="Z368" i="17"/>
  <c r="Y368" i="17"/>
  <c r="X368" i="17"/>
  <c r="W368" i="17"/>
  <c r="V368" i="17"/>
  <c r="U368" i="17"/>
  <c r="T368" i="17"/>
  <c r="AC367" i="17"/>
  <c r="AB367" i="17"/>
  <c r="AA367" i="17"/>
  <c r="Z367" i="17"/>
  <c r="Y367" i="17"/>
  <c r="X367" i="17"/>
  <c r="AG367" i="17" s="1"/>
  <c r="W367" i="17"/>
  <c r="V367" i="17"/>
  <c r="U367" i="17"/>
  <c r="T367" i="17"/>
  <c r="AC366" i="17"/>
  <c r="AB366" i="17"/>
  <c r="AA366" i="17"/>
  <c r="Z366" i="17"/>
  <c r="Y366" i="17"/>
  <c r="X366" i="17"/>
  <c r="W366" i="17"/>
  <c r="AF366" i="17" s="1"/>
  <c r="V366" i="17"/>
  <c r="U366" i="17"/>
  <c r="T366" i="17"/>
  <c r="AC365" i="17"/>
  <c r="AB365" i="17"/>
  <c r="AA365" i="17"/>
  <c r="AH365" i="17" s="1"/>
  <c r="Z365" i="17"/>
  <c r="Y365" i="17"/>
  <c r="X365" i="17"/>
  <c r="W365" i="17"/>
  <c r="AF365" i="17" s="1"/>
  <c r="V365" i="17"/>
  <c r="U365" i="17"/>
  <c r="T365" i="17"/>
  <c r="AC364" i="17"/>
  <c r="AI364" i="17" s="1"/>
  <c r="AB364" i="17"/>
  <c r="AA364" i="17"/>
  <c r="Z364" i="17"/>
  <c r="Y364" i="17"/>
  <c r="X364" i="17"/>
  <c r="W364" i="17"/>
  <c r="V364" i="17"/>
  <c r="U364" i="17"/>
  <c r="AE364" i="17" s="1"/>
  <c r="T364" i="17"/>
  <c r="AC363" i="17"/>
  <c r="AB363" i="17"/>
  <c r="AA363" i="17"/>
  <c r="Z363" i="17"/>
  <c r="Y363" i="17"/>
  <c r="X363" i="17"/>
  <c r="AG363" i="17" s="1"/>
  <c r="W363" i="17"/>
  <c r="V363" i="17"/>
  <c r="U363" i="17"/>
  <c r="AE363" i="17" s="1"/>
  <c r="T363" i="17"/>
  <c r="AC362" i="17"/>
  <c r="AB362" i="17"/>
  <c r="AA362" i="17"/>
  <c r="Z362" i="17"/>
  <c r="Y362" i="17"/>
  <c r="X362" i="17"/>
  <c r="W362" i="17"/>
  <c r="AF362" i="17" s="1"/>
  <c r="V362" i="17"/>
  <c r="U362" i="17"/>
  <c r="T362" i="17"/>
  <c r="AC361" i="17"/>
  <c r="AB361" i="17"/>
  <c r="AA361" i="17"/>
  <c r="Z361" i="17"/>
  <c r="AH361" i="17" s="1"/>
  <c r="Y361" i="17"/>
  <c r="X361" i="17"/>
  <c r="W361" i="17"/>
  <c r="AF361" i="17" s="1"/>
  <c r="V361" i="17"/>
  <c r="U361" i="17"/>
  <c r="T361" i="17"/>
  <c r="AC360" i="17"/>
  <c r="AB360" i="17"/>
  <c r="AA360" i="17"/>
  <c r="Z360" i="17"/>
  <c r="Y360" i="17"/>
  <c r="X360" i="17"/>
  <c r="W360" i="17"/>
  <c r="AF360" i="17" s="1"/>
  <c r="V360" i="17"/>
  <c r="U360" i="17"/>
  <c r="T360" i="17"/>
  <c r="AC359" i="17"/>
  <c r="AI359" i="17" s="1"/>
  <c r="AB359" i="17"/>
  <c r="AA359" i="17"/>
  <c r="Z359" i="17"/>
  <c r="Y359" i="17"/>
  <c r="X359" i="17"/>
  <c r="W359" i="17"/>
  <c r="AF359" i="17" s="1"/>
  <c r="V359" i="17"/>
  <c r="U359" i="17"/>
  <c r="AE359" i="17" s="1"/>
  <c r="T359" i="17"/>
  <c r="AC358" i="17"/>
  <c r="AB358" i="17"/>
  <c r="AA358" i="17"/>
  <c r="Z358" i="17"/>
  <c r="Y358" i="17"/>
  <c r="X358" i="17"/>
  <c r="W358" i="17"/>
  <c r="V358" i="17"/>
  <c r="U358" i="17"/>
  <c r="T358" i="17"/>
  <c r="AC357" i="17"/>
  <c r="AB357" i="17"/>
  <c r="AA357" i="17"/>
  <c r="AH357" i="17" s="1"/>
  <c r="Z357" i="17"/>
  <c r="Y357" i="17"/>
  <c r="X357" i="17"/>
  <c r="W357" i="17"/>
  <c r="V357" i="17"/>
  <c r="U357" i="17"/>
  <c r="T357" i="17"/>
  <c r="AC356" i="17"/>
  <c r="AI356" i="17" s="1"/>
  <c r="AB356" i="17"/>
  <c r="AA356" i="17"/>
  <c r="Z356" i="17"/>
  <c r="Y356" i="17"/>
  <c r="X356" i="17"/>
  <c r="W356" i="17"/>
  <c r="V356" i="17"/>
  <c r="U356" i="17"/>
  <c r="AE356" i="17" s="1"/>
  <c r="T356" i="17"/>
  <c r="AC355" i="17"/>
  <c r="AB355" i="17"/>
  <c r="AI355" i="17" s="1"/>
  <c r="AA355" i="17"/>
  <c r="Z355" i="17"/>
  <c r="Y355" i="17"/>
  <c r="X355" i="17"/>
  <c r="W355" i="17"/>
  <c r="V355" i="17"/>
  <c r="U355" i="17"/>
  <c r="AE355" i="17" s="1"/>
  <c r="T355" i="17"/>
  <c r="AC354" i="17"/>
  <c r="AI354" i="17" s="1"/>
  <c r="AB354" i="17"/>
  <c r="AA354" i="17"/>
  <c r="Z354" i="17"/>
  <c r="Y354" i="17"/>
  <c r="AG354" i="17" s="1"/>
  <c r="X354" i="17"/>
  <c r="W354" i="17"/>
  <c r="V354" i="17"/>
  <c r="U354" i="17"/>
  <c r="AE354" i="17" s="1"/>
  <c r="T354" i="17"/>
  <c r="AC353" i="17"/>
  <c r="AB353" i="17"/>
  <c r="AA353" i="17"/>
  <c r="Z353" i="17"/>
  <c r="Y353" i="17"/>
  <c r="X353" i="17"/>
  <c r="W353" i="17"/>
  <c r="V353" i="17"/>
  <c r="U353" i="17"/>
  <c r="T353" i="17"/>
  <c r="AC352" i="17"/>
  <c r="AB352" i="17"/>
  <c r="AA352" i="17"/>
  <c r="Z352" i="17"/>
  <c r="Y352" i="17"/>
  <c r="X352" i="17"/>
  <c r="W352" i="17"/>
  <c r="AF352" i="17" s="1"/>
  <c r="V352" i="17"/>
  <c r="U352" i="17"/>
  <c r="T352" i="17"/>
  <c r="AC351" i="17"/>
  <c r="AI351" i="17" s="1"/>
  <c r="AB351" i="17"/>
  <c r="AA351" i="17"/>
  <c r="Z351" i="17"/>
  <c r="Y351" i="17"/>
  <c r="X351" i="17"/>
  <c r="AG351" i="17" s="1"/>
  <c r="W351" i="17"/>
  <c r="AF351" i="17" s="1"/>
  <c r="V351" i="17"/>
  <c r="U351" i="17"/>
  <c r="AE351" i="17" s="1"/>
  <c r="T351" i="17"/>
  <c r="AC350" i="17"/>
  <c r="AI350" i="17" s="1"/>
  <c r="AB350" i="17"/>
  <c r="AA350" i="17"/>
  <c r="Z350" i="17"/>
  <c r="Y350" i="17"/>
  <c r="X350" i="17"/>
  <c r="W350" i="17"/>
  <c r="V350" i="17"/>
  <c r="U350" i="17"/>
  <c r="AE350" i="17" s="1"/>
  <c r="T350" i="17"/>
  <c r="AC349" i="17"/>
  <c r="AB349" i="17"/>
  <c r="AA349" i="17"/>
  <c r="Z349" i="17"/>
  <c r="Y349" i="17"/>
  <c r="AG349" i="17" s="1"/>
  <c r="X349" i="17"/>
  <c r="W349" i="17"/>
  <c r="AF349" i="17" s="1"/>
  <c r="V349" i="17"/>
  <c r="U349" i="17"/>
  <c r="T349" i="17"/>
  <c r="AC348" i="17"/>
  <c r="AB348" i="17"/>
  <c r="AA348" i="17"/>
  <c r="Z348" i="17"/>
  <c r="Y348" i="17"/>
  <c r="X348" i="17"/>
  <c r="AG348" i="17" s="1"/>
  <c r="W348" i="17"/>
  <c r="AF348" i="17" s="1"/>
  <c r="V348" i="17"/>
  <c r="U348" i="17"/>
  <c r="T348" i="17"/>
  <c r="AC347" i="17"/>
  <c r="AI347" i="17" s="1"/>
  <c r="AB347" i="17"/>
  <c r="AA347" i="17"/>
  <c r="AH347" i="17" s="1"/>
  <c r="Z347" i="17"/>
  <c r="Y347" i="17"/>
  <c r="X347" i="17"/>
  <c r="AG347" i="17" s="1"/>
  <c r="W347" i="17"/>
  <c r="AF347" i="17" s="1"/>
  <c r="V347" i="17"/>
  <c r="U347" i="17"/>
  <c r="AE347" i="17" s="1"/>
  <c r="T347" i="17"/>
  <c r="AI346" i="17"/>
  <c r="AC346" i="17"/>
  <c r="AB346" i="17"/>
  <c r="AA346" i="17"/>
  <c r="Z346" i="17"/>
  <c r="Y346" i="17"/>
  <c r="X346" i="17"/>
  <c r="W346" i="17"/>
  <c r="V346" i="17"/>
  <c r="U346" i="17"/>
  <c r="T346" i="17"/>
  <c r="AC345" i="17"/>
  <c r="AB345" i="17"/>
  <c r="AA345" i="17"/>
  <c r="Z345" i="17"/>
  <c r="AH345" i="17" s="1"/>
  <c r="Y345" i="17"/>
  <c r="X345" i="17"/>
  <c r="W345" i="17"/>
  <c r="V345" i="17"/>
  <c r="U345" i="17"/>
  <c r="T345" i="17"/>
  <c r="AC344" i="17"/>
  <c r="AB344" i="17"/>
  <c r="AA344" i="17"/>
  <c r="Z344" i="17"/>
  <c r="Y344" i="17"/>
  <c r="X344" i="17"/>
  <c r="W344" i="17"/>
  <c r="V344" i="17"/>
  <c r="U344" i="17"/>
  <c r="T344" i="17"/>
  <c r="AC343" i="17"/>
  <c r="AB343" i="17"/>
  <c r="AA343" i="17"/>
  <c r="Z343" i="17"/>
  <c r="Y343" i="17"/>
  <c r="X343" i="17"/>
  <c r="W343" i="17"/>
  <c r="V343" i="17"/>
  <c r="U343" i="17"/>
  <c r="T343" i="17"/>
  <c r="AC342" i="17"/>
  <c r="AI342" i="17" s="1"/>
  <c r="AB342" i="17"/>
  <c r="AA342" i="17"/>
  <c r="Z342" i="17"/>
  <c r="Y342" i="17"/>
  <c r="X342" i="17"/>
  <c r="W342" i="17"/>
  <c r="V342" i="17"/>
  <c r="U342" i="17"/>
  <c r="AE342" i="17" s="1"/>
  <c r="T342" i="17"/>
  <c r="AC341" i="17"/>
  <c r="AB341" i="17"/>
  <c r="AA341" i="17"/>
  <c r="Z341" i="17"/>
  <c r="Y341" i="17"/>
  <c r="X341" i="17"/>
  <c r="W341" i="17"/>
  <c r="V341" i="17"/>
  <c r="U341" i="17"/>
  <c r="T341" i="17"/>
  <c r="AC340" i="17"/>
  <c r="AB340" i="17"/>
  <c r="AA340" i="17"/>
  <c r="Z340" i="17"/>
  <c r="Y340" i="17"/>
  <c r="AG340" i="17" s="1"/>
  <c r="X340" i="17"/>
  <c r="W340" i="17"/>
  <c r="V340" i="17"/>
  <c r="U340" i="17"/>
  <c r="T340" i="17"/>
  <c r="AC339" i="17"/>
  <c r="AB339" i="17"/>
  <c r="AA339" i="17"/>
  <c r="Z339" i="17"/>
  <c r="Y339" i="17"/>
  <c r="X339" i="17"/>
  <c r="W339" i="17"/>
  <c r="V339" i="17"/>
  <c r="U339" i="17"/>
  <c r="T339" i="17"/>
  <c r="AC338" i="17"/>
  <c r="AI338" i="17" s="1"/>
  <c r="AB338" i="17"/>
  <c r="AA338" i="17"/>
  <c r="Z338" i="17"/>
  <c r="Y338" i="17"/>
  <c r="X338" i="17"/>
  <c r="W338" i="17"/>
  <c r="V338" i="17"/>
  <c r="U338" i="17"/>
  <c r="T338" i="17"/>
  <c r="AC337" i="17"/>
  <c r="AB337" i="17"/>
  <c r="AA337" i="17"/>
  <c r="Z337" i="17"/>
  <c r="AH337" i="17" s="1"/>
  <c r="Y337" i="17"/>
  <c r="X337" i="17"/>
  <c r="W337" i="17"/>
  <c r="V337" i="17"/>
  <c r="U337" i="17"/>
  <c r="T337" i="17"/>
  <c r="AC336" i="17"/>
  <c r="AB336" i="17"/>
  <c r="AA336" i="17"/>
  <c r="Z336" i="17"/>
  <c r="Y336" i="17"/>
  <c r="X336" i="17"/>
  <c r="W336" i="17"/>
  <c r="V336" i="17"/>
  <c r="U336" i="17"/>
  <c r="T336" i="17"/>
  <c r="AC335" i="17"/>
  <c r="AB335" i="17"/>
  <c r="AA335" i="17"/>
  <c r="Z335" i="17"/>
  <c r="Y335" i="17"/>
  <c r="X335" i="17"/>
  <c r="W335" i="17"/>
  <c r="V335" i="17"/>
  <c r="U335" i="17"/>
  <c r="T335" i="17"/>
  <c r="AC334" i="17"/>
  <c r="AI334" i="17" s="1"/>
  <c r="AB334" i="17"/>
  <c r="AA334" i="17"/>
  <c r="Z334" i="17"/>
  <c r="Y334" i="17"/>
  <c r="X334" i="17"/>
  <c r="W334" i="17"/>
  <c r="V334" i="17"/>
  <c r="U334" i="17"/>
  <c r="AE334" i="17" s="1"/>
  <c r="T334" i="17"/>
  <c r="AC333" i="17"/>
  <c r="AB333" i="17"/>
  <c r="AA333" i="17"/>
  <c r="Z333" i="17"/>
  <c r="Y333" i="17"/>
  <c r="X333" i="17"/>
  <c r="W333" i="17"/>
  <c r="V333" i="17"/>
  <c r="U333" i="17"/>
  <c r="T333" i="17"/>
  <c r="AC332" i="17"/>
  <c r="AB332" i="17"/>
  <c r="AA332" i="17"/>
  <c r="Z332" i="17"/>
  <c r="Y332" i="17"/>
  <c r="AG332" i="17" s="1"/>
  <c r="X332" i="17"/>
  <c r="W332" i="17"/>
  <c r="V332" i="17"/>
  <c r="U332" i="17"/>
  <c r="T332" i="17"/>
  <c r="AC331" i="17"/>
  <c r="AB331" i="17"/>
  <c r="AA331" i="17"/>
  <c r="Z331" i="17"/>
  <c r="Y331" i="17"/>
  <c r="X331" i="17"/>
  <c r="W331" i="17"/>
  <c r="V331" i="17"/>
  <c r="U331" i="17"/>
  <c r="T331" i="17"/>
  <c r="AC330" i="17"/>
  <c r="AI330" i="17" s="1"/>
  <c r="AB330" i="17"/>
  <c r="AA330" i="17"/>
  <c r="Z330" i="17"/>
  <c r="Y330" i="17"/>
  <c r="X330" i="17"/>
  <c r="W330" i="17"/>
  <c r="V330" i="17"/>
  <c r="U330" i="17"/>
  <c r="T330" i="17"/>
  <c r="AC329" i="17"/>
  <c r="AB329" i="17"/>
  <c r="AA329" i="17"/>
  <c r="Z329" i="17"/>
  <c r="AH329" i="17" s="1"/>
  <c r="Y329" i="17"/>
  <c r="X329" i="17"/>
  <c r="W329" i="17"/>
  <c r="V329" i="17"/>
  <c r="U329" i="17"/>
  <c r="T329" i="17"/>
  <c r="AC328" i="17"/>
  <c r="AB328" i="17"/>
  <c r="AA328" i="17"/>
  <c r="Z328" i="17"/>
  <c r="Y328" i="17"/>
  <c r="AG328" i="17" s="1"/>
  <c r="X328" i="17"/>
  <c r="W328" i="17"/>
  <c r="V328" i="17"/>
  <c r="U328" i="17"/>
  <c r="T328" i="17"/>
  <c r="AC327" i="17"/>
  <c r="AB327" i="17"/>
  <c r="AA327" i="17"/>
  <c r="Z327" i="17"/>
  <c r="Y327" i="17"/>
  <c r="X327" i="17"/>
  <c r="W327" i="17"/>
  <c r="V327" i="17"/>
  <c r="U327" i="17"/>
  <c r="T327" i="17"/>
  <c r="AC326" i="17"/>
  <c r="AB326" i="17"/>
  <c r="AA326" i="17"/>
  <c r="AH326" i="17" s="1"/>
  <c r="Z326" i="17"/>
  <c r="Y326" i="17"/>
  <c r="X326" i="17"/>
  <c r="W326" i="17"/>
  <c r="AF326" i="17" s="1"/>
  <c r="V326" i="17"/>
  <c r="U326" i="17"/>
  <c r="T326" i="17"/>
  <c r="AC325" i="17"/>
  <c r="AB325" i="17"/>
  <c r="AA325" i="17"/>
  <c r="Z325" i="17"/>
  <c r="Y325" i="17"/>
  <c r="X325" i="17"/>
  <c r="W325" i="17"/>
  <c r="V325" i="17"/>
  <c r="U325" i="17"/>
  <c r="T325" i="17"/>
  <c r="AC324" i="17"/>
  <c r="AI324" i="17" s="1"/>
  <c r="AB324" i="17"/>
  <c r="AA324" i="17"/>
  <c r="Z324" i="17"/>
  <c r="Y324" i="17"/>
  <c r="X324" i="17"/>
  <c r="W324" i="17"/>
  <c r="V324" i="17"/>
  <c r="U324" i="17"/>
  <c r="AE324" i="17" s="1"/>
  <c r="T324" i="17"/>
  <c r="AC323" i="17"/>
  <c r="AB323" i="17"/>
  <c r="AA323" i="17"/>
  <c r="Z323" i="17"/>
  <c r="Y323" i="17"/>
  <c r="X323" i="17"/>
  <c r="W323" i="17"/>
  <c r="AF323" i="17" s="1"/>
  <c r="V323" i="17"/>
  <c r="U323" i="17"/>
  <c r="T323" i="17"/>
  <c r="AC322" i="17"/>
  <c r="AB322" i="17"/>
  <c r="AA322" i="17"/>
  <c r="Z322" i="17"/>
  <c r="Y322" i="17"/>
  <c r="AG322" i="17" s="1"/>
  <c r="X322" i="17"/>
  <c r="W322" i="17"/>
  <c r="V322" i="17"/>
  <c r="U322" i="17"/>
  <c r="T322" i="17"/>
  <c r="AC321" i="17"/>
  <c r="AI321" i="17" s="1"/>
  <c r="AB321" i="17"/>
  <c r="AA321" i="17"/>
  <c r="AH321" i="17" s="1"/>
  <c r="Z321" i="17"/>
  <c r="Y321" i="17"/>
  <c r="AG321" i="17" s="1"/>
  <c r="X321" i="17"/>
  <c r="W321" i="17"/>
  <c r="V321" i="17"/>
  <c r="U321" i="17"/>
  <c r="AE321" i="17" s="1"/>
  <c r="T321" i="17"/>
  <c r="AC316" i="17"/>
  <c r="AB316" i="17"/>
  <c r="AA316" i="17"/>
  <c r="AH316" i="17" s="1"/>
  <c r="Z316" i="17"/>
  <c r="Y316" i="17"/>
  <c r="X316" i="17"/>
  <c r="W316" i="17"/>
  <c r="V316" i="17"/>
  <c r="U316" i="17"/>
  <c r="T316" i="17"/>
  <c r="AC315" i="17"/>
  <c r="AB315" i="17"/>
  <c r="AA315" i="17"/>
  <c r="Z315" i="17"/>
  <c r="Y315" i="17"/>
  <c r="X315" i="17"/>
  <c r="W315" i="17"/>
  <c r="V315" i="17"/>
  <c r="U315" i="17"/>
  <c r="AE315" i="17" s="1"/>
  <c r="T315" i="17"/>
  <c r="AC313" i="17"/>
  <c r="AB313" i="17"/>
  <c r="AA313" i="17"/>
  <c r="AH313" i="17" s="1"/>
  <c r="Z313" i="17"/>
  <c r="Y313" i="17"/>
  <c r="X313" i="17"/>
  <c r="W313" i="17"/>
  <c r="AF313" i="17" s="1"/>
  <c r="V313" i="17"/>
  <c r="U313" i="17"/>
  <c r="T313" i="17"/>
  <c r="AG312" i="17"/>
  <c r="AC312" i="17"/>
  <c r="AB312" i="17"/>
  <c r="AA312" i="17"/>
  <c r="Z312" i="17"/>
  <c r="Y312" i="17"/>
  <c r="X312" i="17"/>
  <c r="W312" i="17"/>
  <c r="V312" i="17"/>
  <c r="U312" i="17"/>
  <c r="T312" i="17"/>
  <c r="AC311" i="17"/>
  <c r="AB311" i="17"/>
  <c r="AA311" i="17"/>
  <c r="Z311" i="17"/>
  <c r="Y311" i="17"/>
  <c r="AG311" i="17" s="1"/>
  <c r="X311" i="17"/>
  <c r="W311" i="17"/>
  <c r="V311" i="17"/>
  <c r="U311" i="17"/>
  <c r="T311" i="17"/>
  <c r="AE310" i="17"/>
  <c r="AC310" i="17"/>
  <c r="AI310" i="17" s="1"/>
  <c r="AB310" i="17"/>
  <c r="AA310" i="17"/>
  <c r="Z310" i="17"/>
  <c r="Y310" i="17"/>
  <c r="X310" i="17"/>
  <c r="W310" i="17"/>
  <c r="V310" i="17"/>
  <c r="U310" i="17"/>
  <c r="T310" i="17"/>
  <c r="AC309" i="17"/>
  <c r="AB309" i="17"/>
  <c r="AA309" i="17"/>
  <c r="Z309" i="17"/>
  <c r="Y309" i="17"/>
  <c r="X309" i="17"/>
  <c r="W309" i="17"/>
  <c r="V309" i="17"/>
  <c r="U309" i="17"/>
  <c r="T309" i="17"/>
  <c r="AC308" i="17"/>
  <c r="AI308" i="17" s="1"/>
  <c r="AB308" i="17"/>
  <c r="AA308" i="17"/>
  <c r="Z308" i="17"/>
  <c r="Y308" i="17"/>
  <c r="X308" i="17"/>
  <c r="W308" i="17"/>
  <c r="V308" i="17"/>
  <c r="U308" i="17"/>
  <c r="AE308" i="17" s="1"/>
  <c r="T308" i="17"/>
  <c r="AC307" i="17"/>
  <c r="AB307" i="17"/>
  <c r="AA307" i="17"/>
  <c r="AH307" i="17" s="1"/>
  <c r="Z307" i="17"/>
  <c r="Y307" i="17"/>
  <c r="X307" i="17"/>
  <c r="W307" i="17"/>
  <c r="AF307" i="17" s="1"/>
  <c r="V307" i="17"/>
  <c r="U307" i="17"/>
  <c r="T307" i="17"/>
  <c r="AC306" i="17"/>
  <c r="AB306" i="17"/>
  <c r="AA306" i="17"/>
  <c r="Z306" i="17"/>
  <c r="Y306" i="17"/>
  <c r="X306" i="17"/>
  <c r="W306" i="17"/>
  <c r="V306" i="17"/>
  <c r="U306" i="17"/>
  <c r="T306" i="17"/>
  <c r="AC305" i="17"/>
  <c r="AB305" i="17"/>
  <c r="AA305" i="17"/>
  <c r="Z305" i="17"/>
  <c r="Y305" i="17"/>
  <c r="X305" i="17"/>
  <c r="AG305" i="17" s="1"/>
  <c r="W305" i="17"/>
  <c r="V305" i="17"/>
  <c r="U305" i="17"/>
  <c r="T305" i="17"/>
  <c r="AC304" i="17"/>
  <c r="AI304" i="17" s="1"/>
  <c r="AB304" i="17"/>
  <c r="AA304" i="17"/>
  <c r="Z304" i="17"/>
  <c r="Y304" i="17"/>
  <c r="X304" i="17"/>
  <c r="W304" i="17"/>
  <c r="V304" i="17"/>
  <c r="U304" i="17"/>
  <c r="AE304" i="17" s="1"/>
  <c r="T304" i="17"/>
  <c r="AC303" i="17"/>
  <c r="AB303" i="17"/>
  <c r="AA303" i="17"/>
  <c r="AH303" i="17" s="1"/>
  <c r="Z303" i="17"/>
  <c r="Y303" i="17"/>
  <c r="X303" i="17"/>
  <c r="W303" i="17"/>
  <c r="AF303" i="17" s="1"/>
  <c r="V303" i="17"/>
  <c r="U303" i="17"/>
  <c r="T303" i="17"/>
  <c r="AC301" i="17"/>
  <c r="AB301" i="17"/>
  <c r="AA301" i="17"/>
  <c r="Z301" i="17"/>
  <c r="Y301" i="17"/>
  <c r="X301" i="17"/>
  <c r="W301" i="17"/>
  <c r="V301" i="17"/>
  <c r="U301" i="17"/>
  <c r="T301" i="17"/>
  <c r="AC300" i="17"/>
  <c r="AB300" i="17"/>
  <c r="AA300" i="17"/>
  <c r="Z300" i="17"/>
  <c r="Y300" i="17"/>
  <c r="X300" i="17"/>
  <c r="AG300" i="17" s="1"/>
  <c r="W300" i="17"/>
  <c r="V300" i="17"/>
  <c r="U300" i="17"/>
  <c r="T300" i="17"/>
  <c r="AC299" i="17"/>
  <c r="AI299" i="17" s="1"/>
  <c r="AB299" i="17"/>
  <c r="AA299" i="17"/>
  <c r="Z299" i="17"/>
  <c r="Y299" i="17"/>
  <c r="X299" i="17"/>
  <c r="W299" i="17"/>
  <c r="V299" i="17"/>
  <c r="U299" i="17"/>
  <c r="AE299" i="17" s="1"/>
  <c r="T299" i="17"/>
  <c r="AC298" i="17"/>
  <c r="AB298" i="17"/>
  <c r="AA298" i="17"/>
  <c r="AH298" i="17" s="1"/>
  <c r="Z298" i="17"/>
  <c r="Y298" i="17"/>
  <c r="X298" i="17"/>
  <c r="W298" i="17"/>
  <c r="AF298" i="17" s="1"/>
  <c r="V298" i="17"/>
  <c r="U298" i="17"/>
  <c r="T298" i="17"/>
  <c r="AC297" i="17"/>
  <c r="AB297" i="17"/>
  <c r="AA297" i="17"/>
  <c r="Z297" i="17"/>
  <c r="Y297" i="17"/>
  <c r="X297" i="17"/>
  <c r="W297" i="17"/>
  <c r="V297" i="17"/>
  <c r="U297" i="17"/>
  <c r="T297" i="17"/>
  <c r="AC296" i="17"/>
  <c r="AB296" i="17"/>
  <c r="AA296" i="17"/>
  <c r="Z296" i="17"/>
  <c r="Y296" i="17"/>
  <c r="X296" i="17"/>
  <c r="AG296" i="17" s="1"/>
  <c r="W296" i="17"/>
  <c r="V296" i="17"/>
  <c r="U296" i="17"/>
  <c r="T296" i="17"/>
  <c r="AC295" i="17"/>
  <c r="AI295" i="17" s="1"/>
  <c r="AB295" i="17"/>
  <c r="AA295" i="17"/>
  <c r="Z295" i="17"/>
  <c r="Y295" i="17"/>
  <c r="X295" i="17"/>
  <c r="W295" i="17"/>
  <c r="V295" i="17"/>
  <c r="U295" i="17"/>
  <c r="AE295" i="17" s="1"/>
  <c r="T295" i="17"/>
  <c r="AC294" i="17"/>
  <c r="AB294" i="17"/>
  <c r="AA294" i="17"/>
  <c r="AH294" i="17" s="1"/>
  <c r="Z294" i="17"/>
  <c r="Y294" i="17"/>
  <c r="X294" i="17"/>
  <c r="W294" i="17"/>
  <c r="AF294" i="17" s="1"/>
  <c r="V294" i="17"/>
  <c r="U294" i="17"/>
  <c r="T294" i="17"/>
  <c r="AC293" i="17"/>
  <c r="AB293" i="17"/>
  <c r="AA293" i="17"/>
  <c r="AH293" i="17" s="1"/>
  <c r="Z293" i="17"/>
  <c r="Y293" i="17"/>
  <c r="AG293" i="17" s="1"/>
  <c r="X293" i="17"/>
  <c r="W293" i="17"/>
  <c r="V293" i="17"/>
  <c r="U293" i="17"/>
  <c r="T293" i="17"/>
  <c r="AC291" i="17"/>
  <c r="AB291" i="17"/>
  <c r="AA291" i="17"/>
  <c r="Z291" i="17"/>
  <c r="Y291" i="17"/>
  <c r="X291" i="17"/>
  <c r="AG291" i="17" s="1"/>
  <c r="W291" i="17"/>
  <c r="V291" i="17"/>
  <c r="U291" i="17"/>
  <c r="T291" i="17"/>
  <c r="AC290" i="17"/>
  <c r="AB290" i="17"/>
  <c r="AI290" i="17" s="1"/>
  <c r="AA290" i="17"/>
  <c r="Z290" i="17"/>
  <c r="Y290" i="17"/>
  <c r="X290" i="17"/>
  <c r="W290" i="17"/>
  <c r="V290" i="17"/>
  <c r="U290" i="17"/>
  <c r="T290" i="17"/>
  <c r="AE290" i="17" s="1"/>
  <c r="AC289" i="17"/>
  <c r="AI289" i="17" s="1"/>
  <c r="AB289" i="17"/>
  <c r="AA289" i="17"/>
  <c r="Z289" i="17"/>
  <c r="Y289" i="17"/>
  <c r="AG289" i="17" s="1"/>
  <c r="X289" i="17"/>
  <c r="W289" i="17"/>
  <c r="V289" i="17"/>
  <c r="U289" i="17"/>
  <c r="AE289" i="17" s="1"/>
  <c r="T289" i="17"/>
  <c r="AC284" i="17"/>
  <c r="AB284" i="17"/>
  <c r="AA284" i="17"/>
  <c r="Z284" i="17"/>
  <c r="Y284" i="17"/>
  <c r="X284" i="17"/>
  <c r="AG284" i="17" s="1"/>
  <c r="W284" i="17"/>
  <c r="V284" i="17"/>
  <c r="U284" i="17"/>
  <c r="T284" i="17"/>
  <c r="AC283" i="17"/>
  <c r="AB283" i="17"/>
  <c r="AA283" i="17"/>
  <c r="Z283" i="17"/>
  <c r="Y283" i="17"/>
  <c r="X283" i="17"/>
  <c r="W283" i="17"/>
  <c r="V283" i="17"/>
  <c r="U283" i="17"/>
  <c r="T283" i="17"/>
  <c r="AE282" i="17"/>
  <c r="AC282" i="17"/>
  <c r="AI282" i="17" s="1"/>
  <c r="AB282" i="17"/>
  <c r="AA282" i="17"/>
  <c r="Z282" i="17"/>
  <c r="Y282" i="17"/>
  <c r="X282" i="17"/>
  <c r="W282" i="17"/>
  <c r="V282" i="17"/>
  <c r="U282" i="17"/>
  <c r="T282" i="17"/>
  <c r="AC281" i="17"/>
  <c r="AI281" i="17" s="1"/>
  <c r="AB281" i="17"/>
  <c r="AA281" i="17"/>
  <c r="Z281" i="17"/>
  <c r="Y281" i="17"/>
  <c r="X281" i="17"/>
  <c r="W281" i="17"/>
  <c r="V281" i="17"/>
  <c r="U281" i="17"/>
  <c r="AE281" i="17" s="1"/>
  <c r="T281" i="17"/>
  <c r="AC280" i="17"/>
  <c r="AB280" i="17"/>
  <c r="AA280" i="17"/>
  <c r="Z280" i="17"/>
  <c r="Y280" i="17"/>
  <c r="AG280" i="17" s="1"/>
  <c r="X280" i="17"/>
  <c r="W280" i="17"/>
  <c r="V280" i="17"/>
  <c r="U280" i="17"/>
  <c r="T280" i="17"/>
  <c r="AC279" i="17"/>
  <c r="AB279" i="17"/>
  <c r="AA279" i="17"/>
  <c r="Z279" i="17"/>
  <c r="Y279" i="17"/>
  <c r="X279" i="17"/>
  <c r="W279" i="17"/>
  <c r="V279" i="17"/>
  <c r="U279" i="17"/>
  <c r="T279" i="17"/>
  <c r="AC278" i="17"/>
  <c r="AI278" i="17" s="1"/>
  <c r="AB278" i="17"/>
  <c r="AA278" i="17"/>
  <c r="Z278" i="17"/>
  <c r="Y278" i="17"/>
  <c r="X278" i="17"/>
  <c r="W278" i="17"/>
  <c r="V278" i="17"/>
  <c r="U278" i="17"/>
  <c r="AE278" i="17" s="1"/>
  <c r="T278" i="17"/>
  <c r="AC277" i="17"/>
  <c r="AB277" i="17"/>
  <c r="AA277" i="17"/>
  <c r="AH277" i="17" s="1"/>
  <c r="Z277" i="17"/>
  <c r="Y277" i="17"/>
  <c r="X277" i="17"/>
  <c r="W277" i="17"/>
  <c r="AF277" i="17" s="1"/>
  <c r="V277" i="17"/>
  <c r="U277" i="17"/>
  <c r="T277" i="17"/>
  <c r="AC276" i="17"/>
  <c r="AB276" i="17"/>
  <c r="AA276" i="17"/>
  <c r="Z276" i="17"/>
  <c r="AH276" i="17" s="1"/>
  <c r="Y276" i="17"/>
  <c r="X276" i="17"/>
  <c r="W276" i="17"/>
  <c r="V276" i="17"/>
  <c r="U276" i="17"/>
  <c r="T276" i="17"/>
  <c r="AC275" i="17"/>
  <c r="AB275" i="17"/>
  <c r="AA275" i="17"/>
  <c r="Z275" i="17"/>
  <c r="Y275" i="17"/>
  <c r="X275" i="17"/>
  <c r="W275" i="17"/>
  <c r="V275" i="17"/>
  <c r="U275" i="17"/>
  <c r="T275" i="17"/>
  <c r="AC274" i="17"/>
  <c r="AI274" i="17" s="1"/>
  <c r="AB274" i="17"/>
  <c r="AA274" i="17"/>
  <c r="Z274" i="17"/>
  <c r="Y274" i="17"/>
  <c r="X274" i="17"/>
  <c r="W274" i="17"/>
  <c r="V274" i="17"/>
  <c r="U274" i="17"/>
  <c r="AE274" i="17" s="1"/>
  <c r="T274" i="17"/>
  <c r="AC273" i="17"/>
  <c r="AB273" i="17"/>
  <c r="AA273" i="17"/>
  <c r="AH273" i="17" s="1"/>
  <c r="Z273" i="17"/>
  <c r="Y273" i="17"/>
  <c r="X273" i="17"/>
  <c r="W273" i="17"/>
  <c r="AF273" i="17" s="1"/>
  <c r="V273" i="17"/>
  <c r="U273" i="17"/>
  <c r="T273" i="17"/>
  <c r="AC272" i="17"/>
  <c r="AB272" i="17"/>
  <c r="AA272" i="17"/>
  <c r="Z272" i="17"/>
  <c r="Y272" i="17"/>
  <c r="AG272" i="17" s="1"/>
  <c r="X272" i="17"/>
  <c r="W272" i="17"/>
  <c r="AF272" i="17" s="1"/>
  <c r="V272" i="17"/>
  <c r="U272" i="17"/>
  <c r="T272" i="17"/>
  <c r="AC271" i="17"/>
  <c r="AB271" i="17"/>
  <c r="AA271" i="17"/>
  <c r="Z271" i="17"/>
  <c r="Y271" i="17"/>
  <c r="X271" i="17"/>
  <c r="W271" i="17"/>
  <c r="V271" i="17"/>
  <c r="U271" i="17"/>
  <c r="T271" i="17"/>
  <c r="AI270" i="17"/>
  <c r="AC270" i="17"/>
  <c r="AB270" i="17"/>
  <c r="AA270" i="17"/>
  <c r="Z270" i="17"/>
  <c r="Y270" i="17"/>
  <c r="X270" i="17"/>
  <c r="AG270" i="17" s="1"/>
  <c r="W270" i="17"/>
  <c r="V270" i="17"/>
  <c r="U270" i="17"/>
  <c r="AE270" i="17" s="1"/>
  <c r="T270" i="17"/>
  <c r="AI269" i="17"/>
  <c r="AC269" i="17"/>
  <c r="AB269" i="17"/>
  <c r="AA269" i="17"/>
  <c r="Z269" i="17"/>
  <c r="AH269" i="17" s="1"/>
  <c r="Y269" i="17"/>
  <c r="X269" i="17"/>
  <c r="W269" i="17"/>
  <c r="V269" i="17"/>
  <c r="U269" i="17"/>
  <c r="T269" i="17"/>
  <c r="AC268" i="17"/>
  <c r="AB268" i="17"/>
  <c r="AA268" i="17"/>
  <c r="Z268" i="17"/>
  <c r="AH268" i="17" s="1"/>
  <c r="Y268" i="17"/>
  <c r="X268" i="17"/>
  <c r="W268" i="17"/>
  <c r="V268" i="17"/>
  <c r="U268" i="17"/>
  <c r="T268" i="17"/>
  <c r="AC267" i="17"/>
  <c r="AB267" i="17"/>
  <c r="AA267" i="17"/>
  <c r="Z267" i="17"/>
  <c r="Y267" i="17"/>
  <c r="AG267" i="17" s="1"/>
  <c r="X267" i="17"/>
  <c r="W267" i="17"/>
  <c r="V267" i="17"/>
  <c r="U267" i="17"/>
  <c r="T267" i="17"/>
  <c r="AC264" i="17"/>
  <c r="AB264" i="17"/>
  <c r="AA264" i="17"/>
  <c r="Z264" i="17"/>
  <c r="Y264" i="17"/>
  <c r="X264" i="17"/>
  <c r="AG264" i="17" s="1"/>
  <c r="W264" i="17"/>
  <c r="V264" i="17"/>
  <c r="U264" i="17"/>
  <c r="T264" i="17"/>
  <c r="AC263" i="17"/>
  <c r="AB263" i="17"/>
  <c r="AA263" i="17"/>
  <c r="Z263" i="17"/>
  <c r="AH263" i="17" s="1"/>
  <c r="Y263" i="17"/>
  <c r="X263" i="17"/>
  <c r="W263" i="17"/>
  <c r="V263" i="17"/>
  <c r="U263" i="17"/>
  <c r="T263" i="17"/>
  <c r="AC262" i="17"/>
  <c r="AB262" i="17"/>
  <c r="AA262" i="17"/>
  <c r="Z262" i="17"/>
  <c r="AH262" i="17" s="1"/>
  <c r="Y262" i="17"/>
  <c r="X262" i="17"/>
  <c r="W262" i="17"/>
  <c r="V262" i="17"/>
  <c r="U262" i="17"/>
  <c r="T262" i="17"/>
  <c r="AC261" i="17"/>
  <c r="AB261" i="17"/>
  <c r="AA261" i="17"/>
  <c r="Z261" i="17"/>
  <c r="Y261" i="17"/>
  <c r="AG261" i="17" s="1"/>
  <c r="X261" i="17"/>
  <c r="W261" i="17"/>
  <c r="V261" i="17"/>
  <c r="AF261" i="17" s="1"/>
  <c r="U261" i="17"/>
  <c r="AE261" i="17" s="1"/>
  <c r="T261" i="17"/>
  <c r="AC260" i="17"/>
  <c r="AB260" i="17"/>
  <c r="AA260" i="17"/>
  <c r="Z260" i="17"/>
  <c r="Y260" i="17"/>
  <c r="X260" i="17"/>
  <c r="W260" i="17"/>
  <c r="V260" i="17"/>
  <c r="U260" i="17"/>
  <c r="T260" i="17"/>
  <c r="AC259" i="17"/>
  <c r="AI259" i="17" s="1"/>
  <c r="AB259" i="17"/>
  <c r="AA259" i="17"/>
  <c r="Z259" i="17"/>
  <c r="AH259" i="17" s="1"/>
  <c r="Y259" i="17"/>
  <c r="AG259" i="17" s="1"/>
  <c r="X259" i="17"/>
  <c r="W259" i="17"/>
  <c r="V259" i="17"/>
  <c r="U259" i="17"/>
  <c r="AE259" i="17" s="1"/>
  <c r="T259" i="17"/>
  <c r="AC258" i="17"/>
  <c r="AB258" i="17"/>
  <c r="AA258" i="17"/>
  <c r="Z258" i="17"/>
  <c r="Y258" i="17"/>
  <c r="X258" i="17"/>
  <c r="W258" i="17"/>
  <c r="V258" i="17"/>
  <c r="U258" i="17"/>
  <c r="T258" i="17"/>
  <c r="AC257" i="17"/>
  <c r="AB257" i="17"/>
  <c r="AA257" i="17"/>
  <c r="Z257" i="17"/>
  <c r="Y257" i="17"/>
  <c r="AG257" i="17" s="1"/>
  <c r="X257" i="17"/>
  <c r="W257" i="17"/>
  <c r="V257" i="17"/>
  <c r="U257" i="17"/>
  <c r="T257" i="17"/>
  <c r="AC256" i="17"/>
  <c r="AI256" i="17" s="1"/>
  <c r="AB256" i="17"/>
  <c r="AA256" i="17"/>
  <c r="Z256" i="17"/>
  <c r="Y256" i="17"/>
  <c r="X256" i="17"/>
  <c r="W256" i="17"/>
  <c r="AF256" i="17" s="1"/>
  <c r="V256" i="17"/>
  <c r="U256" i="17"/>
  <c r="AE256" i="17" s="1"/>
  <c r="T256" i="17"/>
  <c r="AC255" i="17"/>
  <c r="AB255" i="17"/>
  <c r="AA255" i="17"/>
  <c r="Z255" i="17"/>
  <c r="Y255" i="17"/>
  <c r="AG255" i="17" s="1"/>
  <c r="X255" i="17"/>
  <c r="W255" i="17"/>
  <c r="V255" i="17"/>
  <c r="U255" i="17"/>
  <c r="T255" i="17"/>
  <c r="AC254" i="17"/>
  <c r="AB254" i="17"/>
  <c r="AA254" i="17"/>
  <c r="Z254" i="17"/>
  <c r="Y254" i="17"/>
  <c r="X254" i="17"/>
  <c r="W254" i="17"/>
  <c r="V254" i="17"/>
  <c r="U254" i="17"/>
  <c r="T254" i="17"/>
  <c r="AC246" i="17"/>
  <c r="AB246" i="17"/>
  <c r="AA246" i="17"/>
  <c r="Z246" i="17"/>
  <c r="Y246" i="17"/>
  <c r="X246" i="17"/>
  <c r="W246" i="17"/>
  <c r="V246" i="17"/>
  <c r="U246" i="17"/>
  <c r="T246" i="17"/>
  <c r="AC245" i="17"/>
  <c r="AB245" i="17"/>
  <c r="AA245" i="17"/>
  <c r="Z245" i="17"/>
  <c r="Y245" i="17"/>
  <c r="X245" i="17"/>
  <c r="W245" i="17"/>
  <c r="V245" i="17"/>
  <c r="U245" i="17"/>
  <c r="T245" i="17"/>
  <c r="AC244" i="17"/>
  <c r="AB244" i="17"/>
  <c r="AA244" i="17"/>
  <c r="Z244" i="17"/>
  <c r="Y244" i="17"/>
  <c r="X244" i="17"/>
  <c r="W244" i="17"/>
  <c r="V244" i="17"/>
  <c r="U244" i="17"/>
  <c r="T244" i="17"/>
  <c r="AC241" i="17"/>
  <c r="AB241" i="17"/>
  <c r="AA241" i="17"/>
  <c r="AH241" i="17" s="1"/>
  <c r="Z241" i="17"/>
  <c r="Y241" i="17"/>
  <c r="X241" i="17"/>
  <c r="W241" i="17"/>
  <c r="V241" i="17"/>
  <c r="U241" i="17"/>
  <c r="T241" i="17"/>
  <c r="AC240" i="17"/>
  <c r="AB240" i="17"/>
  <c r="AA240" i="17"/>
  <c r="Z240" i="17"/>
  <c r="Y240" i="17"/>
  <c r="X240" i="17"/>
  <c r="W240" i="17"/>
  <c r="V240" i="17"/>
  <c r="U240" i="17"/>
  <c r="T240" i="17"/>
  <c r="AC239" i="17"/>
  <c r="AI239" i="17" s="1"/>
  <c r="AB239" i="17"/>
  <c r="AA239" i="17"/>
  <c r="Z239" i="17"/>
  <c r="Y239" i="17"/>
  <c r="X239" i="17"/>
  <c r="AG239" i="17" s="1"/>
  <c r="W239" i="17"/>
  <c r="V239" i="17"/>
  <c r="U239" i="17"/>
  <c r="AE239" i="17" s="1"/>
  <c r="T239" i="17"/>
  <c r="AC238" i="17"/>
  <c r="AB238" i="17"/>
  <c r="AA238" i="17"/>
  <c r="Z238" i="17"/>
  <c r="AH238" i="17" s="1"/>
  <c r="Y238" i="17"/>
  <c r="X238" i="17"/>
  <c r="W238" i="17"/>
  <c r="V238" i="17"/>
  <c r="U238" i="17"/>
  <c r="T238" i="17"/>
  <c r="AC237" i="17"/>
  <c r="AB237" i="17"/>
  <c r="AA237" i="17"/>
  <c r="AH237" i="17" s="1"/>
  <c r="Z237" i="17"/>
  <c r="Y237" i="17"/>
  <c r="X237" i="17"/>
  <c r="W237" i="17"/>
  <c r="AF237" i="17" s="1"/>
  <c r="V237" i="17"/>
  <c r="U237" i="17"/>
  <c r="T237" i="17"/>
  <c r="AG236" i="17"/>
  <c r="AC236" i="17"/>
  <c r="AB236" i="17"/>
  <c r="AA236" i="17"/>
  <c r="AH236" i="17" s="1"/>
  <c r="Z236" i="17"/>
  <c r="Y236" i="17"/>
  <c r="X236" i="17"/>
  <c r="W236" i="17"/>
  <c r="AF236" i="17" s="1"/>
  <c r="V236" i="17"/>
  <c r="U236" i="17"/>
  <c r="T236" i="17"/>
  <c r="AI235" i="17"/>
  <c r="AC235" i="17"/>
  <c r="AB235" i="17"/>
  <c r="AA235" i="17"/>
  <c r="Z235" i="17"/>
  <c r="Y235" i="17"/>
  <c r="X235" i="17"/>
  <c r="W235" i="17"/>
  <c r="AF235" i="17" s="1"/>
  <c r="V235" i="17"/>
  <c r="U235" i="17"/>
  <c r="AE235" i="17" s="1"/>
  <c r="T235" i="17"/>
  <c r="AC234" i="17"/>
  <c r="AI234" i="17" s="1"/>
  <c r="AB234" i="17"/>
  <c r="AA234" i="17"/>
  <c r="Z234" i="17"/>
  <c r="Y234" i="17"/>
  <c r="X234" i="17"/>
  <c r="W234" i="17"/>
  <c r="AF234" i="17" s="1"/>
  <c r="V234" i="17"/>
  <c r="U234" i="17"/>
  <c r="T234" i="17"/>
  <c r="AC232" i="17"/>
  <c r="AB232" i="17"/>
  <c r="AA232" i="17"/>
  <c r="Z232" i="17"/>
  <c r="Y232" i="17"/>
  <c r="X232" i="17"/>
  <c r="W232" i="17"/>
  <c r="V232" i="17"/>
  <c r="U232" i="17"/>
  <c r="T232" i="17"/>
  <c r="AC231" i="17"/>
  <c r="AB231" i="17"/>
  <c r="AA231" i="17"/>
  <c r="Z231" i="17"/>
  <c r="Y231" i="17"/>
  <c r="AG231" i="17" s="1"/>
  <c r="X231" i="17"/>
  <c r="W231" i="17"/>
  <c r="V231" i="17"/>
  <c r="U231" i="17"/>
  <c r="T231" i="17"/>
  <c r="AC230" i="17"/>
  <c r="AI230" i="17" s="1"/>
  <c r="AB230" i="17"/>
  <c r="AA230" i="17"/>
  <c r="Z230" i="17"/>
  <c r="Y230" i="17"/>
  <c r="X230" i="17"/>
  <c r="W230" i="17"/>
  <c r="V230" i="17"/>
  <c r="U230" i="17"/>
  <c r="AE230" i="17" s="1"/>
  <c r="T230" i="17"/>
  <c r="AC229" i="17"/>
  <c r="AB229" i="17"/>
  <c r="AA229" i="17"/>
  <c r="Z229" i="17"/>
  <c r="Y229" i="17"/>
  <c r="X229" i="17"/>
  <c r="W229" i="17"/>
  <c r="V229" i="17"/>
  <c r="U229" i="17"/>
  <c r="T229" i="17"/>
  <c r="AC228" i="17"/>
  <c r="AB228" i="17"/>
  <c r="AA228" i="17"/>
  <c r="Z228" i="17"/>
  <c r="Y228" i="17"/>
  <c r="X228" i="17"/>
  <c r="W228" i="17"/>
  <c r="V228" i="17"/>
  <c r="U228" i="17"/>
  <c r="T228" i="17"/>
  <c r="AG227" i="17"/>
  <c r="AC227" i="17"/>
  <c r="AB227" i="17"/>
  <c r="AA227" i="17"/>
  <c r="Z227" i="17"/>
  <c r="Y227" i="17"/>
  <c r="X227" i="17"/>
  <c r="W227" i="17"/>
  <c r="V227" i="17"/>
  <c r="AF227" i="17" s="1"/>
  <c r="U227" i="17"/>
  <c r="T227" i="17"/>
  <c r="AE226" i="17"/>
  <c r="AC226" i="17"/>
  <c r="AI226" i="17" s="1"/>
  <c r="AB226" i="17"/>
  <c r="AA226" i="17"/>
  <c r="Z226" i="17"/>
  <c r="Y226" i="17"/>
  <c r="X226" i="17"/>
  <c r="W226" i="17"/>
  <c r="V226" i="17"/>
  <c r="U226" i="17"/>
  <c r="T226" i="17"/>
  <c r="AI225" i="17"/>
  <c r="AC225" i="17"/>
  <c r="AB225" i="17"/>
  <c r="AA225" i="17"/>
  <c r="Z225" i="17"/>
  <c r="Y225" i="17"/>
  <c r="X225" i="17"/>
  <c r="W225" i="17"/>
  <c r="V225" i="17"/>
  <c r="U225" i="17"/>
  <c r="T225" i="17"/>
  <c r="AC224" i="17"/>
  <c r="AB224" i="17"/>
  <c r="AA224" i="17"/>
  <c r="Z224" i="17"/>
  <c r="Y224" i="17"/>
  <c r="X224" i="17"/>
  <c r="W224" i="17"/>
  <c r="V224" i="17"/>
  <c r="U224" i="17"/>
  <c r="AE224" i="17" s="1"/>
  <c r="T224" i="17"/>
  <c r="AC223" i="17"/>
  <c r="AB223" i="17"/>
  <c r="AA223" i="17"/>
  <c r="Z223" i="17"/>
  <c r="Y223" i="17"/>
  <c r="X223" i="17"/>
  <c r="W223" i="17"/>
  <c r="V223" i="17"/>
  <c r="U223" i="17"/>
  <c r="T223" i="17"/>
  <c r="AC221" i="17"/>
  <c r="AB221" i="17"/>
  <c r="AI221" i="17" s="1"/>
  <c r="AA221" i="17"/>
  <c r="Z221" i="17"/>
  <c r="Y221" i="17"/>
  <c r="X221" i="17"/>
  <c r="W221" i="17"/>
  <c r="V221" i="17"/>
  <c r="U221" i="17"/>
  <c r="T221" i="17"/>
  <c r="AE221" i="17" s="1"/>
  <c r="AC218" i="17"/>
  <c r="AB218" i="17"/>
  <c r="AA218" i="17"/>
  <c r="Z218" i="17"/>
  <c r="Y218" i="17"/>
  <c r="X218" i="17"/>
  <c r="W218" i="17"/>
  <c r="V218" i="17"/>
  <c r="U218" i="17"/>
  <c r="T218" i="17"/>
  <c r="AC217" i="17"/>
  <c r="AI217" i="17" s="1"/>
  <c r="AB217" i="17"/>
  <c r="AA217" i="17"/>
  <c r="AH217" i="17" s="1"/>
  <c r="Z217" i="17"/>
  <c r="Y217" i="17"/>
  <c r="X217" i="17"/>
  <c r="W217" i="17"/>
  <c r="V217" i="17"/>
  <c r="U217" i="17"/>
  <c r="AE217" i="17" s="1"/>
  <c r="T217" i="17"/>
  <c r="AC216" i="17"/>
  <c r="AB216" i="17"/>
  <c r="AA216" i="17"/>
  <c r="Z216" i="17"/>
  <c r="Y216" i="17"/>
  <c r="X216" i="17"/>
  <c r="W216" i="17"/>
  <c r="V216" i="17"/>
  <c r="U216" i="17"/>
  <c r="T216" i="17"/>
  <c r="AC215" i="17"/>
  <c r="AB215" i="17"/>
  <c r="AI215" i="17" s="1"/>
  <c r="AA215" i="17"/>
  <c r="Z215" i="17"/>
  <c r="Y215" i="17"/>
  <c r="X215" i="17"/>
  <c r="W215" i="17"/>
  <c r="AF215" i="17" s="1"/>
  <c r="V215" i="17"/>
  <c r="U215" i="17"/>
  <c r="T215" i="17"/>
  <c r="AC214" i="17"/>
  <c r="AB214" i="17"/>
  <c r="AA214" i="17"/>
  <c r="Z214" i="17"/>
  <c r="Y214" i="17"/>
  <c r="X214" i="17"/>
  <c r="W214" i="17"/>
  <c r="V214" i="17"/>
  <c r="U214" i="17"/>
  <c r="T214" i="17"/>
  <c r="AC213" i="17"/>
  <c r="AB213" i="17"/>
  <c r="AA213" i="17"/>
  <c r="Z213" i="17"/>
  <c r="Y213" i="17"/>
  <c r="X213" i="17"/>
  <c r="W213" i="17"/>
  <c r="V213" i="17"/>
  <c r="U213" i="17"/>
  <c r="AE213" i="17" s="1"/>
  <c r="T213" i="17"/>
  <c r="AC212" i="17"/>
  <c r="AB212" i="17"/>
  <c r="AA212" i="17"/>
  <c r="Z212" i="17"/>
  <c r="Y212" i="17"/>
  <c r="AG212" i="17" s="1"/>
  <c r="X212" i="17"/>
  <c r="W212" i="17"/>
  <c r="AF212" i="17" s="1"/>
  <c r="V212" i="17"/>
  <c r="U212" i="17"/>
  <c r="T212" i="17"/>
  <c r="AC211" i="17"/>
  <c r="AI211" i="17" s="1"/>
  <c r="AB211" i="17"/>
  <c r="AA211" i="17"/>
  <c r="Z211" i="17"/>
  <c r="Y211" i="17"/>
  <c r="X211" i="17"/>
  <c r="AG211" i="17" s="1"/>
  <c r="W211" i="17"/>
  <c r="AF211" i="17" s="1"/>
  <c r="V211" i="17"/>
  <c r="U211" i="17"/>
  <c r="AE211" i="17" s="1"/>
  <c r="T211" i="17"/>
  <c r="AC210" i="17"/>
  <c r="AI210" i="17" s="1"/>
  <c r="AB210" i="17"/>
  <c r="AA210" i="17"/>
  <c r="Z210" i="17"/>
  <c r="Y210" i="17"/>
  <c r="AG210" i="17" s="1"/>
  <c r="X210" i="17"/>
  <c r="W210" i="17"/>
  <c r="V210" i="17"/>
  <c r="U210" i="17"/>
  <c r="AE210" i="17" s="1"/>
  <c r="T210" i="17"/>
  <c r="AC209" i="17"/>
  <c r="AB209" i="17"/>
  <c r="AA209" i="17"/>
  <c r="Z209" i="17"/>
  <c r="Y209" i="17"/>
  <c r="X209" i="17"/>
  <c r="W209" i="17"/>
  <c r="V209" i="17"/>
  <c r="U209" i="17"/>
  <c r="T209" i="17"/>
  <c r="AG208" i="17"/>
  <c r="AC208" i="17"/>
  <c r="AB208" i="17"/>
  <c r="AA208" i="17"/>
  <c r="AH208" i="17" s="1"/>
  <c r="Z208" i="17"/>
  <c r="Y208" i="17"/>
  <c r="X208" i="17"/>
  <c r="W208" i="17"/>
  <c r="AF208" i="17" s="1"/>
  <c r="V208" i="17"/>
  <c r="U208" i="17"/>
  <c r="T208" i="17"/>
  <c r="AC207" i="17"/>
  <c r="AB207" i="17"/>
  <c r="AA207" i="17"/>
  <c r="Z207" i="17"/>
  <c r="Y207" i="17"/>
  <c r="X207" i="17"/>
  <c r="W207" i="17"/>
  <c r="V207" i="17"/>
  <c r="U207" i="17"/>
  <c r="T207" i="17"/>
  <c r="AC206" i="17"/>
  <c r="AB206" i="17"/>
  <c r="AA206" i="17"/>
  <c r="Z206" i="17"/>
  <c r="Y206" i="17"/>
  <c r="X206" i="17"/>
  <c r="W206" i="17"/>
  <c r="V206" i="17"/>
  <c r="U206" i="17"/>
  <c r="AE206" i="17" s="1"/>
  <c r="T206" i="17"/>
  <c r="AC205" i="17"/>
  <c r="AB205" i="17"/>
  <c r="AA205" i="17"/>
  <c r="Z205" i="17"/>
  <c r="Y205" i="17"/>
  <c r="X205" i="17"/>
  <c r="W205" i="17"/>
  <c r="V205" i="17"/>
  <c r="U205" i="17"/>
  <c r="AE205" i="17" s="1"/>
  <c r="T205" i="17"/>
  <c r="AC204" i="17"/>
  <c r="AB204" i="17"/>
  <c r="AA204" i="17"/>
  <c r="Z204" i="17"/>
  <c r="Y204" i="17"/>
  <c r="X204" i="17"/>
  <c r="W204" i="17"/>
  <c r="V204" i="17"/>
  <c r="U204" i="17"/>
  <c r="T204" i="17"/>
  <c r="AC203" i="17"/>
  <c r="AB203" i="17"/>
  <c r="AA203" i="17"/>
  <c r="Z203" i="17"/>
  <c r="Y203" i="17"/>
  <c r="X203" i="17"/>
  <c r="W203" i="17"/>
  <c r="V203" i="17"/>
  <c r="U203" i="17"/>
  <c r="T203" i="17"/>
  <c r="AC202" i="17"/>
  <c r="AB202" i="17"/>
  <c r="AA202" i="17"/>
  <c r="Z202" i="17"/>
  <c r="Y202" i="17"/>
  <c r="X202" i="17"/>
  <c r="W202" i="17"/>
  <c r="V202" i="17"/>
  <c r="U202" i="17"/>
  <c r="T202" i="17"/>
  <c r="AG201" i="17"/>
  <c r="AC201" i="17"/>
  <c r="AB201" i="17"/>
  <c r="AA201" i="17"/>
  <c r="AH201" i="17" s="1"/>
  <c r="Z201" i="17"/>
  <c r="Y201" i="17"/>
  <c r="X201" i="17"/>
  <c r="W201" i="17"/>
  <c r="V201" i="17"/>
  <c r="U201" i="17"/>
  <c r="T201" i="17"/>
  <c r="AC200" i="17"/>
  <c r="AB200" i="17"/>
  <c r="AA200" i="17"/>
  <c r="AH200" i="17" s="1"/>
  <c r="Z200" i="17"/>
  <c r="Y200" i="17"/>
  <c r="X200" i="17"/>
  <c r="W200" i="17"/>
  <c r="V200" i="17"/>
  <c r="U200" i="17"/>
  <c r="T200" i="17"/>
  <c r="AC197" i="17"/>
  <c r="AB197" i="17"/>
  <c r="AA197" i="17"/>
  <c r="Z197" i="17"/>
  <c r="Y197" i="17"/>
  <c r="X197" i="17"/>
  <c r="W197" i="17"/>
  <c r="V197" i="17"/>
  <c r="U197" i="17"/>
  <c r="AE197" i="17" s="1"/>
  <c r="T197" i="17"/>
  <c r="AC196" i="17"/>
  <c r="AB196" i="17"/>
  <c r="AA196" i="17"/>
  <c r="Z196" i="17"/>
  <c r="Y196" i="17"/>
  <c r="X196" i="17"/>
  <c r="W196" i="17"/>
  <c r="V196" i="17"/>
  <c r="U196" i="17"/>
  <c r="T196" i="17"/>
  <c r="AC195" i="17"/>
  <c r="AB195" i="17"/>
  <c r="AA195" i="17"/>
  <c r="Z195" i="17"/>
  <c r="Y195" i="17"/>
  <c r="AG195" i="17" s="1"/>
  <c r="X195" i="17"/>
  <c r="W195" i="17"/>
  <c r="V195" i="17"/>
  <c r="U195" i="17"/>
  <c r="AE195" i="17" s="1"/>
  <c r="T195" i="17"/>
  <c r="AC194" i="17"/>
  <c r="AB194" i="17"/>
  <c r="AA194" i="17"/>
  <c r="AH194" i="17" s="1"/>
  <c r="Z194" i="17"/>
  <c r="Y194" i="17"/>
  <c r="X194" i="17"/>
  <c r="W194" i="17"/>
  <c r="AF194" i="17" s="1"/>
  <c r="V194" i="17"/>
  <c r="U194" i="17"/>
  <c r="T194" i="17"/>
  <c r="AI193" i="17"/>
  <c r="AC193" i="17"/>
  <c r="AB193" i="17"/>
  <c r="AA193" i="17"/>
  <c r="Z193" i="17"/>
  <c r="Y193" i="17"/>
  <c r="X193" i="17"/>
  <c r="AG193" i="17" s="1"/>
  <c r="W193" i="17"/>
  <c r="AF193" i="17" s="1"/>
  <c r="V193" i="17"/>
  <c r="U193" i="17"/>
  <c r="AE193" i="17" s="1"/>
  <c r="T193" i="17"/>
  <c r="AC192" i="17"/>
  <c r="AI192" i="17" s="1"/>
  <c r="AB192" i="17"/>
  <c r="AA192" i="17"/>
  <c r="Z192" i="17"/>
  <c r="Y192" i="17"/>
  <c r="AG192" i="17" s="1"/>
  <c r="X192" i="17"/>
  <c r="W192" i="17"/>
  <c r="V192" i="17"/>
  <c r="U192" i="17"/>
  <c r="AE192" i="17" s="1"/>
  <c r="T192" i="17"/>
  <c r="AC191" i="17"/>
  <c r="AB191" i="17"/>
  <c r="AA191" i="17"/>
  <c r="Z191" i="17"/>
  <c r="Y191" i="17"/>
  <c r="X191" i="17"/>
  <c r="W191" i="17"/>
  <c r="V191" i="17"/>
  <c r="U191" i="17"/>
  <c r="T191" i="17"/>
  <c r="AC190" i="17"/>
  <c r="AB190" i="17"/>
  <c r="AA190" i="17"/>
  <c r="Z190" i="17"/>
  <c r="Y190" i="17"/>
  <c r="AG190" i="17" s="1"/>
  <c r="X190" i="17"/>
  <c r="W190" i="17"/>
  <c r="V190" i="17"/>
  <c r="AF190" i="17" s="1"/>
  <c r="U190" i="17"/>
  <c r="T190" i="17"/>
  <c r="AC189" i="17"/>
  <c r="AB189" i="17"/>
  <c r="AA189" i="17"/>
  <c r="Z189" i="17"/>
  <c r="Y189" i="17"/>
  <c r="X189" i="17"/>
  <c r="W189" i="17"/>
  <c r="AF189" i="17" s="1"/>
  <c r="V189" i="17"/>
  <c r="U189" i="17"/>
  <c r="T189" i="17"/>
  <c r="AE188" i="17"/>
  <c r="AC188" i="17"/>
  <c r="AB188" i="17"/>
  <c r="AA188" i="17"/>
  <c r="Z188" i="17"/>
  <c r="Y188" i="17"/>
  <c r="X188" i="17"/>
  <c r="W188" i="17"/>
  <c r="V188" i="17"/>
  <c r="U188" i="17"/>
  <c r="T188" i="17"/>
  <c r="AC187" i="17"/>
  <c r="AI187" i="17" s="1"/>
  <c r="AB187" i="17"/>
  <c r="AA187" i="17"/>
  <c r="Z187" i="17"/>
  <c r="Y187" i="17"/>
  <c r="X187" i="17"/>
  <c r="W187" i="17"/>
  <c r="V187" i="17"/>
  <c r="U187" i="17"/>
  <c r="AE187" i="17" s="1"/>
  <c r="T187" i="17"/>
  <c r="AC186" i="17"/>
  <c r="AB186" i="17"/>
  <c r="AA186" i="17"/>
  <c r="Z186" i="17"/>
  <c r="AH186" i="17" s="1"/>
  <c r="Y186" i="17"/>
  <c r="X186" i="17"/>
  <c r="W186" i="17"/>
  <c r="V186" i="17"/>
  <c r="U186" i="17"/>
  <c r="T186" i="17"/>
  <c r="AC184" i="17"/>
  <c r="AB184" i="17"/>
  <c r="AA184" i="17"/>
  <c r="AH184" i="17" s="1"/>
  <c r="Z184" i="17"/>
  <c r="Y184" i="17"/>
  <c r="X184" i="17"/>
  <c r="W184" i="17"/>
  <c r="AF184" i="17" s="1"/>
  <c r="V184" i="17"/>
  <c r="U184" i="17"/>
  <c r="T184" i="17"/>
  <c r="AC183" i="17"/>
  <c r="AB183" i="17"/>
  <c r="AI183" i="17" s="1"/>
  <c r="AA183" i="17"/>
  <c r="Z183" i="17"/>
  <c r="Y183" i="17"/>
  <c r="X183" i="17"/>
  <c r="W183" i="17"/>
  <c r="V183" i="17"/>
  <c r="U183" i="17"/>
  <c r="T183" i="17"/>
  <c r="AC182" i="17"/>
  <c r="AB182" i="17"/>
  <c r="AA182" i="17"/>
  <c r="Z182" i="17"/>
  <c r="Y182" i="17"/>
  <c r="X182" i="17"/>
  <c r="W182" i="17"/>
  <c r="V182" i="17"/>
  <c r="U182" i="17"/>
  <c r="T182" i="17"/>
  <c r="AC181" i="17"/>
  <c r="AB181" i="17"/>
  <c r="AA181" i="17"/>
  <c r="AH181" i="17" s="1"/>
  <c r="Z181" i="17"/>
  <c r="Y181" i="17"/>
  <c r="AG181" i="17" s="1"/>
  <c r="X181" i="17"/>
  <c r="W181" i="17"/>
  <c r="V181" i="17"/>
  <c r="U181" i="17"/>
  <c r="T181" i="17"/>
  <c r="AC180" i="17"/>
  <c r="AI180" i="17" s="1"/>
  <c r="AB180" i="17"/>
  <c r="AA180" i="17"/>
  <c r="Z180" i="17"/>
  <c r="Y180" i="17"/>
  <c r="X180" i="17"/>
  <c r="W180" i="17"/>
  <c r="V180" i="17"/>
  <c r="AF180" i="17" s="1"/>
  <c r="U180" i="17"/>
  <c r="AE180" i="17" s="1"/>
  <c r="T180" i="17"/>
  <c r="AC178" i="17"/>
  <c r="AI178" i="17" s="1"/>
  <c r="AB178" i="17"/>
  <c r="AA178" i="17"/>
  <c r="Z178" i="17"/>
  <c r="Y178" i="17"/>
  <c r="X178" i="17"/>
  <c r="W178" i="17"/>
  <c r="V178" i="17"/>
  <c r="U178" i="17"/>
  <c r="AE178" i="17" s="1"/>
  <c r="T178" i="17"/>
  <c r="AC177" i="17"/>
  <c r="AB177" i="17"/>
  <c r="AA177" i="17"/>
  <c r="Z177" i="17"/>
  <c r="AH177" i="17" s="1"/>
  <c r="Y177" i="17"/>
  <c r="X177" i="17"/>
  <c r="W177" i="17"/>
  <c r="V177" i="17"/>
  <c r="U177" i="17"/>
  <c r="T177" i="17"/>
  <c r="AC176" i="17"/>
  <c r="AB176" i="17"/>
  <c r="AA176" i="17"/>
  <c r="AH176" i="17" s="1"/>
  <c r="Z176" i="17"/>
  <c r="Y176" i="17"/>
  <c r="X176" i="17"/>
  <c r="W176" i="17"/>
  <c r="AF176" i="17" s="1"/>
  <c r="V176" i="17"/>
  <c r="U176" i="17"/>
  <c r="T176" i="17"/>
  <c r="AC175" i="17"/>
  <c r="AB175" i="17"/>
  <c r="AA175" i="17"/>
  <c r="Z175" i="17"/>
  <c r="Y175" i="17"/>
  <c r="X175" i="17"/>
  <c r="W175" i="17"/>
  <c r="V175" i="17"/>
  <c r="AF175" i="17" s="1"/>
  <c r="U175" i="17"/>
  <c r="T175" i="17"/>
  <c r="AI173" i="17"/>
  <c r="AE173" i="17"/>
  <c r="AC173" i="17"/>
  <c r="AB173" i="17"/>
  <c r="AA173" i="17"/>
  <c r="Z173" i="17"/>
  <c r="Y173" i="17"/>
  <c r="X173" i="17"/>
  <c r="W173" i="17"/>
  <c r="V173" i="17"/>
  <c r="U173" i="17"/>
  <c r="T173" i="17"/>
  <c r="AC172" i="17"/>
  <c r="AB172" i="17"/>
  <c r="AA172" i="17"/>
  <c r="Z172" i="17"/>
  <c r="Y172" i="17"/>
  <c r="AG172" i="17" s="1"/>
  <c r="X172" i="17"/>
  <c r="W172" i="17"/>
  <c r="V172" i="17"/>
  <c r="U172" i="17"/>
  <c r="T172" i="17"/>
  <c r="AC171" i="17"/>
  <c r="AI171" i="17" s="1"/>
  <c r="AB171" i="17"/>
  <c r="AA171" i="17"/>
  <c r="AH171" i="17" s="1"/>
  <c r="Z171" i="17"/>
  <c r="Y171" i="17"/>
  <c r="AG171" i="17" s="1"/>
  <c r="X171" i="17"/>
  <c r="W171" i="17"/>
  <c r="V171" i="17"/>
  <c r="U171" i="17"/>
  <c r="AE171" i="17" s="1"/>
  <c r="T171" i="17"/>
  <c r="AC170" i="17"/>
  <c r="AB170" i="17"/>
  <c r="AA170" i="17"/>
  <c r="Z170" i="17"/>
  <c r="Y170" i="17"/>
  <c r="X170" i="17"/>
  <c r="AG170" i="17" s="1"/>
  <c r="W170" i="17"/>
  <c r="V170" i="17"/>
  <c r="U170" i="17"/>
  <c r="T170" i="17"/>
  <c r="AC169" i="17"/>
  <c r="AI169" i="17" s="1"/>
  <c r="AB169" i="17"/>
  <c r="AA169" i="17"/>
  <c r="Z169" i="17"/>
  <c r="Y169" i="17"/>
  <c r="X169" i="17"/>
  <c r="W169" i="17"/>
  <c r="V169" i="17"/>
  <c r="U169" i="17"/>
  <c r="AE169" i="17" s="1"/>
  <c r="T169" i="17"/>
  <c r="AC168" i="17"/>
  <c r="AB168" i="17"/>
  <c r="AA168" i="17"/>
  <c r="AH168" i="17" s="1"/>
  <c r="Z168" i="17"/>
  <c r="Y168" i="17"/>
  <c r="X168" i="17"/>
  <c r="W168" i="17"/>
  <c r="AF168" i="17" s="1"/>
  <c r="V168" i="17"/>
  <c r="U168" i="17"/>
  <c r="T168" i="17"/>
  <c r="AC167" i="17"/>
  <c r="AB167" i="17"/>
  <c r="AA167" i="17"/>
  <c r="Z167" i="17"/>
  <c r="Y167" i="17"/>
  <c r="X167" i="17"/>
  <c r="W167" i="17"/>
  <c r="V167" i="17"/>
  <c r="U167" i="17"/>
  <c r="T167" i="17"/>
  <c r="AC166" i="17"/>
  <c r="AI166" i="17" s="1"/>
  <c r="AB166" i="17"/>
  <c r="AA166" i="17"/>
  <c r="Z166" i="17"/>
  <c r="Y166" i="17"/>
  <c r="X166" i="17"/>
  <c r="W166" i="17"/>
  <c r="V166" i="17"/>
  <c r="U166" i="17"/>
  <c r="AE166" i="17" s="1"/>
  <c r="T166" i="17"/>
  <c r="AC165" i="17"/>
  <c r="AI165" i="17" s="1"/>
  <c r="AB165" i="17"/>
  <c r="AA165" i="17"/>
  <c r="Z165" i="17"/>
  <c r="Y165" i="17"/>
  <c r="X165" i="17"/>
  <c r="W165" i="17"/>
  <c r="V165" i="17"/>
  <c r="U165" i="17"/>
  <c r="AE165" i="17" s="1"/>
  <c r="T165" i="17"/>
  <c r="AC164" i="17"/>
  <c r="AB164" i="17"/>
  <c r="AA164" i="17"/>
  <c r="Z164" i="17"/>
  <c r="Y164" i="17"/>
  <c r="X164" i="17"/>
  <c r="W164" i="17"/>
  <c r="V164" i="17"/>
  <c r="U164" i="17"/>
  <c r="T164" i="17"/>
  <c r="AC163" i="17"/>
  <c r="AB163" i="17"/>
  <c r="AA163" i="17"/>
  <c r="AH163" i="17" s="1"/>
  <c r="Z163" i="17"/>
  <c r="Y163" i="17"/>
  <c r="AG163" i="17" s="1"/>
  <c r="X163" i="17"/>
  <c r="W163" i="17"/>
  <c r="V163" i="17"/>
  <c r="U163" i="17"/>
  <c r="T163" i="17"/>
  <c r="AC161" i="17"/>
  <c r="AB161" i="17"/>
  <c r="AA161" i="17"/>
  <c r="AH161" i="17" s="1"/>
  <c r="Z161" i="17"/>
  <c r="Y161" i="17"/>
  <c r="X161" i="17"/>
  <c r="AG161" i="17" s="1"/>
  <c r="W161" i="17"/>
  <c r="AF161" i="17" s="1"/>
  <c r="V161" i="17"/>
  <c r="U161" i="17"/>
  <c r="T161" i="17"/>
  <c r="AI160" i="17"/>
  <c r="AC160" i="17"/>
  <c r="AB160" i="17"/>
  <c r="AA160" i="17"/>
  <c r="Z160" i="17"/>
  <c r="Y160" i="17"/>
  <c r="X160" i="17"/>
  <c r="AG160" i="17" s="1"/>
  <c r="W160" i="17"/>
  <c r="V160" i="17"/>
  <c r="U160" i="17"/>
  <c r="AE160" i="17" s="1"/>
  <c r="T160" i="17"/>
  <c r="AC159" i="17"/>
  <c r="AB159" i="17"/>
  <c r="AA159" i="17"/>
  <c r="Z159" i="17"/>
  <c r="AH159" i="17" s="1"/>
  <c r="Y159" i="17"/>
  <c r="X159" i="17"/>
  <c r="W159" i="17"/>
  <c r="V159" i="17"/>
  <c r="U159" i="17"/>
  <c r="T159" i="17"/>
  <c r="AC158" i="17"/>
  <c r="AB158" i="17"/>
  <c r="AA158" i="17"/>
  <c r="Z158" i="17"/>
  <c r="Y158" i="17"/>
  <c r="X158" i="17"/>
  <c r="W158" i="17"/>
  <c r="V158" i="17"/>
  <c r="U158" i="17"/>
  <c r="T158" i="17"/>
  <c r="AC154" i="17"/>
  <c r="AB154" i="17"/>
  <c r="AA154" i="17"/>
  <c r="Z154" i="17"/>
  <c r="Y154" i="17"/>
  <c r="X154" i="17"/>
  <c r="W154" i="17"/>
  <c r="V154" i="17"/>
  <c r="AF154" i="17" s="1"/>
  <c r="U154" i="17"/>
  <c r="T154" i="17"/>
  <c r="AC152" i="17"/>
  <c r="AI152" i="17" s="1"/>
  <c r="AB152" i="17"/>
  <c r="AA152" i="17"/>
  <c r="Z152" i="17"/>
  <c r="Y152" i="17"/>
  <c r="X152" i="17"/>
  <c r="AG152" i="17" s="1"/>
  <c r="W152" i="17"/>
  <c r="V152" i="17"/>
  <c r="U152" i="17"/>
  <c r="AE152" i="17" s="1"/>
  <c r="T152" i="17"/>
  <c r="AC151" i="17"/>
  <c r="AB151" i="17"/>
  <c r="AA151" i="17"/>
  <c r="Z151" i="17"/>
  <c r="Y151" i="17"/>
  <c r="X151" i="17"/>
  <c r="W151" i="17"/>
  <c r="AF151" i="17" s="1"/>
  <c r="V151" i="17"/>
  <c r="U151" i="17"/>
  <c r="T151" i="17"/>
  <c r="AC150" i="17"/>
  <c r="AB150" i="17"/>
  <c r="AA150" i="17"/>
  <c r="AH150" i="17" s="1"/>
  <c r="Z150" i="17"/>
  <c r="Y150" i="17"/>
  <c r="AG150" i="17" s="1"/>
  <c r="X150" i="17"/>
  <c r="W150" i="17"/>
  <c r="AF150" i="17" s="1"/>
  <c r="V150" i="17"/>
  <c r="U150" i="17"/>
  <c r="T150" i="17"/>
  <c r="AC149" i="17"/>
  <c r="AB149" i="17"/>
  <c r="AA149" i="17"/>
  <c r="Z149" i="17"/>
  <c r="Y149" i="17"/>
  <c r="X149" i="17"/>
  <c r="W149" i="17"/>
  <c r="V149" i="17"/>
  <c r="AF149" i="17" s="1"/>
  <c r="U149" i="17"/>
  <c r="T149" i="17"/>
  <c r="AC148" i="17"/>
  <c r="AI148" i="17" s="1"/>
  <c r="AB148" i="17"/>
  <c r="AA148" i="17"/>
  <c r="Z148" i="17"/>
  <c r="Y148" i="17"/>
  <c r="X148" i="17"/>
  <c r="AG148" i="17" s="1"/>
  <c r="W148" i="17"/>
  <c r="V148" i="17"/>
  <c r="U148" i="17"/>
  <c r="AE148" i="17" s="1"/>
  <c r="T148" i="17"/>
  <c r="AC147" i="17"/>
  <c r="AB147" i="17"/>
  <c r="AA147" i="17"/>
  <c r="Z147" i="17"/>
  <c r="AH147" i="17" s="1"/>
  <c r="Y147" i="17"/>
  <c r="AG147" i="17" s="1"/>
  <c r="X147" i="17"/>
  <c r="W147" i="17"/>
  <c r="V147" i="17"/>
  <c r="U147" i="17"/>
  <c r="T147" i="17"/>
  <c r="AC146" i="17"/>
  <c r="AB146" i="17"/>
  <c r="AA146" i="17"/>
  <c r="Z146" i="17"/>
  <c r="Y146" i="17"/>
  <c r="X146" i="17"/>
  <c r="W146" i="17"/>
  <c r="V146" i="17"/>
  <c r="U146" i="17"/>
  <c r="T146" i="17"/>
  <c r="AC145" i="17"/>
  <c r="AB145" i="17"/>
  <c r="AA145" i="17"/>
  <c r="AH145" i="17" s="1"/>
  <c r="Z145" i="17"/>
  <c r="Y145" i="17"/>
  <c r="X145" i="17"/>
  <c r="AG145" i="17" s="1"/>
  <c r="W145" i="17"/>
  <c r="V145" i="17"/>
  <c r="U145" i="17"/>
  <c r="T145" i="17"/>
  <c r="AI144" i="17"/>
  <c r="AC144" i="17"/>
  <c r="AB144" i="17"/>
  <c r="AA144" i="17"/>
  <c r="Z144" i="17"/>
  <c r="Y144" i="17"/>
  <c r="X144" i="17"/>
  <c r="W144" i="17"/>
  <c r="V144" i="17"/>
  <c r="U144" i="17"/>
  <c r="AE144" i="17" s="1"/>
  <c r="T144" i="17"/>
  <c r="AC143" i="17"/>
  <c r="AI143" i="17" s="1"/>
  <c r="AB143" i="17"/>
  <c r="AA143" i="17"/>
  <c r="Z143" i="17"/>
  <c r="Y143" i="17"/>
  <c r="X143" i="17"/>
  <c r="W143" i="17"/>
  <c r="V143" i="17"/>
  <c r="U143" i="17"/>
  <c r="T143" i="17"/>
  <c r="AC142" i="17"/>
  <c r="AB142" i="17"/>
  <c r="AA142" i="17"/>
  <c r="Z142" i="17"/>
  <c r="Y142" i="17"/>
  <c r="X142" i="17"/>
  <c r="W142" i="17"/>
  <c r="V142" i="17"/>
  <c r="U142" i="17"/>
  <c r="T142" i="17"/>
  <c r="AC141" i="17"/>
  <c r="AB141" i="17"/>
  <c r="AA141" i="17"/>
  <c r="Z141" i="17"/>
  <c r="Y141" i="17"/>
  <c r="X141" i="17"/>
  <c r="AG141" i="17" s="1"/>
  <c r="W141" i="17"/>
  <c r="V141" i="17"/>
  <c r="U141" i="17"/>
  <c r="T141" i="17"/>
  <c r="AC140" i="17"/>
  <c r="AB140" i="17"/>
  <c r="AA140" i="17"/>
  <c r="Z140" i="17"/>
  <c r="Y140" i="17"/>
  <c r="X140" i="17"/>
  <c r="W140" i="17"/>
  <c r="V140" i="17"/>
  <c r="U140" i="17"/>
  <c r="T140" i="17"/>
  <c r="AC139" i="17"/>
  <c r="AB139" i="17"/>
  <c r="AA139" i="17"/>
  <c r="Z139" i="17"/>
  <c r="Y139" i="17"/>
  <c r="X139" i="17"/>
  <c r="W139" i="17"/>
  <c r="V139" i="17"/>
  <c r="U139" i="17"/>
  <c r="T139" i="17"/>
  <c r="AC138" i="17"/>
  <c r="AB138" i="17"/>
  <c r="AA138" i="17"/>
  <c r="AH138" i="17" s="1"/>
  <c r="Z138" i="17"/>
  <c r="Y138" i="17"/>
  <c r="X138" i="17"/>
  <c r="W138" i="17"/>
  <c r="V138" i="17"/>
  <c r="U138" i="17"/>
  <c r="T138" i="17"/>
  <c r="AC137" i="17"/>
  <c r="AB137" i="17"/>
  <c r="AA137" i="17"/>
  <c r="Z137" i="17"/>
  <c r="Y137" i="17"/>
  <c r="X137" i="17"/>
  <c r="W137" i="17"/>
  <c r="V137" i="17"/>
  <c r="U137" i="17"/>
  <c r="T137" i="17"/>
  <c r="AC136" i="17"/>
  <c r="AI136" i="17" s="1"/>
  <c r="AB136" i="17"/>
  <c r="AA136" i="17"/>
  <c r="Z136" i="17"/>
  <c r="Y136" i="17"/>
  <c r="X136" i="17"/>
  <c r="W136" i="17"/>
  <c r="V136" i="17"/>
  <c r="U136" i="17"/>
  <c r="AE136" i="17" s="1"/>
  <c r="T136" i="17"/>
  <c r="AC135" i="17"/>
  <c r="AB135" i="17"/>
  <c r="AA135" i="17"/>
  <c r="Z135" i="17"/>
  <c r="Y135" i="17"/>
  <c r="X135" i="17"/>
  <c r="W135" i="17"/>
  <c r="V135" i="17"/>
  <c r="U135" i="17"/>
  <c r="T135" i="17"/>
  <c r="AC134" i="17"/>
  <c r="AB134" i="17"/>
  <c r="AA134" i="17"/>
  <c r="Z134" i="17"/>
  <c r="Y134" i="17"/>
  <c r="X134" i="17"/>
  <c r="W134" i="17"/>
  <c r="V134" i="17"/>
  <c r="U134" i="17"/>
  <c r="T134" i="17"/>
  <c r="AC133" i="17"/>
  <c r="AB133" i="17"/>
  <c r="AA133" i="17"/>
  <c r="Z133" i="17"/>
  <c r="Y133" i="17"/>
  <c r="X133" i="17"/>
  <c r="W133" i="17"/>
  <c r="V133" i="17"/>
  <c r="U133" i="17"/>
  <c r="T133" i="17"/>
  <c r="AC132" i="17"/>
  <c r="AI132" i="17" s="1"/>
  <c r="AB132" i="17"/>
  <c r="AA132" i="17"/>
  <c r="Z132" i="17"/>
  <c r="Y132" i="17"/>
  <c r="X132" i="17"/>
  <c r="W132" i="17"/>
  <c r="V132" i="17"/>
  <c r="U132" i="17"/>
  <c r="AE132" i="17" s="1"/>
  <c r="T132" i="17"/>
  <c r="AC131" i="17"/>
  <c r="AB131" i="17"/>
  <c r="AA131" i="17"/>
  <c r="Z131" i="17"/>
  <c r="Y131" i="17"/>
  <c r="AG131" i="17" s="1"/>
  <c r="X131" i="17"/>
  <c r="W131" i="17"/>
  <c r="V131" i="17"/>
  <c r="U131" i="17"/>
  <c r="T131" i="17"/>
  <c r="AC130" i="17"/>
  <c r="AB130" i="17"/>
  <c r="AA130" i="17"/>
  <c r="AH130" i="17" s="1"/>
  <c r="Z130" i="17"/>
  <c r="Y130" i="17"/>
  <c r="AG130" i="17" s="1"/>
  <c r="X130" i="17"/>
  <c r="W130" i="17"/>
  <c r="V130" i="17"/>
  <c r="U130" i="17"/>
  <c r="T130" i="17"/>
  <c r="AC129" i="17"/>
  <c r="AB129" i="17"/>
  <c r="AA129" i="17"/>
  <c r="Z129" i="17"/>
  <c r="Y129" i="17"/>
  <c r="X129" i="17"/>
  <c r="W129" i="17"/>
  <c r="V129" i="17"/>
  <c r="U129" i="17"/>
  <c r="T129" i="17"/>
  <c r="AC128" i="17"/>
  <c r="AI128" i="17" s="1"/>
  <c r="AB128" i="17"/>
  <c r="AA128" i="17"/>
  <c r="Z128" i="17"/>
  <c r="Y128" i="17"/>
  <c r="X128" i="17"/>
  <c r="W128" i="17"/>
  <c r="V128" i="17"/>
  <c r="U128" i="17"/>
  <c r="AE128" i="17" s="1"/>
  <c r="T128" i="17"/>
  <c r="AC127" i="17"/>
  <c r="AB127" i="17"/>
  <c r="AA127" i="17"/>
  <c r="Z127" i="17"/>
  <c r="Y127" i="17"/>
  <c r="X127" i="17"/>
  <c r="W127" i="17"/>
  <c r="V127" i="17"/>
  <c r="U127" i="17"/>
  <c r="T127" i="17"/>
  <c r="AC126" i="17"/>
  <c r="AB126" i="17"/>
  <c r="AA126" i="17"/>
  <c r="AH126" i="17" s="1"/>
  <c r="Z126" i="17"/>
  <c r="Y126" i="17"/>
  <c r="X126" i="17"/>
  <c r="W126" i="17"/>
  <c r="V126" i="17"/>
  <c r="U126" i="17"/>
  <c r="T126" i="17"/>
  <c r="AC125" i="17"/>
  <c r="AB125" i="17"/>
  <c r="AA125" i="17"/>
  <c r="Z125" i="17"/>
  <c r="Y125" i="17"/>
  <c r="X125" i="17"/>
  <c r="AG125" i="17" s="1"/>
  <c r="W125" i="17"/>
  <c r="V125" i="17"/>
  <c r="U125" i="17"/>
  <c r="T125" i="17"/>
  <c r="AI124" i="17"/>
  <c r="AC124" i="17"/>
  <c r="AB124" i="17"/>
  <c r="AA124" i="17"/>
  <c r="Z124" i="17"/>
  <c r="Y124" i="17"/>
  <c r="X124" i="17"/>
  <c r="W124" i="17"/>
  <c r="V124" i="17"/>
  <c r="U124" i="17"/>
  <c r="AE124" i="17" s="1"/>
  <c r="T124" i="17"/>
  <c r="AI123" i="17"/>
  <c r="AE123" i="17"/>
  <c r="AC123" i="17"/>
  <c r="AB123" i="17"/>
  <c r="AA123" i="17"/>
  <c r="Z123" i="17"/>
  <c r="Y123" i="17"/>
  <c r="X123" i="17"/>
  <c r="W123" i="17"/>
  <c r="V123" i="17"/>
  <c r="U123" i="17"/>
  <c r="T123" i="17"/>
  <c r="AG122" i="17"/>
  <c r="AC122" i="17"/>
  <c r="AB122" i="17"/>
  <c r="AA122" i="17"/>
  <c r="AH122" i="17" s="1"/>
  <c r="Z122" i="17"/>
  <c r="Y122" i="17"/>
  <c r="X122" i="17"/>
  <c r="W122" i="17"/>
  <c r="V122" i="17"/>
  <c r="U122" i="17"/>
  <c r="T122" i="17"/>
  <c r="AC121" i="17"/>
  <c r="AB121" i="17"/>
  <c r="AA121" i="17"/>
  <c r="Z121" i="17"/>
  <c r="Y121" i="17"/>
  <c r="AG121" i="17" s="1"/>
  <c r="X121" i="17"/>
  <c r="W121" i="17"/>
  <c r="V121" i="17"/>
  <c r="AF121" i="17" s="1"/>
  <c r="U121" i="17"/>
  <c r="T121" i="17"/>
  <c r="AC120" i="17"/>
  <c r="AB120" i="17"/>
  <c r="AA120" i="17"/>
  <c r="Z120" i="17"/>
  <c r="Y120" i="17"/>
  <c r="X120" i="17"/>
  <c r="AG120" i="17" s="1"/>
  <c r="W120" i="17"/>
  <c r="V120" i="17"/>
  <c r="U120" i="17"/>
  <c r="T120" i="17"/>
  <c r="AC119" i="17"/>
  <c r="AB119" i="17"/>
  <c r="AA119" i="17"/>
  <c r="Z119" i="17"/>
  <c r="Y119" i="17"/>
  <c r="X119" i="17"/>
  <c r="W119" i="17"/>
  <c r="AF119" i="17" s="1"/>
  <c r="V119" i="17"/>
  <c r="U119" i="17"/>
  <c r="AE119" i="17" s="1"/>
  <c r="T119" i="17"/>
  <c r="AC118" i="17"/>
  <c r="AB118" i="17"/>
  <c r="AA118" i="17"/>
  <c r="Z118" i="17"/>
  <c r="AH118" i="17" s="1"/>
  <c r="Y118" i="17"/>
  <c r="X118" i="17"/>
  <c r="W118" i="17"/>
  <c r="V118" i="17"/>
  <c r="U118" i="17"/>
  <c r="T118" i="17"/>
  <c r="AC117" i="17"/>
  <c r="AB117" i="17"/>
  <c r="AA117" i="17"/>
  <c r="Z117" i="17"/>
  <c r="Y117" i="17"/>
  <c r="AG117" i="17" s="1"/>
  <c r="X117" i="17"/>
  <c r="W117" i="17"/>
  <c r="V117" i="17"/>
  <c r="AF117" i="17" s="1"/>
  <c r="U117" i="17"/>
  <c r="AE117" i="17" s="1"/>
  <c r="T117" i="17"/>
  <c r="AC116" i="17"/>
  <c r="AB116" i="17"/>
  <c r="AA116" i="17"/>
  <c r="AH116" i="17" s="1"/>
  <c r="Z116" i="17"/>
  <c r="Y116" i="17"/>
  <c r="X116" i="17"/>
  <c r="AG116" i="17" s="1"/>
  <c r="W116" i="17"/>
  <c r="AF116" i="17" s="1"/>
  <c r="V116" i="17"/>
  <c r="U116" i="17"/>
  <c r="T116" i="17"/>
  <c r="AC115" i="17"/>
  <c r="AI115" i="17" s="1"/>
  <c r="AB115" i="17"/>
  <c r="AA115" i="17"/>
  <c r="Z115" i="17"/>
  <c r="Y115" i="17"/>
  <c r="AG115" i="17" s="1"/>
  <c r="X115" i="17"/>
  <c r="W115" i="17"/>
  <c r="V115" i="17"/>
  <c r="U115" i="17"/>
  <c r="AE115" i="17" s="1"/>
  <c r="T115" i="17"/>
  <c r="AC114" i="17"/>
  <c r="AB114" i="17"/>
  <c r="AA114" i="17"/>
  <c r="AH114" i="17" s="1"/>
  <c r="Z114" i="17"/>
  <c r="Y114" i="17"/>
  <c r="AG114" i="17" s="1"/>
  <c r="X114" i="17"/>
  <c r="W114" i="17"/>
  <c r="V114" i="17"/>
  <c r="U114" i="17"/>
  <c r="T114" i="17"/>
  <c r="AC113" i="17"/>
  <c r="AB113" i="17"/>
  <c r="AA113" i="17"/>
  <c r="AH113" i="17" s="1"/>
  <c r="Z113" i="17"/>
  <c r="Y113" i="17"/>
  <c r="AG113" i="17" s="1"/>
  <c r="X113" i="17"/>
  <c r="W113" i="17"/>
  <c r="V113" i="17"/>
  <c r="AF113" i="17" s="1"/>
  <c r="U113" i="17"/>
  <c r="T113" i="17"/>
  <c r="AC112" i="17"/>
  <c r="AB112" i="17"/>
  <c r="AA112" i="17"/>
  <c r="Z112" i="17"/>
  <c r="Y112" i="17"/>
  <c r="X112" i="17"/>
  <c r="AG112" i="17" s="1"/>
  <c r="W112" i="17"/>
  <c r="V112" i="17"/>
  <c r="U112" i="17"/>
  <c r="AE112" i="17" s="1"/>
  <c r="T112" i="17"/>
  <c r="AC111" i="17"/>
  <c r="AB111" i="17"/>
  <c r="AA111" i="17"/>
  <c r="Z111" i="17"/>
  <c r="Y111" i="17"/>
  <c r="X111" i="17"/>
  <c r="W111" i="17"/>
  <c r="AF111" i="17" s="1"/>
  <c r="V111" i="17"/>
  <c r="U111" i="17"/>
  <c r="T111" i="17"/>
  <c r="AC110" i="17"/>
  <c r="AB110" i="17"/>
  <c r="AA110" i="17"/>
  <c r="Z110" i="17"/>
  <c r="Y110" i="17"/>
  <c r="X110" i="17"/>
  <c r="AG110" i="17" s="1"/>
  <c r="W110" i="17"/>
  <c r="V110" i="17"/>
  <c r="U110" i="17"/>
  <c r="AE110" i="17" s="1"/>
  <c r="T110" i="17"/>
  <c r="AC109" i="17"/>
  <c r="AB109" i="17"/>
  <c r="AA109" i="17"/>
  <c r="Z109" i="17"/>
  <c r="Y109" i="17"/>
  <c r="AG109" i="17" s="1"/>
  <c r="X109" i="17"/>
  <c r="W109" i="17"/>
  <c r="V109" i="17"/>
  <c r="U109" i="17"/>
  <c r="T109" i="17"/>
  <c r="AI106" i="17"/>
  <c r="AC106" i="17"/>
  <c r="AB106" i="17"/>
  <c r="AA106" i="17"/>
  <c r="Z106" i="17"/>
  <c r="Y106" i="17"/>
  <c r="X106" i="17"/>
  <c r="W106" i="17"/>
  <c r="V106" i="17"/>
  <c r="U106" i="17"/>
  <c r="AE106" i="17" s="1"/>
  <c r="T106" i="17"/>
  <c r="AC105" i="17"/>
  <c r="AB105" i="17"/>
  <c r="AA105" i="17"/>
  <c r="Z105" i="17"/>
  <c r="Y105" i="17"/>
  <c r="X105" i="17"/>
  <c r="W105" i="17"/>
  <c r="V105" i="17"/>
  <c r="U105" i="17"/>
  <c r="T105" i="17"/>
  <c r="AC104" i="17"/>
  <c r="AB104" i="17"/>
  <c r="AA104" i="17"/>
  <c r="Z104" i="17"/>
  <c r="Y104" i="17"/>
  <c r="X104" i="17"/>
  <c r="W104" i="17"/>
  <c r="V104" i="17"/>
  <c r="U104" i="17"/>
  <c r="T104" i="17"/>
  <c r="AG103" i="17"/>
  <c r="AC103" i="17"/>
  <c r="AB103" i="17"/>
  <c r="AA103" i="17"/>
  <c r="Z103" i="17"/>
  <c r="Y103" i="17"/>
  <c r="X103" i="17"/>
  <c r="W103" i="17"/>
  <c r="V103" i="17"/>
  <c r="AF103" i="17" s="1"/>
  <c r="U103" i="17"/>
  <c r="T103" i="17"/>
  <c r="AC102" i="17"/>
  <c r="AB102" i="17"/>
  <c r="AA102" i="17"/>
  <c r="Z102" i="17"/>
  <c r="Y102" i="17"/>
  <c r="X102" i="17"/>
  <c r="AG102" i="17" s="1"/>
  <c r="W102" i="17"/>
  <c r="V102" i="17"/>
  <c r="U102" i="17"/>
  <c r="T102" i="17"/>
  <c r="AC101" i="17"/>
  <c r="AB101" i="17"/>
  <c r="AA101" i="17"/>
  <c r="Z101" i="17"/>
  <c r="Y101" i="17"/>
  <c r="X101" i="17"/>
  <c r="W101" i="17"/>
  <c r="AF101" i="17" s="1"/>
  <c r="V101" i="17"/>
  <c r="U101" i="17"/>
  <c r="AE101" i="17" s="1"/>
  <c r="T101" i="17"/>
  <c r="AC100" i="17"/>
  <c r="AB100" i="17"/>
  <c r="AA100" i="17"/>
  <c r="Z100" i="17"/>
  <c r="AH100" i="17" s="1"/>
  <c r="Y100" i="17"/>
  <c r="X100" i="17"/>
  <c r="W100" i="17"/>
  <c r="V100" i="17"/>
  <c r="U100" i="17"/>
  <c r="T100" i="17"/>
  <c r="AC99" i="17"/>
  <c r="AB99" i="17"/>
  <c r="AA99" i="17"/>
  <c r="Z99" i="17"/>
  <c r="Y99" i="17"/>
  <c r="AG99" i="17" s="1"/>
  <c r="X99" i="17"/>
  <c r="W99" i="17"/>
  <c r="V99" i="17"/>
  <c r="AF99" i="17" s="1"/>
  <c r="U99" i="17"/>
  <c r="T99" i="17"/>
  <c r="AC98" i="17"/>
  <c r="AB98" i="17"/>
  <c r="AA98" i="17"/>
  <c r="AH98" i="17" s="1"/>
  <c r="Z98" i="17"/>
  <c r="Y98" i="17"/>
  <c r="X98" i="17"/>
  <c r="AG98" i="17" s="1"/>
  <c r="W98" i="17"/>
  <c r="V98" i="17"/>
  <c r="U98" i="17"/>
  <c r="T98" i="17"/>
  <c r="AC97" i="17"/>
  <c r="AI97" i="17" s="1"/>
  <c r="AB97" i="17"/>
  <c r="AA97" i="17"/>
  <c r="Z97" i="17"/>
  <c r="Y97" i="17"/>
  <c r="X97" i="17"/>
  <c r="W97" i="17"/>
  <c r="V97" i="17"/>
  <c r="U97" i="17"/>
  <c r="AE97" i="17" s="1"/>
  <c r="T97" i="17"/>
  <c r="AC96" i="17"/>
  <c r="AB96" i="17"/>
  <c r="AA96" i="17"/>
  <c r="Z96" i="17"/>
  <c r="Y96" i="17"/>
  <c r="AG96" i="17" s="1"/>
  <c r="X96" i="17"/>
  <c r="W96" i="17"/>
  <c r="V96" i="17"/>
  <c r="U96" i="17"/>
  <c r="T96" i="17"/>
  <c r="AC95" i="17"/>
  <c r="AB95" i="17"/>
  <c r="AA95" i="17"/>
  <c r="AH95" i="17" s="1"/>
  <c r="Z95" i="17"/>
  <c r="Y95" i="17"/>
  <c r="AG95" i="17" s="1"/>
  <c r="X95" i="17"/>
  <c r="W95" i="17"/>
  <c r="V95" i="17"/>
  <c r="AF95" i="17" s="1"/>
  <c r="U95" i="17"/>
  <c r="T95" i="17"/>
  <c r="AC94" i="17"/>
  <c r="AB94" i="17"/>
  <c r="AA94" i="17"/>
  <c r="Z94" i="17"/>
  <c r="Y94" i="17"/>
  <c r="X94" i="17"/>
  <c r="AG94" i="17" s="1"/>
  <c r="W94" i="17"/>
  <c r="V94" i="17"/>
  <c r="U94" i="17"/>
  <c r="T94" i="17"/>
  <c r="AC93" i="17"/>
  <c r="AB93" i="17"/>
  <c r="AA93" i="17"/>
  <c r="Z93" i="17"/>
  <c r="Y93" i="17"/>
  <c r="X93" i="17"/>
  <c r="W93" i="17"/>
  <c r="AF93" i="17" s="1"/>
  <c r="V93" i="17"/>
  <c r="U93" i="17"/>
  <c r="T93" i="17"/>
  <c r="AC92" i="17"/>
  <c r="AB92" i="17"/>
  <c r="AA92" i="17"/>
  <c r="Z92" i="17"/>
  <c r="Y92" i="17"/>
  <c r="AG92" i="17" s="1"/>
  <c r="X92" i="17"/>
  <c r="W92" i="17"/>
  <c r="V92" i="17"/>
  <c r="U92" i="17"/>
  <c r="AE92" i="17" s="1"/>
  <c r="T92" i="17"/>
  <c r="AC91" i="17"/>
  <c r="AB91" i="17"/>
  <c r="AA91" i="17"/>
  <c r="Z91" i="17"/>
  <c r="Y91" i="17"/>
  <c r="X91" i="17"/>
  <c r="AG91" i="17" s="1"/>
  <c r="W91" i="17"/>
  <c r="V91" i="17"/>
  <c r="U91" i="17"/>
  <c r="T91" i="17"/>
  <c r="AC90" i="17"/>
  <c r="AB90" i="17"/>
  <c r="AI90" i="17" s="1"/>
  <c r="AA90" i="17"/>
  <c r="Z90" i="17"/>
  <c r="Y90" i="17"/>
  <c r="X90" i="17"/>
  <c r="W90" i="17"/>
  <c r="V90" i="17"/>
  <c r="U90" i="17"/>
  <c r="T90" i="17"/>
  <c r="AE90" i="17" s="1"/>
  <c r="AC89" i="17"/>
  <c r="AB89" i="17"/>
  <c r="AA89" i="17"/>
  <c r="Z89" i="17"/>
  <c r="Y89" i="17"/>
  <c r="X89" i="17"/>
  <c r="W89" i="17"/>
  <c r="V89" i="17"/>
  <c r="U89" i="17"/>
  <c r="T89" i="17"/>
  <c r="AC88" i="17"/>
  <c r="AB88" i="17"/>
  <c r="AA88" i="17"/>
  <c r="Z88" i="17"/>
  <c r="Y88" i="17"/>
  <c r="X88" i="17"/>
  <c r="W88" i="17"/>
  <c r="V88" i="17"/>
  <c r="U88" i="17"/>
  <c r="T88" i="17"/>
  <c r="AC87" i="17"/>
  <c r="AB87" i="17"/>
  <c r="AA87" i="17"/>
  <c r="Z87" i="17"/>
  <c r="Y87" i="17"/>
  <c r="AG87" i="17" s="1"/>
  <c r="X87" i="17"/>
  <c r="W87" i="17"/>
  <c r="V87" i="17"/>
  <c r="U87" i="17"/>
  <c r="T87" i="17"/>
  <c r="AC86" i="17"/>
  <c r="AB86" i="17"/>
  <c r="AA86" i="17"/>
  <c r="Z86" i="17"/>
  <c r="Y86" i="17"/>
  <c r="X86" i="17"/>
  <c r="W86" i="17"/>
  <c r="V86" i="17"/>
  <c r="U86" i="17"/>
  <c r="T86" i="17"/>
  <c r="AC85" i="17"/>
  <c r="AB85" i="17"/>
  <c r="AA85" i="17"/>
  <c r="AH85" i="17" s="1"/>
  <c r="Z85" i="17"/>
  <c r="Y85" i="17"/>
  <c r="X85" i="17"/>
  <c r="W85" i="17"/>
  <c r="AF85" i="17" s="1"/>
  <c r="V85" i="17"/>
  <c r="U85" i="17"/>
  <c r="T85" i="17"/>
  <c r="AC84" i="17"/>
  <c r="AB84" i="17"/>
  <c r="AA84" i="17"/>
  <c r="Z84" i="17"/>
  <c r="Y84" i="17"/>
  <c r="X84" i="17"/>
  <c r="W84" i="17"/>
  <c r="V84" i="17"/>
  <c r="U84" i="17"/>
  <c r="T84" i="17"/>
  <c r="AC83" i="17"/>
  <c r="AI83" i="17" s="1"/>
  <c r="AB83" i="17"/>
  <c r="AA83" i="17"/>
  <c r="Z83" i="17"/>
  <c r="Y83" i="17"/>
  <c r="X83" i="17"/>
  <c r="W83" i="17"/>
  <c r="V83" i="17"/>
  <c r="U83" i="17"/>
  <c r="AE83" i="17" s="1"/>
  <c r="T83" i="17"/>
  <c r="AC82" i="17"/>
  <c r="AB82" i="17"/>
  <c r="AA82" i="17"/>
  <c r="Z82" i="17"/>
  <c r="Y82" i="17"/>
  <c r="X82" i="17"/>
  <c r="W82" i="17"/>
  <c r="AF82" i="17" s="1"/>
  <c r="V82" i="17"/>
  <c r="U82" i="17"/>
  <c r="T82" i="17"/>
  <c r="AC81" i="17"/>
  <c r="AB81" i="17"/>
  <c r="AA81" i="17"/>
  <c r="Z81" i="17"/>
  <c r="Y81" i="17"/>
  <c r="AG81" i="17" s="1"/>
  <c r="X81" i="17"/>
  <c r="W81" i="17"/>
  <c r="V81" i="17"/>
  <c r="U81" i="17"/>
  <c r="T81" i="17"/>
  <c r="AC80" i="17"/>
  <c r="AI80" i="17" s="1"/>
  <c r="AB80" i="17"/>
  <c r="AA80" i="17"/>
  <c r="AH80" i="17" s="1"/>
  <c r="Z80" i="17"/>
  <c r="Y80" i="17"/>
  <c r="AG80" i="17" s="1"/>
  <c r="X80" i="17"/>
  <c r="W80" i="17"/>
  <c r="V80" i="17"/>
  <c r="U80" i="17"/>
  <c r="AE80" i="17" s="1"/>
  <c r="T80" i="17"/>
  <c r="AC79" i="17"/>
  <c r="AB79" i="17"/>
  <c r="AA79" i="17"/>
  <c r="AH79" i="17" s="1"/>
  <c r="Z79" i="17"/>
  <c r="Y79" i="17"/>
  <c r="X79" i="17"/>
  <c r="W79" i="17"/>
  <c r="V79" i="17"/>
  <c r="U79" i="17"/>
  <c r="T79" i="17"/>
  <c r="AC78" i="17"/>
  <c r="AB78" i="17"/>
  <c r="AA78" i="17"/>
  <c r="Z78" i="17"/>
  <c r="Y78" i="17"/>
  <c r="X78" i="17"/>
  <c r="W78" i="17"/>
  <c r="V78" i="17"/>
  <c r="U78" i="17"/>
  <c r="T78" i="17"/>
  <c r="AC77" i="17"/>
  <c r="AB77" i="17"/>
  <c r="AA77" i="17"/>
  <c r="AH77" i="17" s="1"/>
  <c r="Z77" i="17"/>
  <c r="Y77" i="17"/>
  <c r="X77" i="17"/>
  <c r="W77" i="17"/>
  <c r="AF77" i="17" s="1"/>
  <c r="V77" i="17"/>
  <c r="U77" i="17"/>
  <c r="T77" i="17"/>
  <c r="AC76" i="17"/>
  <c r="AB76" i="17"/>
  <c r="AA76" i="17"/>
  <c r="Z76" i="17"/>
  <c r="Y76" i="17"/>
  <c r="X76" i="17"/>
  <c r="AG76" i="17" s="1"/>
  <c r="W76" i="17"/>
  <c r="V76" i="17"/>
  <c r="U76" i="17"/>
  <c r="AE76" i="17" s="1"/>
  <c r="T76" i="17"/>
  <c r="AC75" i="17"/>
  <c r="AB75" i="17"/>
  <c r="AA75" i="17"/>
  <c r="Z75" i="17"/>
  <c r="Y75" i="17"/>
  <c r="AG75" i="17" s="1"/>
  <c r="X75" i="17"/>
  <c r="W75" i="17"/>
  <c r="V75" i="17"/>
  <c r="U75" i="17"/>
  <c r="T75" i="17"/>
  <c r="AI74" i="17"/>
  <c r="AE74" i="17"/>
  <c r="AC74" i="17"/>
  <c r="AB74" i="17"/>
  <c r="AA74" i="17"/>
  <c r="Z74" i="17"/>
  <c r="Y74" i="17"/>
  <c r="X74" i="17"/>
  <c r="W74" i="17"/>
  <c r="V74" i="17"/>
  <c r="U74" i="17"/>
  <c r="T74" i="17"/>
  <c r="AC73" i="17"/>
  <c r="AB73" i="17"/>
  <c r="AA73" i="17"/>
  <c r="Z73" i="17"/>
  <c r="Y73" i="17"/>
  <c r="X73" i="17"/>
  <c r="W73" i="17"/>
  <c r="V73" i="17"/>
  <c r="U73" i="17"/>
  <c r="T73" i="17"/>
  <c r="AC72" i="17"/>
  <c r="AB72" i="17"/>
  <c r="AA72" i="17"/>
  <c r="Z72" i="17"/>
  <c r="AH72" i="17" s="1"/>
  <c r="Y72" i="17"/>
  <c r="X72" i="17"/>
  <c r="W72" i="17"/>
  <c r="V72" i="17"/>
  <c r="U72" i="17"/>
  <c r="T72" i="17"/>
  <c r="AC71" i="17"/>
  <c r="AB71" i="17"/>
  <c r="AA71" i="17"/>
  <c r="Z71" i="17"/>
  <c r="Y71" i="17"/>
  <c r="X71" i="17"/>
  <c r="AG71" i="17" s="1"/>
  <c r="W71" i="17"/>
  <c r="V71" i="17"/>
  <c r="AF71" i="17" s="1"/>
  <c r="U71" i="17"/>
  <c r="T71" i="17"/>
  <c r="AC70" i="17"/>
  <c r="AB70" i="17"/>
  <c r="AA70" i="17"/>
  <c r="Z70" i="17"/>
  <c r="Y70" i="17"/>
  <c r="X70" i="17"/>
  <c r="AG70" i="17" s="1"/>
  <c r="W70" i="17"/>
  <c r="V70" i="17"/>
  <c r="U70" i="17"/>
  <c r="T70" i="17"/>
  <c r="AC69" i="17"/>
  <c r="AB69" i="17"/>
  <c r="AA69" i="17"/>
  <c r="Z69" i="17"/>
  <c r="Y69" i="17"/>
  <c r="X69" i="17"/>
  <c r="W69" i="17"/>
  <c r="AF69" i="17" s="1"/>
  <c r="V69" i="17"/>
  <c r="U69" i="17"/>
  <c r="T69" i="17"/>
  <c r="AC68" i="17"/>
  <c r="AB68" i="17"/>
  <c r="AA68" i="17"/>
  <c r="Z68" i="17"/>
  <c r="Y68" i="17"/>
  <c r="X68" i="17"/>
  <c r="W68" i="17"/>
  <c r="V68" i="17"/>
  <c r="U68" i="17"/>
  <c r="T68" i="17"/>
  <c r="AC67" i="17"/>
  <c r="AI67" i="17" s="1"/>
  <c r="AB67" i="17"/>
  <c r="AA67" i="17"/>
  <c r="Z67" i="17"/>
  <c r="Y67" i="17"/>
  <c r="X67" i="17"/>
  <c r="W67" i="17"/>
  <c r="V67" i="17"/>
  <c r="AF67" i="17" s="1"/>
  <c r="U67" i="17"/>
  <c r="AE67" i="17" s="1"/>
  <c r="T67" i="17"/>
  <c r="AC66" i="17"/>
  <c r="AB66" i="17"/>
  <c r="AA66" i="17"/>
  <c r="Z66" i="17"/>
  <c r="Y66" i="17"/>
  <c r="X66" i="17"/>
  <c r="AG66" i="17" s="1"/>
  <c r="W66" i="17"/>
  <c r="AF66" i="17" s="1"/>
  <c r="V66" i="17"/>
  <c r="U66" i="17"/>
  <c r="T66" i="17"/>
  <c r="AC65" i="17"/>
  <c r="AB65" i="17"/>
  <c r="AA65" i="17"/>
  <c r="Z65" i="17"/>
  <c r="Y65" i="17"/>
  <c r="AG65" i="17" s="1"/>
  <c r="X65" i="17"/>
  <c r="W65" i="17"/>
  <c r="V65" i="17"/>
  <c r="U65" i="17"/>
  <c r="T65" i="17"/>
  <c r="AC64" i="17"/>
  <c r="AB64" i="17"/>
  <c r="AA64" i="17"/>
  <c r="AH64" i="17" s="1"/>
  <c r="Z64" i="17"/>
  <c r="Y64" i="17"/>
  <c r="AG64" i="17" s="1"/>
  <c r="X64" i="17"/>
  <c r="W64" i="17"/>
  <c r="V64" i="17"/>
  <c r="U64" i="17"/>
  <c r="T64" i="17"/>
  <c r="AC63" i="17"/>
  <c r="AB63" i="17"/>
  <c r="AA63" i="17"/>
  <c r="AH63" i="17" s="1"/>
  <c r="Z63" i="17"/>
  <c r="Y63" i="17"/>
  <c r="X63" i="17"/>
  <c r="W63" i="17"/>
  <c r="V63" i="17"/>
  <c r="AF63" i="17" s="1"/>
  <c r="U63" i="17"/>
  <c r="T63" i="17"/>
  <c r="AC62" i="17"/>
  <c r="AB62" i="17"/>
  <c r="AA62" i="17"/>
  <c r="Z62" i="17"/>
  <c r="Y62" i="17"/>
  <c r="X62" i="17"/>
  <c r="AG62" i="17" s="1"/>
  <c r="W62" i="17"/>
  <c r="V62" i="17"/>
  <c r="U62" i="17"/>
  <c r="T62" i="17"/>
  <c r="AC61" i="17"/>
  <c r="AB61" i="17"/>
  <c r="AA61" i="17"/>
  <c r="Z61" i="17"/>
  <c r="Y61" i="17"/>
  <c r="X61" i="17"/>
  <c r="W61" i="17"/>
  <c r="AF61" i="17" s="1"/>
  <c r="V61" i="17"/>
  <c r="U61" i="17"/>
  <c r="T61" i="17"/>
  <c r="AC60" i="17"/>
  <c r="AB60" i="17"/>
  <c r="AA60" i="17"/>
  <c r="Z60" i="17"/>
  <c r="Y60" i="17"/>
  <c r="X60" i="17"/>
  <c r="W60" i="17"/>
  <c r="V60" i="17"/>
  <c r="U60" i="17"/>
  <c r="T60" i="17"/>
  <c r="AC59" i="17"/>
  <c r="AB59" i="17"/>
  <c r="AA59" i="17"/>
  <c r="Z59" i="17"/>
  <c r="Y59" i="17"/>
  <c r="AG59" i="17" s="1"/>
  <c r="X59" i="17"/>
  <c r="W59" i="17"/>
  <c r="V59" i="17"/>
  <c r="U59" i="17"/>
  <c r="T59" i="17"/>
  <c r="AC58" i="17"/>
  <c r="AI58" i="17" s="1"/>
  <c r="AB58" i="17"/>
  <c r="AA58" i="17"/>
  <c r="Z58" i="17"/>
  <c r="Y58" i="17"/>
  <c r="X58" i="17"/>
  <c r="AG58" i="17" s="1"/>
  <c r="W58" i="17"/>
  <c r="V58" i="17"/>
  <c r="U58" i="17"/>
  <c r="AE58" i="17" s="1"/>
  <c r="T58" i="17"/>
  <c r="AC57" i="17"/>
  <c r="AB57" i="17"/>
  <c r="AA57" i="17"/>
  <c r="Z57" i="17"/>
  <c r="Y57" i="17"/>
  <c r="X57" i="17"/>
  <c r="W57" i="17"/>
  <c r="V57" i="17"/>
  <c r="U57" i="17"/>
  <c r="T57" i="17"/>
  <c r="AC56" i="17"/>
  <c r="AB56" i="17"/>
  <c r="AA56" i="17"/>
  <c r="Z56" i="17"/>
  <c r="Y56" i="17"/>
  <c r="X56" i="17"/>
  <c r="W56" i="17"/>
  <c r="V56" i="17"/>
  <c r="U56" i="17"/>
  <c r="T56" i="17"/>
  <c r="AC55" i="17"/>
  <c r="AB55" i="17"/>
  <c r="AA55" i="17"/>
  <c r="AH55" i="17" s="1"/>
  <c r="Z55" i="17"/>
  <c r="Y55" i="17"/>
  <c r="X55" i="17"/>
  <c r="W55" i="17"/>
  <c r="V55" i="17"/>
  <c r="U55" i="17"/>
  <c r="T55" i="17"/>
  <c r="AC54" i="17"/>
  <c r="AB54" i="17"/>
  <c r="AA54" i="17"/>
  <c r="Z54" i="17"/>
  <c r="Y54" i="17"/>
  <c r="X54" i="17"/>
  <c r="AG54" i="17" s="1"/>
  <c r="W54" i="17"/>
  <c r="AF54" i="17" s="1"/>
  <c r="V54" i="17"/>
  <c r="U54" i="17"/>
  <c r="T54" i="17"/>
  <c r="AC53" i="17"/>
  <c r="AB53" i="17"/>
  <c r="AA53" i="17"/>
  <c r="Z53" i="17"/>
  <c r="Y53" i="17"/>
  <c r="X53" i="17"/>
  <c r="W53" i="17"/>
  <c r="V53" i="17"/>
  <c r="U53" i="17"/>
  <c r="T53" i="17"/>
  <c r="AC52" i="17"/>
  <c r="AB52" i="17"/>
  <c r="AA52" i="17"/>
  <c r="Z52" i="17"/>
  <c r="Y52" i="17"/>
  <c r="X52" i="17"/>
  <c r="W52" i="17"/>
  <c r="V52" i="17"/>
  <c r="U52" i="17"/>
  <c r="T52" i="17"/>
  <c r="AC51" i="17"/>
  <c r="AB51" i="17"/>
  <c r="AA51" i="17"/>
  <c r="AH51" i="17" s="1"/>
  <c r="Z51" i="17"/>
  <c r="Y51" i="17"/>
  <c r="X51" i="17"/>
  <c r="W51" i="17"/>
  <c r="V51" i="17"/>
  <c r="U51" i="17"/>
  <c r="T51" i="17"/>
  <c r="AC50" i="17"/>
  <c r="AB50" i="17"/>
  <c r="AA50" i="17"/>
  <c r="Z50" i="17"/>
  <c r="AH50" i="17" s="1"/>
  <c r="Y50" i="17"/>
  <c r="X50" i="17"/>
  <c r="AG50" i="17" s="1"/>
  <c r="W50" i="17"/>
  <c r="V50" i="17"/>
  <c r="U50" i="17"/>
  <c r="T50" i="17"/>
  <c r="AC49" i="17"/>
  <c r="AB49" i="17"/>
  <c r="AA49" i="17"/>
  <c r="Z49" i="17"/>
  <c r="Y49" i="17"/>
  <c r="X49" i="17"/>
  <c r="W49" i="17"/>
  <c r="V49" i="17"/>
  <c r="U49" i="17"/>
  <c r="T49" i="17"/>
  <c r="AC48" i="17"/>
  <c r="AB48" i="17"/>
  <c r="AA48" i="17"/>
  <c r="Z48" i="17"/>
  <c r="Y48" i="17"/>
  <c r="X48" i="17"/>
  <c r="AG48" i="17" s="1"/>
  <c r="W48" i="17"/>
  <c r="V48" i="17"/>
  <c r="U48" i="17"/>
  <c r="AE48" i="17" s="1"/>
  <c r="T48" i="17"/>
  <c r="AC47" i="17"/>
  <c r="AB47" i="17"/>
  <c r="AA47" i="17"/>
  <c r="Z47" i="17"/>
  <c r="Y47" i="17"/>
  <c r="AG47" i="17" s="1"/>
  <c r="X47" i="17"/>
  <c r="W47" i="17"/>
  <c r="V47" i="17"/>
  <c r="U47" i="17"/>
  <c r="T47" i="17"/>
  <c r="AC46" i="17"/>
  <c r="AB46" i="17"/>
  <c r="AA46" i="17"/>
  <c r="AH46" i="17" s="1"/>
  <c r="Z46" i="17"/>
  <c r="Y46" i="17"/>
  <c r="X46" i="17"/>
  <c r="W46" i="17"/>
  <c r="V46" i="17"/>
  <c r="U46" i="17"/>
  <c r="T46" i="17"/>
  <c r="AC44" i="17"/>
  <c r="AI44" i="17" s="1"/>
  <c r="AB44" i="17"/>
  <c r="AA44" i="17"/>
  <c r="Z44" i="17"/>
  <c r="Y44" i="17"/>
  <c r="X44" i="17"/>
  <c r="W44" i="17"/>
  <c r="V44" i="17"/>
  <c r="U44" i="17"/>
  <c r="AE44" i="17" s="1"/>
  <c r="T44" i="17"/>
  <c r="AC43" i="17"/>
  <c r="AI43" i="17" s="1"/>
  <c r="AB43" i="17"/>
  <c r="AA43" i="17"/>
  <c r="Z43" i="17"/>
  <c r="Y43" i="17"/>
  <c r="X43" i="17"/>
  <c r="W43" i="17"/>
  <c r="V43" i="17"/>
  <c r="U43" i="17"/>
  <c r="AE43" i="17" s="1"/>
  <c r="T43" i="17"/>
  <c r="AC42" i="17"/>
  <c r="AB42" i="17"/>
  <c r="AA42" i="17"/>
  <c r="Z42" i="17"/>
  <c r="AH42" i="17" s="1"/>
  <c r="Y42" i="17"/>
  <c r="AG42" i="17" s="1"/>
  <c r="X42" i="17"/>
  <c r="W42" i="17"/>
  <c r="V42" i="17"/>
  <c r="U42" i="17"/>
  <c r="T42" i="17"/>
  <c r="AC41" i="17"/>
  <c r="AB41" i="17"/>
  <c r="AA41" i="17"/>
  <c r="AH41" i="17" s="1"/>
  <c r="Z41" i="17"/>
  <c r="Y41" i="17"/>
  <c r="X41" i="17"/>
  <c r="W41" i="17"/>
  <c r="V41" i="17"/>
  <c r="U41" i="17"/>
  <c r="T41" i="17"/>
  <c r="AC40" i="17"/>
  <c r="AI40" i="17" s="1"/>
  <c r="AB40" i="17"/>
  <c r="AA40" i="17"/>
  <c r="Z40" i="17"/>
  <c r="Y40" i="17"/>
  <c r="X40" i="17"/>
  <c r="W40" i="17"/>
  <c r="V40" i="17"/>
  <c r="U40" i="17"/>
  <c r="AE40" i="17" s="1"/>
  <c r="T40" i="17"/>
  <c r="AC39" i="17"/>
  <c r="AI39" i="17" s="1"/>
  <c r="AB39" i="17"/>
  <c r="AA39" i="17"/>
  <c r="Z39" i="17"/>
  <c r="Y39" i="17"/>
  <c r="X39" i="17"/>
  <c r="W39" i="17"/>
  <c r="V39" i="17"/>
  <c r="U39" i="17"/>
  <c r="AE39" i="17" s="1"/>
  <c r="T39" i="17"/>
  <c r="AC38" i="17"/>
  <c r="AB38" i="17"/>
  <c r="AA38" i="17"/>
  <c r="Z38" i="17"/>
  <c r="AH38" i="17" s="1"/>
  <c r="Y38" i="17"/>
  <c r="AG38" i="17" s="1"/>
  <c r="X38" i="17"/>
  <c r="W38" i="17"/>
  <c r="V38" i="17"/>
  <c r="U38" i="17"/>
  <c r="T38" i="17"/>
  <c r="AC37" i="17"/>
  <c r="AB37" i="17"/>
  <c r="AA37" i="17"/>
  <c r="AH37" i="17" s="1"/>
  <c r="Z37" i="17"/>
  <c r="Y37" i="17"/>
  <c r="X37" i="17"/>
  <c r="W37" i="17"/>
  <c r="V37" i="17"/>
  <c r="U37" i="17"/>
  <c r="T37" i="17"/>
  <c r="AC36" i="17"/>
  <c r="AI36" i="17" s="1"/>
  <c r="AB36" i="17"/>
  <c r="AA36" i="17"/>
  <c r="Z36" i="17"/>
  <c r="Y36" i="17"/>
  <c r="X36" i="17"/>
  <c r="W36" i="17"/>
  <c r="V36" i="17"/>
  <c r="U36" i="17"/>
  <c r="AE36" i="17" s="1"/>
  <c r="T36" i="17"/>
  <c r="AU35" i="17"/>
  <c r="BA35" i="17" s="1"/>
  <c r="AT35" i="17"/>
  <c r="AS35" i="17"/>
  <c r="AR35" i="17"/>
  <c r="AQ35" i="17"/>
  <c r="AP35" i="17"/>
  <c r="AO35" i="17"/>
  <c r="AN35" i="17"/>
  <c r="AM35" i="17"/>
  <c r="AW35" i="17" s="1"/>
  <c r="AL35" i="17"/>
  <c r="AC35" i="17"/>
  <c r="AB35" i="17"/>
  <c r="AA35" i="17"/>
  <c r="Z35" i="17"/>
  <c r="AH35" i="17" s="1"/>
  <c r="Y35" i="17"/>
  <c r="AG35" i="17" s="1"/>
  <c r="X35" i="17"/>
  <c r="W35" i="17"/>
  <c r="V35" i="17"/>
  <c r="U35" i="17"/>
  <c r="T35" i="17"/>
  <c r="AU34" i="17"/>
  <c r="AT34" i="17"/>
  <c r="AS34" i="17"/>
  <c r="AZ34" i="17" s="1"/>
  <c r="AR34" i="17"/>
  <c r="AQ34" i="17"/>
  <c r="AP34" i="17"/>
  <c r="AO34" i="17"/>
  <c r="AN34" i="17"/>
  <c r="AM34" i="17"/>
  <c r="AL34" i="17"/>
  <c r="AC34" i="17"/>
  <c r="AI34" i="17" s="1"/>
  <c r="AB34" i="17"/>
  <c r="AA34" i="17"/>
  <c r="Z34" i="17"/>
  <c r="Y34" i="17"/>
  <c r="X34" i="17"/>
  <c r="W34" i="17"/>
  <c r="V34" i="17"/>
  <c r="U34" i="17"/>
  <c r="AE34" i="17" s="1"/>
  <c r="T34" i="17"/>
  <c r="AU33" i="17"/>
  <c r="BA33" i="17" s="1"/>
  <c r="AT33" i="17"/>
  <c r="AS33" i="17"/>
  <c r="AR33" i="17"/>
  <c r="AQ33" i="17"/>
  <c r="AP33" i="17"/>
  <c r="AO33" i="17"/>
  <c r="AN33" i="17"/>
  <c r="AM33" i="17"/>
  <c r="AW33" i="17" s="1"/>
  <c r="AL33" i="17"/>
  <c r="AC33" i="17"/>
  <c r="AB33" i="17"/>
  <c r="AA33" i="17"/>
  <c r="Z33" i="17"/>
  <c r="AH33" i="17" s="1"/>
  <c r="Y33" i="17"/>
  <c r="X33" i="17"/>
  <c r="W33" i="17"/>
  <c r="V33" i="17"/>
  <c r="U33" i="17"/>
  <c r="T33" i="17"/>
  <c r="AU32" i="17"/>
  <c r="AT32" i="17"/>
  <c r="AS32" i="17"/>
  <c r="AZ32" i="17" s="1"/>
  <c r="AR32" i="17"/>
  <c r="AQ32" i="17"/>
  <c r="AP32" i="17"/>
  <c r="AO32" i="17"/>
  <c r="AN32" i="17"/>
  <c r="AM32" i="17"/>
  <c r="AL32" i="17"/>
  <c r="AC32" i="17"/>
  <c r="AI32" i="17" s="1"/>
  <c r="AB32" i="17"/>
  <c r="AA32" i="17"/>
  <c r="Z32" i="17"/>
  <c r="Y32" i="17"/>
  <c r="X32" i="17"/>
  <c r="W32" i="17"/>
  <c r="V32" i="17"/>
  <c r="U32" i="17"/>
  <c r="AE32" i="17" s="1"/>
  <c r="T32" i="17"/>
  <c r="AU31" i="17"/>
  <c r="BA31" i="17" s="1"/>
  <c r="AT31" i="17"/>
  <c r="AS31" i="17"/>
  <c r="AR31" i="17"/>
  <c r="AQ31" i="17"/>
  <c r="AP31" i="17"/>
  <c r="AO31" i="17"/>
  <c r="AN31" i="17"/>
  <c r="AM31" i="17"/>
  <c r="AW31" i="17" s="1"/>
  <c r="AL31" i="17"/>
  <c r="AC31" i="17"/>
  <c r="AB31" i="17"/>
  <c r="AA31" i="17"/>
  <c r="Z31" i="17"/>
  <c r="AH31" i="17" s="1"/>
  <c r="Y31" i="17"/>
  <c r="X31" i="17"/>
  <c r="W31" i="17"/>
  <c r="V31" i="17"/>
  <c r="U31" i="17"/>
  <c r="T31" i="17"/>
  <c r="AU30" i="17"/>
  <c r="AT30" i="17"/>
  <c r="AS30" i="17"/>
  <c r="AZ30" i="17" s="1"/>
  <c r="AR30" i="17"/>
  <c r="AQ30" i="17"/>
  <c r="AP30" i="17"/>
  <c r="AO30" i="17"/>
  <c r="AN30" i="17"/>
  <c r="AM30" i="17"/>
  <c r="AL30" i="17"/>
  <c r="AC30" i="17"/>
  <c r="AI30" i="17" s="1"/>
  <c r="AB30" i="17"/>
  <c r="AA30" i="17"/>
  <c r="Z30" i="17"/>
  <c r="Y30" i="17"/>
  <c r="X30" i="17"/>
  <c r="W30" i="17"/>
  <c r="V30" i="17"/>
  <c r="U30" i="17"/>
  <c r="AE30" i="17" s="1"/>
  <c r="T30" i="17"/>
  <c r="AU29" i="17"/>
  <c r="BA29" i="17" s="1"/>
  <c r="AT29" i="17"/>
  <c r="AS29" i="17"/>
  <c r="AR29" i="17"/>
  <c r="AQ29" i="17"/>
  <c r="AP29" i="17"/>
  <c r="AO29" i="17"/>
  <c r="AN29" i="17"/>
  <c r="AM29" i="17"/>
  <c r="AW29" i="17" s="1"/>
  <c r="AL29" i="17"/>
  <c r="AC29" i="17"/>
  <c r="AB29" i="17"/>
  <c r="AA29" i="17"/>
  <c r="Z29" i="17"/>
  <c r="AH29" i="17" s="1"/>
  <c r="Y29" i="17"/>
  <c r="X29" i="17"/>
  <c r="W29" i="17"/>
  <c r="V29" i="17"/>
  <c r="U29" i="17"/>
  <c r="T29" i="17"/>
  <c r="AU28" i="17"/>
  <c r="AT28" i="17"/>
  <c r="AS28" i="17"/>
  <c r="AZ28" i="17" s="1"/>
  <c r="AR28" i="17"/>
  <c r="AQ28" i="17"/>
  <c r="AP28" i="17"/>
  <c r="AO28" i="17"/>
  <c r="AN28" i="17"/>
  <c r="AM28" i="17"/>
  <c r="AL28" i="17"/>
  <c r="AC28" i="17"/>
  <c r="AI28" i="17" s="1"/>
  <c r="AB28" i="17"/>
  <c r="AA28" i="17"/>
  <c r="Z28" i="17"/>
  <c r="Y28" i="17"/>
  <c r="X28" i="17"/>
  <c r="W28" i="17"/>
  <c r="V28" i="17"/>
  <c r="U28" i="17"/>
  <c r="AE28" i="17" s="1"/>
  <c r="T28" i="17"/>
  <c r="AU27" i="17"/>
  <c r="BA27" i="17" s="1"/>
  <c r="AT27" i="17"/>
  <c r="AS27" i="17"/>
  <c r="AR27" i="17"/>
  <c r="AQ27" i="17"/>
  <c r="AP27" i="17"/>
  <c r="AO27" i="17"/>
  <c r="AN27" i="17"/>
  <c r="AM27" i="17"/>
  <c r="AW27" i="17" s="1"/>
  <c r="AL27" i="17"/>
  <c r="AU26" i="17"/>
  <c r="AT26" i="17"/>
  <c r="AS26" i="17"/>
  <c r="AR26" i="17"/>
  <c r="AZ26" i="17" s="1"/>
  <c r="AQ26" i="17"/>
  <c r="AP26" i="17"/>
  <c r="AO26" i="17"/>
  <c r="AN26" i="17"/>
  <c r="AM26" i="17"/>
  <c r="AL26" i="17"/>
  <c r="AC26" i="17"/>
  <c r="AB26" i="17"/>
  <c r="AA26" i="17"/>
  <c r="AH26" i="17" s="1"/>
  <c r="Z26" i="17"/>
  <c r="Y26" i="17"/>
  <c r="X26" i="17"/>
  <c r="W26" i="17"/>
  <c r="V26" i="17"/>
  <c r="U26" i="17"/>
  <c r="T26" i="17"/>
  <c r="AU25" i="17"/>
  <c r="BA25" i="17" s="1"/>
  <c r="AT25" i="17"/>
  <c r="AS25" i="17"/>
  <c r="AR25" i="17"/>
  <c r="AQ25" i="17"/>
  <c r="AP25" i="17"/>
  <c r="AO25" i="17"/>
  <c r="AN25" i="17"/>
  <c r="AM25" i="17"/>
  <c r="AW25" i="17" s="1"/>
  <c r="AL25" i="17"/>
  <c r="AC25" i="17"/>
  <c r="AI25" i="17" s="1"/>
  <c r="AB25" i="17"/>
  <c r="AA25" i="17"/>
  <c r="Z25" i="17"/>
  <c r="Y25" i="17"/>
  <c r="X25" i="17"/>
  <c r="W25" i="17"/>
  <c r="V25" i="17"/>
  <c r="U25" i="17"/>
  <c r="AE25" i="17" s="1"/>
  <c r="T25" i="17"/>
  <c r="AU24" i="17"/>
  <c r="AT24" i="17"/>
  <c r="AS24" i="17"/>
  <c r="AR24" i="17"/>
  <c r="AZ24" i="17" s="1"/>
  <c r="AQ24" i="17"/>
  <c r="AP24" i="17"/>
  <c r="AO24" i="17"/>
  <c r="AN24" i="17"/>
  <c r="AM24" i="17"/>
  <c r="AL24" i="17"/>
  <c r="AC24" i="17"/>
  <c r="AB24" i="17"/>
  <c r="AA24" i="17"/>
  <c r="AH24" i="17" s="1"/>
  <c r="Z24" i="17"/>
  <c r="Y24" i="17"/>
  <c r="AG24" i="17" s="1"/>
  <c r="X24" i="17"/>
  <c r="W24" i="17"/>
  <c r="V24" i="17"/>
  <c r="U24" i="17"/>
  <c r="T24" i="17"/>
  <c r="AU23" i="17"/>
  <c r="AT23" i="17"/>
  <c r="AS23" i="17"/>
  <c r="AZ23" i="17" s="1"/>
  <c r="AR23" i="17"/>
  <c r="AQ23" i="17"/>
  <c r="AP23" i="17"/>
  <c r="AY23" i="17" s="1"/>
  <c r="AO23" i="17"/>
  <c r="AN23" i="17"/>
  <c r="AM23" i="17"/>
  <c r="AL23" i="17"/>
  <c r="AI23" i="17"/>
  <c r="AC23" i="17"/>
  <c r="AB23" i="17"/>
  <c r="AA23" i="17"/>
  <c r="Z23" i="17"/>
  <c r="Y23" i="17"/>
  <c r="X23" i="17"/>
  <c r="AG23" i="17" s="1"/>
  <c r="W23" i="17"/>
  <c r="V23" i="17"/>
  <c r="U23" i="17"/>
  <c r="AE23" i="17" s="1"/>
  <c r="T23" i="17"/>
  <c r="AU22" i="17"/>
  <c r="AT22" i="17"/>
  <c r="AS22" i="17"/>
  <c r="AR22" i="17"/>
  <c r="AZ22" i="17" s="1"/>
  <c r="AQ22" i="17"/>
  <c r="AP22" i="17"/>
  <c r="AO22" i="17"/>
  <c r="AN22" i="17"/>
  <c r="AM22" i="17"/>
  <c r="AL22" i="17"/>
  <c r="AC22" i="17"/>
  <c r="AB22" i="17"/>
  <c r="AA22" i="17"/>
  <c r="Z22" i="17"/>
  <c r="AH22" i="17" s="1"/>
  <c r="Y22" i="17"/>
  <c r="X22" i="17"/>
  <c r="W22" i="17"/>
  <c r="V22" i="17"/>
  <c r="U22" i="17"/>
  <c r="T22" i="17"/>
  <c r="AU21" i="17"/>
  <c r="AT21" i="17"/>
  <c r="AS21" i="17"/>
  <c r="AR21" i="17"/>
  <c r="AQ21" i="17"/>
  <c r="AP21" i="17"/>
  <c r="AO21" i="17"/>
  <c r="AN21" i="17"/>
  <c r="AX21" i="17" s="1"/>
  <c r="AM21" i="17"/>
  <c r="AL21" i="17"/>
  <c r="AC21" i="17"/>
  <c r="AI21" i="17" s="1"/>
  <c r="AB21" i="17"/>
  <c r="AA21" i="17"/>
  <c r="Z21" i="17"/>
  <c r="Y21" i="17"/>
  <c r="X21" i="17"/>
  <c r="AG21" i="17" s="1"/>
  <c r="W21" i="17"/>
  <c r="V21" i="17"/>
  <c r="U21" i="17"/>
  <c r="AE21" i="17" s="1"/>
  <c r="T21" i="17"/>
  <c r="AU20" i="17"/>
  <c r="AT20" i="17"/>
  <c r="AS20" i="17"/>
  <c r="AR20" i="17"/>
  <c r="AQ20" i="17"/>
  <c r="AP20" i="17"/>
  <c r="AO20" i="17"/>
  <c r="AN20" i="17"/>
  <c r="AM20" i="17"/>
  <c r="AL20" i="17"/>
  <c r="AC20" i="17"/>
  <c r="AB20" i="17"/>
  <c r="AA20" i="17"/>
  <c r="Z20" i="17"/>
  <c r="AH20" i="17" s="1"/>
  <c r="Y20" i="17"/>
  <c r="X20" i="17"/>
  <c r="W20" i="17"/>
  <c r="V20" i="17"/>
  <c r="U20" i="17"/>
  <c r="T20" i="17"/>
  <c r="AU19" i="17"/>
  <c r="AT19" i="17"/>
  <c r="AS19" i="17"/>
  <c r="AR19" i="17"/>
  <c r="AQ19" i="17"/>
  <c r="AY19" i="17" s="1"/>
  <c r="AP19" i="17"/>
  <c r="AO19" i="17"/>
  <c r="AN19" i="17"/>
  <c r="AM19" i="17"/>
  <c r="AL19" i="17"/>
  <c r="AC19" i="17"/>
  <c r="AI19" i="17" s="1"/>
  <c r="AB19" i="17"/>
  <c r="AA19" i="17"/>
  <c r="Z19" i="17"/>
  <c r="Y19" i="17"/>
  <c r="X19" i="17"/>
  <c r="W19" i="17"/>
  <c r="V19" i="17"/>
  <c r="U19" i="17"/>
  <c r="AE19" i="17" s="1"/>
  <c r="T19" i="17"/>
  <c r="AU18" i="17"/>
  <c r="AT18" i="17"/>
  <c r="AS18" i="17"/>
  <c r="AR18" i="17"/>
  <c r="AZ18" i="17" s="1"/>
  <c r="AQ18" i="17"/>
  <c r="AP18" i="17"/>
  <c r="AO18" i="17"/>
  <c r="AN18" i="17"/>
  <c r="AM18" i="17"/>
  <c r="AL18" i="17"/>
  <c r="AC18" i="17"/>
  <c r="AB18" i="17"/>
  <c r="AA18" i="17"/>
  <c r="Z18" i="17"/>
  <c r="Y18" i="17"/>
  <c r="X18" i="17"/>
  <c r="W18" i="17"/>
  <c r="AF18" i="17" s="1"/>
  <c r="V18" i="17"/>
  <c r="U18" i="17"/>
  <c r="T18" i="17"/>
  <c r="AU17" i="17"/>
  <c r="AT17" i="17"/>
  <c r="AS17" i="17"/>
  <c r="AR17" i="17"/>
  <c r="AQ17" i="17"/>
  <c r="AP17" i="17"/>
  <c r="AO17" i="17"/>
  <c r="AN17" i="17"/>
  <c r="AM17" i="17"/>
  <c r="AL17" i="17"/>
  <c r="AC17" i="17"/>
  <c r="AI17" i="17" s="1"/>
  <c r="AB17" i="17"/>
  <c r="AA17" i="17"/>
  <c r="Z17" i="17"/>
  <c r="Y17" i="17"/>
  <c r="X17" i="17"/>
  <c r="W17" i="17"/>
  <c r="V17" i="17"/>
  <c r="U17" i="17"/>
  <c r="AE17" i="17" s="1"/>
  <c r="T17" i="17"/>
  <c r="AU16" i="17"/>
  <c r="AT16" i="17"/>
  <c r="AS16" i="17"/>
  <c r="AR16" i="17"/>
  <c r="AZ16" i="17" s="1"/>
  <c r="AQ16" i="17"/>
  <c r="AP16" i="17"/>
  <c r="AO16" i="17"/>
  <c r="AN16" i="17"/>
  <c r="AM16" i="17"/>
  <c r="AL16" i="17"/>
  <c r="AC16" i="17"/>
  <c r="AB16" i="17"/>
  <c r="AA16" i="17"/>
  <c r="Z16" i="17"/>
  <c r="Y16" i="17"/>
  <c r="X16" i="17"/>
  <c r="W16" i="17"/>
  <c r="AF16" i="17" s="1"/>
  <c r="V16" i="17"/>
  <c r="U16" i="17"/>
  <c r="T16" i="17"/>
  <c r="AU15" i="17"/>
  <c r="AT15" i="17"/>
  <c r="AS15" i="17"/>
  <c r="AR15" i="17"/>
  <c r="AQ15" i="17"/>
  <c r="AY15" i="17" s="1"/>
  <c r="AP15" i="17"/>
  <c r="AO15" i="17"/>
  <c r="AN15" i="17"/>
  <c r="AM15" i="17"/>
  <c r="AL15" i="17"/>
  <c r="AE15" i="17"/>
  <c r="AC15" i="17"/>
  <c r="AI15" i="17" s="1"/>
  <c r="AB15" i="17"/>
  <c r="AA15" i="17"/>
  <c r="Z15" i="17"/>
  <c r="Y15" i="17"/>
  <c r="X15" i="17"/>
  <c r="W15" i="17"/>
  <c r="V15" i="17"/>
  <c r="U15" i="17"/>
  <c r="T15" i="17"/>
  <c r="AU14" i="17"/>
  <c r="BA14" i="17" s="1"/>
  <c r="AT14" i="17"/>
  <c r="AS14" i="17"/>
  <c r="AR14" i="17"/>
  <c r="AQ14" i="17"/>
  <c r="AP14" i="17"/>
  <c r="AO14" i="17"/>
  <c r="AN14" i="17"/>
  <c r="AM14" i="17"/>
  <c r="AW14" i="17" s="1"/>
  <c r="AL14" i="17"/>
  <c r="AC14" i="17"/>
  <c r="AB14" i="17"/>
  <c r="AA14" i="17"/>
  <c r="Z14" i="17"/>
  <c r="AH14" i="17" s="1"/>
  <c r="Y14" i="17"/>
  <c r="X14" i="17"/>
  <c r="W14" i="17"/>
  <c r="V14" i="17"/>
  <c r="U14" i="17"/>
  <c r="T14" i="17"/>
  <c r="AU13" i="17"/>
  <c r="AT13" i="17"/>
  <c r="AS13" i="17"/>
  <c r="AR13" i="17"/>
  <c r="AQ13" i="17"/>
  <c r="AP13" i="17"/>
  <c r="AO13" i="17"/>
  <c r="AN13" i="17"/>
  <c r="AM13" i="17"/>
  <c r="AL13" i="17"/>
  <c r="AC13" i="17"/>
  <c r="AB13" i="17"/>
  <c r="AA13" i="17"/>
  <c r="Z13" i="17"/>
  <c r="Y13" i="17"/>
  <c r="X13" i="17"/>
  <c r="W13" i="17"/>
  <c r="V13" i="17"/>
  <c r="U13" i="17"/>
  <c r="T13" i="17"/>
  <c r="AU12" i="17"/>
  <c r="BA12" i="17" s="1"/>
  <c r="AT12" i="17"/>
  <c r="AS12" i="17"/>
  <c r="AZ12" i="17" s="1"/>
  <c r="AR12" i="17"/>
  <c r="AQ12" i="17"/>
  <c r="AP12" i="17"/>
  <c r="AO12" i="17"/>
  <c r="AN12" i="17"/>
  <c r="AM12" i="17"/>
  <c r="AW12" i="17" s="1"/>
  <c r="AL12" i="17"/>
  <c r="AC12" i="17"/>
  <c r="AB12" i="17"/>
  <c r="AA12" i="17"/>
  <c r="Z12" i="17"/>
  <c r="AH12" i="17" s="1"/>
  <c r="Y12" i="17"/>
  <c r="X12" i="17"/>
  <c r="W12" i="17"/>
  <c r="V12" i="17"/>
  <c r="U12" i="17"/>
  <c r="AE12" i="17" s="1"/>
  <c r="T12" i="17"/>
  <c r="AU11" i="17"/>
  <c r="AT11" i="17"/>
  <c r="AS11" i="17"/>
  <c r="AR11" i="17"/>
  <c r="AQ11" i="17"/>
  <c r="AY11" i="17" s="1"/>
  <c r="AP11" i="17"/>
  <c r="AO11" i="17"/>
  <c r="AX11" i="17" s="1"/>
  <c r="AN11" i="17"/>
  <c r="AM11" i="17"/>
  <c r="AL11" i="17"/>
  <c r="AC11" i="17"/>
  <c r="AI11" i="17" s="1"/>
  <c r="AB11" i="17"/>
  <c r="AA11" i="17"/>
  <c r="Z11" i="17"/>
  <c r="Y11" i="17"/>
  <c r="X11" i="17"/>
  <c r="W11" i="17"/>
  <c r="V11" i="17"/>
  <c r="U11" i="17"/>
  <c r="T11" i="17"/>
  <c r="AE11" i="17" s="1"/>
  <c r="AU10" i="17"/>
  <c r="AT10" i="17"/>
  <c r="AS10" i="17"/>
  <c r="AR10" i="17"/>
  <c r="AQ10" i="17"/>
  <c r="AP10" i="17"/>
  <c r="AO10" i="17"/>
  <c r="AN10" i="17"/>
  <c r="AM10" i="17"/>
  <c r="AL10" i="17"/>
  <c r="AC10" i="17"/>
  <c r="AB10" i="17"/>
  <c r="AA10" i="17"/>
  <c r="AH10" i="17" s="1"/>
  <c r="Z10" i="17"/>
  <c r="Y10" i="17"/>
  <c r="X10" i="17"/>
  <c r="W10" i="17"/>
  <c r="V10" i="17"/>
  <c r="U10" i="17"/>
  <c r="T10" i="17"/>
  <c r="AU9" i="17"/>
  <c r="AT9" i="17"/>
  <c r="AS9" i="17"/>
  <c r="AR9" i="17"/>
  <c r="AQ9" i="17"/>
  <c r="AP9" i="17"/>
  <c r="AO9" i="17"/>
  <c r="AX9" i="17" s="1"/>
  <c r="AN9" i="17"/>
  <c r="AM9" i="17"/>
  <c r="AL9" i="17"/>
  <c r="AC9" i="17"/>
  <c r="AB9" i="17"/>
  <c r="AA9" i="17"/>
  <c r="Z9" i="17"/>
  <c r="Y9" i="17"/>
  <c r="X9" i="17"/>
  <c r="W9" i="17"/>
  <c r="V9" i="17"/>
  <c r="U9" i="17"/>
  <c r="T9" i="17"/>
  <c r="AU8" i="17"/>
  <c r="AT8" i="17"/>
  <c r="AS8" i="17"/>
  <c r="AR8" i="17"/>
  <c r="AQ8" i="17"/>
  <c r="AP8" i="17"/>
  <c r="AO8" i="17"/>
  <c r="AN8" i="17"/>
  <c r="AM8" i="17"/>
  <c r="AL8" i="17"/>
  <c r="AC8" i="17"/>
  <c r="AB8" i="17"/>
  <c r="AA8" i="17"/>
  <c r="AH8" i="17" s="1"/>
  <c r="Z8" i="17"/>
  <c r="Y8" i="17"/>
  <c r="X8" i="17"/>
  <c r="AG8" i="17" s="1"/>
  <c r="W8" i="17"/>
  <c r="V8" i="17"/>
  <c r="U8" i="17"/>
  <c r="T8" i="17"/>
  <c r="AU7" i="17"/>
  <c r="BA7" i="17" s="1"/>
  <c r="AT7" i="17"/>
  <c r="AS7" i="17"/>
  <c r="AR7" i="17"/>
  <c r="AQ7" i="17"/>
  <c r="AP7" i="17"/>
  <c r="AO7" i="17"/>
  <c r="AN7" i="17"/>
  <c r="AM7" i="17"/>
  <c r="AW7" i="17" s="1"/>
  <c r="AL7" i="17"/>
  <c r="AC7" i="17"/>
  <c r="AB7" i="17"/>
  <c r="AA7" i="17"/>
  <c r="Z7" i="17"/>
  <c r="Y7" i="17"/>
  <c r="X7" i="17"/>
  <c r="W7" i="17"/>
  <c r="V7" i="17"/>
  <c r="U7" i="17"/>
  <c r="T7" i="17"/>
  <c r="AU6" i="17"/>
  <c r="AT6" i="17"/>
  <c r="AS6" i="17"/>
  <c r="AZ6" i="17" s="1"/>
  <c r="AR6" i="17"/>
  <c r="AQ6" i="17"/>
  <c r="AP6" i="17"/>
  <c r="AO6" i="17"/>
  <c r="AN6" i="17"/>
  <c r="AM6" i="17"/>
  <c r="AL6" i="17"/>
  <c r="AC6" i="17"/>
  <c r="AB6" i="17"/>
  <c r="AA6" i="17"/>
  <c r="Z6" i="17"/>
  <c r="AH6" i="17" s="1"/>
  <c r="Y6" i="17"/>
  <c r="AG6" i="17" s="1"/>
  <c r="X6" i="17"/>
  <c r="W6" i="17"/>
  <c r="V6" i="17"/>
  <c r="U6" i="17"/>
  <c r="T6" i="17"/>
  <c r="AC4" i="17"/>
  <c r="AB4" i="17"/>
  <c r="AA4" i="17"/>
  <c r="Z4" i="17"/>
  <c r="Y4" i="17"/>
  <c r="X4" i="17"/>
  <c r="W4" i="17"/>
  <c r="V4" i="17"/>
  <c r="U4" i="17"/>
  <c r="T4" i="17"/>
  <c r="AI3" i="17"/>
  <c r="AH3" i="17"/>
  <c r="AG3" i="17"/>
  <c r="AF3" i="17"/>
  <c r="AE3" i="17"/>
  <c r="M42" i="13"/>
  <c r="K42" i="13"/>
  <c r="I42" i="13"/>
  <c r="G42" i="13"/>
  <c r="E42" i="13"/>
  <c r="M41" i="13"/>
  <c r="K41" i="13"/>
  <c r="I41" i="13"/>
  <c r="G41" i="13"/>
  <c r="E41" i="13"/>
  <c r="M40" i="13"/>
  <c r="K40" i="13"/>
  <c r="I40" i="13"/>
  <c r="G40" i="13"/>
  <c r="E40" i="13"/>
  <c r="M38" i="13"/>
  <c r="K38" i="13"/>
  <c r="I38" i="13"/>
  <c r="G38" i="13"/>
  <c r="E38" i="13"/>
  <c r="M37" i="13"/>
  <c r="K37" i="13"/>
  <c r="I37" i="13"/>
  <c r="G37" i="13"/>
  <c r="E37" i="13"/>
  <c r="M36" i="13"/>
  <c r="K36" i="13"/>
  <c r="I36" i="13"/>
  <c r="G36" i="13"/>
  <c r="E36" i="13"/>
  <c r="M35" i="13"/>
  <c r="K35" i="13"/>
  <c r="I35" i="13"/>
  <c r="G35" i="13"/>
  <c r="E35" i="13"/>
  <c r="M34" i="13"/>
  <c r="K34" i="13"/>
  <c r="I34" i="13"/>
  <c r="G34" i="13"/>
  <c r="E34" i="13"/>
  <c r="M32" i="13"/>
  <c r="K32" i="13"/>
  <c r="I32" i="13"/>
  <c r="G32" i="13"/>
  <c r="E32" i="13"/>
  <c r="M31" i="13"/>
  <c r="K31" i="13"/>
  <c r="I31" i="13"/>
  <c r="G31" i="13"/>
  <c r="E31" i="13"/>
  <c r="M30" i="13"/>
  <c r="K30" i="13"/>
  <c r="I30" i="13"/>
  <c r="G30" i="13"/>
  <c r="E30" i="13"/>
  <c r="M29" i="13"/>
  <c r="K29" i="13"/>
  <c r="I29" i="13"/>
  <c r="G29" i="13"/>
  <c r="E29" i="13"/>
  <c r="M28" i="13"/>
  <c r="K28" i="13"/>
  <c r="I28" i="13"/>
  <c r="G28" i="13"/>
  <c r="E28" i="13"/>
  <c r="M27" i="13"/>
  <c r="K27" i="13"/>
  <c r="I27" i="13"/>
  <c r="G27" i="13"/>
  <c r="E27" i="13"/>
  <c r="M26" i="13"/>
  <c r="K26" i="13"/>
  <c r="I26" i="13"/>
  <c r="G26" i="13"/>
  <c r="E26" i="13"/>
  <c r="M25" i="13"/>
  <c r="K25" i="13"/>
  <c r="I25" i="13"/>
  <c r="G25" i="13"/>
  <c r="E25" i="13"/>
  <c r="M24" i="13"/>
  <c r="K24" i="13"/>
  <c r="I24" i="13"/>
  <c r="G24" i="13"/>
  <c r="E24" i="13"/>
  <c r="M23" i="13"/>
  <c r="K23" i="13"/>
  <c r="I23" i="13"/>
  <c r="G23" i="13"/>
  <c r="E23" i="13"/>
  <c r="M22" i="13"/>
  <c r="K22" i="13"/>
  <c r="I22" i="13"/>
  <c r="G22" i="13"/>
  <c r="E22" i="13"/>
  <c r="M21" i="13"/>
  <c r="K21" i="13"/>
  <c r="I21" i="13"/>
  <c r="G21" i="13"/>
  <c r="E21" i="13"/>
  <c r="M20" i="13"/>
  <c r="K20" i="13"/>
  <c r="I20" i="13"/>
  <c r="G20" i="13"/>
  <c r="E20" i="13"/>
  <c r="M19" i="13"/>
  <c r="K19" i="13"/>
  <c r="I19" i="13"/>
  <c r="G19" i="13"/>
  <c r="E19" i="13"/>
  <c r="M18" i="13"/>
  <c r="K18" i="13"/>
  <c r="I18" i="13"/>
  <c r="G18" i="13"/>
  <c r="E18" i="13"/>
  <c r="M17" i="13"/>
  <c r="K17" i="13"/>
  <c r="I17" i="13"/>
  <c r="G17" i="13"/>
  <c r="E17" i="13"/>
  <c r="M16" i="13"/>
  <c r="K16" i="13"/>
  <c r="I16" i="13"/>
  <c r="G16" i="13"/>
  <c r="E16" i="13"/>
  <c r="M15" i="13"/>
  <c r="K15" i="13"/>
  <c r="I15" i="13"/>
  <c r="G15" i="13"/>
  <c r="E15" i="13"/>
  <c r="M14" i="13"/>
  <c r="K14" i="13"/>
  <c r="I14" i="13"/>
  <c r="G14" i="13"/>
  <c r="E14" i="13"/>
  <c r="M13" i="13"/>
  <c r="K13" i="13"/>
  <c r="I13" i="13"/>
  <c r="G13" i="13"/>
  <c r="E13" i="13"/>
  <c r="M12" i="13"/>
  <c r="K12" i="13"/>
  <c r="I12" i="13"/>
  <c r="G12" i="13"/>
  <c r="E12" i="13"/>
  <c r="M11" i="13"/>
  <c r="K11" i="13"/>
  <c r="I11" i="13"/>
  <c r="G11" i="13"/>
  <c r="E11" i="13"/>
  <c r="M10" i="13"/>
  <c r="K10" i="13"/>
  <c r="I10" i="13"/>
  <c r="G10" i="13"/>
  <c r="E10" i="13"/>
  <c r="M9" i="13"/>
  <c r="K9" i="13"/>
  <c r="I9" i="13"/>
  <c r="G9" i="13"/>
  <c r="E9" i="13"/>
  <c r="M8" i="13"/>
  <c r="K8" i="13"/>
  <c r="I8" i="13"/>
  <c r="G8" i="13"/>
  <c r="E8" i="13"/>
  <c r="M7" i="13"/>
  <c r="K7" i="13"/>
  <c r="I7" i="13"/>
  <c r="G7" i="13"/>
  <c r="E7" i="13"/>
  <c r="M6" i="13"/>
  <c r="K6" i="13"/>
  <c r="I6" i="13"/>
  <c r="G6" i="13"/>
  <c r="E6" i="13"/>
  <c r="M5" i="13"/>
  <c r="K5" i="13"/>
  <c r="I5" i="13"/>
  <c r="G5" i="13"/>
  <c r="E5" i="13"/>
  <c r="T43" i="16"/>
  <c r="S43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AC437" i="14"/>
  <c r="AB437" i="14"/>
  <c r="AA437" i="14"/>
  <c r="Z437" i="14"/>
  <c r="Y437" i="14"/>
  <c r="X437" i="14"/>
  <c r="W437" i="14"/>
  <c r="V437" i="14"/>
  <c r="U437" i="14"/>
  <c r="T437" i="14"/>
  <c r="AC436" i="14"/>
  <c r="AB436" i="14"/>
  <c r="AA436" i="14"/>
  <c r="Z436" i="14"/>
  <c r="Y436" i="14"/>
  <c r="X436" i="14"/>
  <c r="AG436" i="14" s="1"/>
  <c r="W436" i="14"/>
  <c r="V436" i="14"/>
  <c r="U436" i="14"/>
  <c r="T436" i="14"/>
  <c r="AC435" i="14"/>
  <c r="AB435" i="14"/>
  <c r="AA435" i="14"/>
  <c r="Z435" i="14"/>
  <c r="Y435" i="14"/>
  <c r="X435" i="14"/>
  <c r="W435" i="14"/>
  <c r="V435" i="14"/>
  <c r="U435" i="14"/>
  <c r="T435" i="14"/>
  <c r="AC434" i="14"/>
  <c r="AB434" i="14"/>
  <c r="AA434" i="14"/>
  <c r="AH434" i="14" s="1"/>
  <c r="Z434" i="14"/>
  <c r="Y434" i="14"/>
  <c r="X434" i="14"/>
  <c r="W434" i="14"/>
  <c r="V434" i="14"/>
  <c r="U434" i="14"/>
  <c r="T434" i="14"/>
  <c r="AC433" i="14"/>
  <c r="AB433" i="14"/>
  <c r="AA433" i="14"/>
  <c r="Z433" i="14"/>
  <c r="Y433" i="14"/>
  <c r="X433" i="14"/>
  <c r="AG433" i="14" s="1"/>
  <c r="W433" i="14"/>
  <c r="V433" i="14"/>
  <c r="U433" i="14"/>
  <c r="T433" i="14"/>
  <c r="AC432" i="14"/>
  <c r="AB432" i="14"/>
  <c r="AA432" i="14"/>
  <c r="Z432" i="14"/>
  <c r="Y432" i="14"/>
  <c r="X432" i="14"/>
  <c r="AG432" i="14" s="1"/>
  <c r="W432" i="14"/>
  <c r="V432" i="14"/>
  <c r="U432" i="14"/>
  <c r="T432" i="14"/>
  <c r="AC431" i="14"/>
  <c r="AB431" i="14"/>
  <c r="AA431" i="14"/>
  <c r="Z431" i="14"/>
  <c r="Y431" i="14"/>
  <c r="X431" i="14"/>
  <c r="W431" i="14"/>
  <c r="V431" i="14"/>
  <c r="U431" i="14"/>
  <c r="T431" i="14"/>
  <c r="AC430" i="14"/>
  <c r="AB430" i="14"/>
  <c r="AA430" i="14"/>
  <c r="AH430" i="14" s="1"/>
  <c r="Z430" i="14"/>
  <c r="Y430" i="14"/>
  <c r="X430" i="14"/>
  <c r="W430" i="14"/>
  <c r="V430" i="14"/>
  <c r="U430" i="14"/>
  <c r="T430" i="14"/>
  <c r="AC429" i="14"/>
  <c r="AB429" i="14"/>
  <c r="AA429" i="14"/>
  <c r="Z429" i="14"/>
  <c r="Y429" i="14"/>
  <c r="X429" i="14"/>
  <c r="AG429" i="14" s="1"/>
  <c r="W429" i="14"/>
  <c r="V429" i="14"/>
  <c r="U429" i="14"/>
  <c r="T429" i="14"/>
  <c r="AC428" i="14"/>
  <c r="AB428" i="14"/>
  <c r="AA428" i="14"/>
  <c r="Z428" i="14"/>
  <c r="Y428" i="14"/>
  <c r="X428" i="14"/>
  <c r="AG428" i="14" s="1"/>
  <c r="W428" i="14"/>
  <c r="V428" i="14"/>
  <c r="U428" i="14"/>
  <c r="T428" i="14"/>
  <c r="AC427" i="14"/>
  <c r="AB427" i="14"/>
  <c r="AA427" i="14"/>
  <c r="Z427" i="14"/>
  <c r="Y427" i="14"/>
  <c r="X427" i="14"/>
  <c r="W427" i="14"/>
  <c r="V427" i="14"/>
  <c r="U427" i="14"/>
  <c r="T427" i="14"/>
  <c r="AC426" i="14"/>
  <c r="AB426" i="14"/>
  <c r="AA426" i="14"/>
  <c r="AH426" i="14" s="1"/>
  <c r="Z426" i="14"/>
  <c r="Y426" i="14"/>
  <c r="X426" i="14"/>
  <c r="W426" i="14"/>
  <c r="V426" i="14"/>
  <c r="U426" i="14"/>
  <c r="T426" i="14"/>
  <c r="AC425" i="14"/>
  <c r="AB425" i="14"/>
  <c r="AA425" i="14"/>
  <c r="Z425" i="14"/>
  <c r="Y425" i="14"/>
  <c r="X425" i="14"/>
  <c r="AG425" i="14" s="1"/>
  <c r="W425" i="14"/>
  <c r="V425" i="14"/>
  <c r="U425" i="14"/>
  <c r="T425" i="14"/>
  <c r="AC424" i="14"/>
  <c r="AB424" i="14"/>
  <c r="AA424" i="14"/>
  <c r="Z424" i="14"/>
  <c r="Y424" i="14"/>
  <c r="X424" i="14"/>
  <c r="AG424" i="14" s="1"/>
  <c r="W424" i="14"/>
  <c r="V424" i="14"/>
  <c r="U424" i="14"/>
  <c r="T424" i="14"/>
  <c r="AC423" i="14"/>
  <c r="AB423" i="14"/>
  <c r="AA423" i="14"/>
  <c r="Z423" i="14"/>
  <c r="Y423" i="14"/>
  <c r="X423" i="14"/>
  <c r="W423" i="14"/>
  <c r="V423" i="14"/>
  <c r="U423" i="14"/>
  <c r="T423" i="14"/>
  <c r="AC422" i="14"/>
  <c r="AB422" i="14"/>
  <c r="AA422" i="14"/>
  <c r="AH422" i="14" s="1"/>
  <c r="Z422" i="14"/>
  <c r="Y422" i="14"/>
  <c r="X422" i="14"/>
  <c r="W422" i="14"/>
  <c r="V422" i="14"/>
  <c r="U422" i="14"/>
  <c r="T422" i="14"/>
  <c r="AC421" i="14"/>
  <c r="AB421" i="14"/>
  <c r="AA421" i="14"/>
  <c r="AH421" i="14" s="1"/>
  <c r="Z421" i="14"/>
  <c r="Y421" i="14"/>
  <c r="X421" i="14"/>
  <c r="W421" i="14"/>
  <c r="V421" i="14"/>
  <c r="U421" i="14"/>
  <c r="T421" i="14"/>
  <c r="AC420" i="14"/>
  <c r="AB420" i="14"/>
  <c r="AA420" i="14"/>
  <c r="Z420" i="14"/>
  <c r="Y420" i="14"/>
  <c r="X420" i="14"/>
  <c r="AG420" i="14" s="1"/>
  <c r="W420" i="14"/>
  <c r="V420" i="14"/>
  <c r="U420" i="14"/>
  <c r="T420" i="14"/>
  <c r="AC419" i="14"/>
  <c r="AB419" i="14"/>
  <c r="AI419" i="14" s="1"/>
  <c r="AA419" i="14"/>
  <c r="Z419" i="14"/>
  <c r="Y419" i="14"/>
  <c r="X419" i="14"/>
  <c r="W419" i="14"/>
  <c r="V419" i="14"/>
  <c r="U419" i="14"/>
  <c r="T419" i="14"/>
  <c r="AE419" i="14" s="1"/>
  <c r="AC418" i="14"/>
  <c r="AI418" i="14" s="1"/>
  <c r="AB418" i="14"/>
  <c r="AA418" i="14"/>
  <c r="Z418" i="14"/>
  <c r="Y418" i="14"/>
  <c r="X418" i="14"/>
  <c r="W418" i="14"/>
  <c r="V418" i="14"/>
  <c r="U418" i="14"/>
  <c r="AE418" i="14" s="1"/>
  <c r="T418" i="14"/>
  <c r="AC417" i="14"/>
  <c r="AB417" i="14"/>
  <c r="AA417" i="14"/>
  <c r="Z417" i="14"/>
  <c r="AH417" i="14" s="1"/>
  <c r="Y417" i="14"/>
  <c r="X417" i="14"/>
  <c r="W417" i="14"/>
  <c r="V417" i="14"/>
  <c r="U417" i="14"/>
  <c r="T417" i="14"/>
  <c r="AC416" i="14"/>
  <c r="AB416" i="14"/>
  <c r="AA416" i="14"/>
  <c r="Z416" i="14"/>
  <c r="Y416" i="14"/>
  <c r="AG416" i="14" s="1"/>
  <c r="X416" i="14"/>
  <c r="W416" i="14"/>
  <c r="AF416" i="14" s="1"/>
  <c r="V416" i="14"/>
  <c r="U416" i="14"/>
  <c r="T416" i="14"/>
  <c r="AC415" i="14"/>
  <c r="AI415" i="14" s="1"/>
  <c r="AB415" i="14"/>
  <c r="AA415" i="14"/>
  <c r="Z415" i="14"/>
  <c r="Y415" i="14"/>
  <c r="X415" i="14"/>
  <c r="AG415" i="14" s="1"/>
  <c r="W415" i="14"/>
  <c r="AF415" i="14" s="1"/>
  <c r="V415" i="14"/>
  <c r="U415" i="14"/>
  <c r="T415" i="14"/>
  <c r="AC414" i="14"/>
  <c r="AB414" i="14"/>
  <c r="AA414" i="14"/>
  <c r="Z414" i="14"/>
  <c r="AH414" i="14" s="1"/>
  <c r="Y414" i="14"/>
  <c r="AG414" i="14" s="1"/>
  <c r="X414" i="14"/>
  <c r="W414" i="14"/>
  <c r="V414" i="14"/>
  <c r="U414" i="14"/>
  <c r="T414" i="14"/>
  <c r="AC413" i="14"/>
  <c r="AB413" i="14"/>
  <c r="AA413" i="14"/>
  <c r="Z413" i="14"/>
  <c r="Y413" i="14"/>
  <c r="X413" i="14"/>
  <c r="W413" i="14"/>
  <c r="V413" i="14"/>
  <c r="U413" i="14"/>
  <c r="T413" i="14"/>
  <c r="AC412" i="14"/>
  <c r="AI412" i="14" s="1"/>
  <c r="AB412" i="14"/>
  <c r="AA412" i="14"/>
  <c r="Z412" i="14"/>
  <c r="Y412" i="14"/>
  <c r="X412" i="14"/>
  <c r="W412" i="14"/>
  <c r="V412" i="14"/>
  <c r="AF412" i="14" s="1"/>
  <c r="U412" i="14"/>
  <c r="AE412" i="14" s="1"/>
  <c r="T412" i="14"/>
  <c r="AC411" i="14"/>
  <c r="AB411" i="14"/>
  <c r="AA411" i="14"/>
  <c r="Z411" i="14"/>
  <c r="Y411" i="14"/>
  <c r="X411" i="14"/>
  <c r="W411" i="14"/>
  <c r="V411" i="14"/>
  <c r="U411" i="14"/>
  <c r="AE411" i="14" s="1"/>
  <c r="T411" i="14"/>
  <c r="AC410" i="14"/>
  <c r="AB410" i="14"/>
  <c r="AA410" i="14"/>
  <c r="Z410" i="14"/>
  <c r="AH410" i="14" s="1"/>
  <c r="Y410" i="14"/>
  <c r="AG410" i="14" s="1"/>
  <c r="X410" i="14"/>
  <c r="W410" i="14"/>
  <c r="V410" i="14"/>
  <c r="U410" i="14"/>
  <c r="T410" i="14"/>
  <c r="AC409" i="14"/>
  <c r="AB409" i="14"/>
  <c r="AA409" i="14"/>
  <c r="AH409" i="14" s="1"/>
  <c r="Z409" i="14"/>
  <c r="Y409" i="14"/>
  <c r="X409" i="14"/>
  <c r="W409" i="14"/>
  <c r="V409" i="14"/>
  <c r="U409" i="14"/>
  <c r="T409" i="14"/>
  <c r="AC408" i="14"/>
  <c r="AB408" i="14"/>
  <c r="AA408" i="14"/>
  <c r="Z408" i="14"/>
  <c r="Y408" i="14"/>
  <c r="AG408" i="14" s="1"/>
  <c r="X408" i="14"/>
  <c r="W408" i="14"/>
  <c r="V408" i="14"/>
  <c r="U408" i="14"/>
  <c r="T408" i="14"/>
  <c r="AC407" i="14"/>
  <c r="AI407" i="14" s="1"/>
  <c r="AB407" i="14"/>
  <c r="AA407" i="14"/>
  <c r="Z407" i="14"/>
  <c r="Y407" i="14"/>
  <c r="X407" i="14"/>
  <c r="AG407" i="14" s="1"/>
  <c r="W407" i="14"/>
  <c r="V407" i="14"/>
  <c r="U407" i="14"/>
  <c r="AE407" i="14" s="1"/>
  <c r="T407" i="14"/>
  <c r="AC406" i="14"/>
  <c r="AB406" i="14"/>
  <c r="AA406" i="14"/>
  <c r="Z406" i="14"/>
  <c r="AH406" i="14" s="1"/>
  <c r="Y406" i="14"/>
  <c r="X406" i="14"/>
  <c r="W406" i="14"/>
  <c r="V406" i="14"/>
  <c r="U406" i="14"/>
  <c r="T406" i="14"/>
  <c r="AC405" i="14"/>
  <c r="AB405" i="14"/>
  <c r="AA405" i="14"/>
  <c r="AH405" i="14" s="1"/>
  <c r="Z405" i="14"/>
  <c r="Y405" i="14"/>
  <c r="X405" i="14"/>
  <c r="W405" i="14"/>
  <c r="V405" i="14"/>
  <c r="U405" i="14"/>
  <c r="T405" i="14"/>
  <c r="AC404" i="14"/>
  <c r="AB404" i="14"/>
  <c r="AA404" i="14"/>
  <c r="AH404" i="14" s="1"/>
  <c r="Z404" i="14"/>
  <c r="Y404" i="14"/>
  <c r="X404" i="14"/>
  <c r="AG404" i="14" s="1"/>
  <c r="W404" i="14"/>
  <c r="V404" i="14"/>
  <c r="U404" i="14"/>
  <c r="T404" i="14"/>
  <c r="AC403" i="14"/>
  <c r="AB403" i="14"/>
  <c r="AA403" i="14"/>
  <c r="Z403" i="14"/>
  <c r="Y403" i="14"/>
  <c r="X403" i="14"/>
  <c r="AG403" i="14" s="1"/>
  <c r="W403" i="14"/>
  <c r="AF403" i="14" s="1"/>
  <c r="V403" i="14"/>
  <c r="U403" i="14"/>
  <c r="T403" i="14"/>
  <c r="AC402" i="14"/>
  <c r="AI402" i="14" s="1"/>
  <c r="AB402" i="14"/>
  <c r="AA402" i="14"/>
  <c r="AH402" i="14" s="1"/>
  <c r="Z402" i="14"/>
  <c r="Y402" i="14"/>
  <c r="X402" i="14"/>
  <c r="W402" i="14"/>
  <c r="V402" i="14"/>
  <c r="U402" i="14"/>
  <c r="T402" i="14"/>
  <c r="AC401" i="14"/>
  <c r="AB401" i="14"/>
  <c r="AA401" i="14"/>
  <c r="Z401" i="14"/>
  <c r="AH401" i="14" s="1"/>
  <c r="Y401" i="14"/>
  <c r="X401" i="14"/>
  <c r="W401" i="14"/>
  <c r="V401" i="14"/>
  <c r="U401" i="14"/>
  <c r="T401" i="14"/>
  <c r="AC400" i="14"/>
  <c r="AB400" i="14"/>
  <c r="AA400" i="14"/>
  <c r="Z400" i="14"/>
  <c r="Y400" i="14"/>
  <c r="AG400" i="14" s="1"/>
  <c r="X400" i="14"/>
  <c r="W400" i="14"/>
  <c r="V400" i="14"/>
  <c r="U400" i="14"/>
  <c r="T400" i="14"/>
  <c r="AC399" i="14"/>
  <c r="AB399" i="14"/>
  <c r="AA399" i="14"/>
  <c r="Z399" i="14"/>
  <c r="Y399" i="14"/>
  <c r="X399" i="14"/>
  <c r="W399" i="14"/>
  <c r="V399" i="14"/>
  <c r="U399" i="14"/>
  <c r="AE399" i="14" s="1"/>
  <c r="T399" i="14"/>
  <c r="AC398" i="14"/>
  <c r="AB398" i="14"/>
  <c r="AA398" i="14"/>
  <c r="Z398" i="14"/>
  <c r="Y398" i="14"/>
  <c r="X398" i="14"/>
  <c r="W398" i="14"/>
  <c r="V398" i="14"/>
  <c r="U398" i="14"/>
  <c r="T398" i="14"/>
  <c r="AC397" i="14"/>
  <c r="AB397" i="14"/>
  <c r="AA397" i="14"/>
  <c r="AH397" i="14" s="1"/>
  <c r="Z397" i="14"/>
  <c r="Y397" i="14"/>
  <c r="X397" i="14"/>
  <c r="W397" i="14"/>
  <c r="V397" i="14"/>
  <c r="U397" i="14"/>
  <c r="T397" i="14"/>
  <c r="AG396" i="14"/>
  <c r="AC396" i="14"/>
  <c r="AB396" i="14"/>
  <c r="AA396" i="14"/>
  <c r="AH396" i="14" s="1"/>
  <c r="Z396" i="14"/>
  <c r="Y396" i="14"/>
  <c r="X396" i="14"/>
  <c r="W396" i="14"/>
  <c r="V396" i="14"/>
  <c r="U396" i="14"/>
  <c r="T396" i="14"/>
  <c r="AC395" i="14"/>
  <c r="AB395" i="14"/>
  <c r="AI395" i="14" s="1"/>
  <c r="AA395" i="14"/>
  <c r="Z395" i="14"/>
  <c r="Y395" i="14"/>
  <c r="X395" i="14"/>
  <c r="W395" i="14"/>
  <c r="V395" i="14"/>
  <c r="U395" i="14"/>
  <c r="T395" i="14"/>
  <c r="AE395" i="14" s="1"/>
  <c r="AC394" i="14"/>
  <c r="AB394" i="14"/>
  <c r="AI394" i="14" s="1"/>
  <c r="AA394" i="14"/>
  <c r="Z394" i="14"/>
  <c r="Y394" i="14"/>
  <c r="X394" i="14"/>
  <c r="W394" i="14"/>
  <c r="AF394" i="14" s="1"/>
  <c r="V394" i="14"/>
  <c r="U394" i="14"/>
  <c r="T394" i="14"/>
  <c r="AC393" i="14"/>
  <c r="AB393" i="14"/>
  <c r="AA393" i="14"/>
  <c r="Z393" i="14"/>
  <c r="Y393" i="14"/>
  <c r="AG393" i="14" s="1"/>
  <c r="X393" i="14"/>
  <c r="W393" i="14"/>
  <c r="V393" i="14"/>
  <c r="U393" i="14"/>
  <c r="T393" i="14"/>
  <c r="AC392" i="14"/>
  <c r="AB392" i="14"/>
  <c r="AA392" i="14"/>
  <c r="Z392" i="14"/>
  <c r="Y392" i="14"/>
  <c r="X392" i="14"/>
  <c r="W392" i="14"/>
  <c r="V392" i="14"/>
  <c r="U392" i="14"/>
  <c r="T392" i="14"/>
  <c r="AC391" i="14"/>
  <c r="AI391" i="14" s="1"/>
  <c r="AB391" i="14"/>
  <c r="AA391" i="14"/>
  <c r="Z391" i="14"/>
  <c r="Y391" i="14"/>
  <c r="X391" i="14"/>
  <c r="W391" i="14"/>
  <c r="AF391" i="14" s="1"/>
  <c r="V391" i="14"/>
  <c r="U391" i="14"/>
  <c r="T391" i="14"/>
  <c r="AC390" i="14"/>
  <c r="AB390" i="14"/>
  <c r="AA390" i="14"/>
  <c r="Z390" i="14"/>
  <c r="Y390" i="14"/>
  <c r="X390" i="14"/>
  <c r="W390" i="14"/>
  <c r="V390" i="14"/>
  <c r="U390" i="14"/>
  <c r="T390" i="14"/>
  <c r="AE390" i="14" s="1"/>
  <c r="AC389" i="14"/>
  <c r="AB389" i="14"/>
  <c r="AA389" i="14"/>
  <c r="AH389" i="14" s="1"/>
  <c r="Z389" i="14"/>
  <c r="Y389" i="14"/>
  <c r="AG389" i="14" s="1"/>
  <c r="X389" i="14"/>
  <c r="W389" i="14"/>
  <c r="V389" i="14"/>
  <c r="U389" i="14"/>
  <c r="T389" i="14"/>
  <c r="AC388" i="14"/>
  <c r="AB388" i="14"/>
  <c r="AA388" i="14"/>
  <c r="Z388" i="14"/>
  <c r="Y388" i="14"/>
  <c r="X388" i="14"/>
  <c r="W388" i="14"/>
  <c r="V388" i="14"/>
  <c r="AF388" i="14" s="1"/>
  <c r="U388" i="14"/>
  <c r="T388" i="14"/>
  <c r="AC387" i="14"/>
  <c r="AB387" i="14"/>
  <c r="AA387" i="14"/>
  <c r="Z387" i="14"/>
  <c r="Y387" i="14"/>
  <c r="X387" i="14"/>
  <c r="AG387" i="14" s="1"/>
  <c r="W387" i="14"/>
  <c r="V387" i="14"/>
  <c r="U387" i="14"/>
  <c r="T387" i="14"/>
  <c r="AC386" i="14"/>
  <c r="AB386" i="14"/>
  <c r="AA386" i="14"/>
  <c r="Z386" i="14"/>
  <c r="Y386" i="14"/>
  <c r="X386" i="14"/>
  <c r="W386" i="14"/>
  <c r="V386" i="14"/>
  <c r="U386" i="14"/>
  <c r="T386" i="14"/>
  <c r="AC385" i="14"/>
  <c r="AB385" i="14"/>
  <c r="AA385" i="14"/>
  <c r="Z385" i="14"/>
  <c r="Y385" i="14"/>
  <c r="AG385" i="14" s="1"/>
  <c r="X385" i="14"/>
  <c r="W385" i="14"/>
  <c r="V385" i="14"/>
  <c r="U385" i="14"/>
  <c r="T385" i="14"/>
  <c r="AC384" i="14"/>
  <c r="AB384" i="14"/>
  <c r="AA384" i="14"/>
  <c r="Z384" i="14"/>
  <c r="Y384" i="14"/>
  <c r="X384" i="14"/>
  <c r="W384" i="14"/>
  <c r="V384" i="14"/>
  <c r="AF384" i="14" s="1"/>
  <c r="U384" i="14"/>
  <c r="T384" i="14"/>
  <c r="AC383" i="14"/>
  <c r="AB383" i="14"/>
  <c r="AA383" i="14"/>
  <c r="Z383" i="14"/>
  <c r="Y383" i="14"/>
  <c r="X383" i="14"/>
  <c r="W383" i="14"/>
  <c r="V383" i="14"/>
  <c r="U383" i="14"/>
  <c r="AE383" i="14" s="1"/>
  <c r="T383" i="14"/>
  <c r="AC382" i="14"/>
  <c r="AB382" i="14"/>
  <c r="AA382" i="14"/>
  <c r="Z382" i="14"/>
  <c r="AH382" i="14" s="1"/>
  <c r="Y382" i="14"/>
  <c r="X382" i="14"/>
  <c r="W382" i="14"/>
  <c r="V382" i="14"/>
  <c r="U382" i="14"/>
  <c r="T382" i="14"/>
  <c r="AC381" i="14"/>
  <c r="AB381" i="14"/>
  <c r="AA381" i="14"/>
  <c r="Z381" i="14"/>
  <c r="AH381" i="14" s="1"/>
  <c r="Y381" i="14"/>
  <c r="X381" i="14"/>
  <c r="W381" i="14"/>
  <c r="V381" i="14"/>
  <c r="U381" i="14"/>
  <c r="T381" i="14"/>
  <c r="AE381" i="14" s="1"/>
  <c r="AC380" i="14"/>
  <c r="AB380" i="14"/>
  <c r="AA380" i="14"/>
  <c r="AH380" i="14" s="1"/>
  <c r="Z380" i="14"/>
  <c r="Y380" i="14"/>
  <c r="AG380" i="14" s="1"/>
  <c r="X380" i="14"/>
  <c r="W380" i="14"/>
  <c r="V380" i="14"/>
  <c r="U380" i="14"/>
  <c r="T380" i="14"/>
  <c r="AC379" i="14"/>
  <c r="AB379" i="14"/>
  <c r="AI379" i="14" s="1"/>
  <c r="AA379" i="14"/>
  <c r="Z379" i="14"/>
  <c r="Y379" i="14"/>
  <c r="X379" i="14"/>
  <c r="W379" i="14"/>
  <c r="V379" i="14"/>
  <c r="U379" i="14"/>
  <c r="T379" i="14"/>
  <c r="AC378" i="14"/>
  <c r="AB378" i="14"/>
  <c r="AA378" i="14"/>
  <c r="Z378" i="14"/>
  <c r="Y378" i="14"/>
  <c r="X378" i="14"/>
  <c r="W378" i="14"/>
  <c r="V378" i="14"/>
  <c r="AF378" i="14" s="1"/>
  <c r="U378" i="14"/>
  <c r="T378" i="14"/>
  <c r="AC377" i="14"/>
  <c r="AB377" i="14"/>
  <c r="AA377" i="14"/>
  <c r="Z377" i="14"/>
  <c r="AH377" i="14" s="1"/>
  <c r="Y377" i="14"/>
  <c r="X377" i="14"/>
  <c r="W377" i="14"/>
  <c r="V377" i="14"/>
  <c r="U377" i="14"/>
  <c r="T377" i="14"/>
  <c r="AC376" i="14"/>
  <c r="AB376" i="14"/>
  <c r="AA376" i="14"/>
  <c r="Z376" i="14"/>
  <c r="Y376" i="14"/>
  <c r="X376" i="14"/>
  <c r="AG376" i="14" s="1"/>
  <c r="W376" i="14"/>
  <c r="V376" i="14"/>
  <c r="U376" i="14"/>
  <c r="T376" i="14"/>
  <c r="AC375" i="14"/>
  <c r="AB375" i="14"/>
  <c r="AI375" i="14" s="1"/>
  <c r="AA375" i="14"/>
  <c r="Z375" i="14"/>
  <c r="Y375" i="14"/>
  <c r="X375" i="14"/>
  <c r="W375" i="14"/>
  <c r="V375" i="14"/>
  <c r="U375" i="14"/>
  <c r="T375" i="14"/>
  <c r="AE375" i="14" s="1"/>
  <c r="AC374" i="14"/>
  <c r="AB374" i="14"/>
  <c r="AA374" i="14"/>
  <c r="AH374" i="14" s="1"/>
  <c r="Z374" i="14"/>
  <c r="Y374" i="14"/>
  <c r="X374" i="14"/>
  <c r="W374" i="14"/>
  <c r="V374" i="14"/>
  <c r="U374" i="14"/>
  <c r="T374" i="14"/>
  <c r="AC373" i="14"/>
  <c r="AB373" i="14"/>
  <c r="AA373" i="14"/>
  <c r="Z373" i="14"/>
  <c r="AH373" i="14" s="1"/>
  <c r="Y373" i="14"/>
  <c r="X373" i="14"/>
  <c r="W373" i="14"/>
  <c r="V373" i="14"/>
  <c r="U373" i="14"/>
  <c r="T373" i="14"/>
  <c r="AC372" i="14"/>
  <c r="AB372" i="14"/>
  <c r="AA372" i="14"/>
  <c r="Z372" i="14"/>
  <c r="Y372" i="14"/>
  <c r="X372" i="14"/>
  <c r="W372" i="14"/>
  <c r="AF372" i="14" s="1"/>
  <c r="V372" i="14"/>
  <c r="U372" i="14"/>
  <c r="T372" i="14"/>
  <c r="AC371" i="14"/>
  <c r="AB371" i="14"/>
  <c r="AI371" i="14" s="1"/>
  <c r="AA371" i="14"/>
  <c r="Z371" i="14"/>
  <c r="Y371" i="14"/>
  <c r="X371" i="14"/>
  <c r="W371" i="14"/>
  <c r="V371" i="14"/>
  <c r="AF371" i="14" s="1"/>
  <c r="U371" i="14"/>
  <c r="T371" i="14"/>
  <c r="AE371" i="14" s="1"/>
  <c r="AC370" i="14"/>
  <c r="AB370" i="14"/>
  <c r="AA370" i="14"/>
  <c r="Z370" i="14"/>
  <c r="Y370" i="14"/>
  <c r="X370" i="14"/>
  <c r="W370" i="14"/>
  <c r="V370" i="14"/>
  <c r="U370" i="14"/>
  <c r="T370" i="14"/>
  <c r="AC369" i="14"/>
  <c r="AI369" i="14" s="1"/>
  <c r="AB369" i="14"/>
  <c r="AA369" i="14"/>
  <c r="Z369" i="14"/>
  <c r="Y369" i="14"/>
  <c r="X369" i="14"/>
  <c r="W369" i="14"/>
  <c r="V369" i="14"/>
  <c r="U369" i="14"/>
  <c r="AE369" i="14" s="1"/>
  <c r="T369" i="14"/>
  <c r="AC368" i="14"/>
  <c r="AB368" i="14"/>
  <c r="AA368" i="14"/>
  <c r="Z368" i="14"/>
  <c r="Y368" i="14"/>
  <c r="X368" i="14"/>
  <c r="AG368" i="14" s="1"/>
  <c r="W368" i="14"/>
  <c r="V368" i="14"/>
  <c r="U368" i="14"/>
  <c r="T368" i="14"/>
  <c r="AC367" i="14"/>
  <c r="AI367" i="14" s="1"/>
  <c r="AB367" i="14"/>
  <c r="AA367" i="14"/>
  <c r="Z367" i="14"/>
  <c r="Y367" i="14"/>
  <c r="X367" i="14"/>
  <c r="AG367" i="14" s="1"/>
  <c r="W367" i="14"/>
  <c r="V367" i="14"/>
  <c r="U367" i="14"/>
  <c r="AE367" i="14" s="1"/>
  <c r="T367" i="14"/>
  <c r="AC366" i="14"/>
  <c r="AB366" i="14"/>
  <c r="AA366" i="14"/>
  <c r="Z366" i="14"/>
  <c r="Y366" i="14"/>
  <c r="AG366" i="14" s="1"/>
  <c r="X366" i="14"/>
  <c r="W366" i="14"/>
  <c r="AF366" i="14" s="1"/>
  <c r="V366" i="14"/>
  <c r="U366" i="14"/>
  <c r="T366" i="14"/>
  <c r="AC365" i="14"/>
  <c r="AB365" i="14"/>
  <c r="AA365" i="14"/>
  <c r="Z365" i="14"/>
  <c r="Y365" i="14"/>
  <c r="X365" i="14"/>
  <c r="W365" i="14"/>
  <c r="V365" i="14"/>
  <c r="U365" i="14"/>
  <c r="T365" i="14"/>
  <c r="AC364" i="14"/>
  <c r="AI364" i="14" s="1"/>
  <c r="AB364" i="14"/>
  <c r="AA364" i="14"/>
  <c r="AH364" i="14" s="1"/>
  <c r="Z364" i="14"/>
  <c r="Y364" i="14"/>
  <c r="X364" i="14"/>
  <c r="W364" i="14"/>
  <c r="V364" i="14"/>
  <c r="U364" i="14"/>
  <c r="AE364" i="14" s="1"/>
  <c r="T364" i="14"/>
  <c r="AI363" i="14"/>
  <c r="AC363" i="14"/>
  <c r="AB363" i="14"/>
  <c r="AA363" i="14"/>
  <c r="Z363" i="14"/>
  <c r="Y363" i="14"/>
  <c r="X363" i="14"/>
  <c r="W363" i="14"/>
  <c r="V363" i="14"/>
  <c r="U363" i="14"/>
  <c r="T363" i="14"/>
  <c r="AC362" i="14"/>
  <c r="AB362" i="14"/>
  <c r="AA362" i="14"/>
  <c r="Z362" i="14"/>
  <c r="AH362" i="14" s="1"/>
  <c r="Y362" i="14"/>
  <c r="X362" i="14"/>
  <c r="W362" i="14"/>
  <c r="V362" i="14"/>
  <c r="U362" i="14"/>
  <c r="T362" i="14"/>
  <c r="AC361" i="14"/>
  <c r="AB361" i="14"/>
  <c r="AA361" i="14"/>
  <c r="Z361" i="14"/>
  <c r="Y361" i="14"/>
  <c r="X361" i="14"/>
  <c r="W361" i="14"/>
  <c r="AF361" i="14" s="1"/>
  <c r="V361" i="14"/>
  <c r="U361" i="14"/>
  <c r="T361" i="14"/>
  <c r="AC360" i="14"/>
  <c r="AB360" i="14"/>
  <c r="AA360" i="14"/>
  <c r="Z360" i="14"/>
  <c r="Y360" i="14"/>
  <c r="X360" i="14"/>
  <c r="W360" i="14"/>
  <c r="V360" i="14"/>
  <c r="U360" i="14"/>
  <c r="T360" i="14"/>
  <c r="AC359" i="14"/>
  <c r="AB359" i="14"/>
  <c r="AI359" i="14" s="1"/>
  <c r="AA359" i="14"/>
  <c r="Z359" i="14"/>
  <c r="Y359" i="14"/>
  <c r="X359" i="14"/>
  <c r="AG359" i="14" s="1"/>
  <c r="W359" i="14"/>
  <c r="V359" i="14"/>
  <c r="U359" i="14"/>
  <c r="T359" i="14"/>
  <c r="AE359" i="14" s="1"/>
  <c r="AC358" i="14"/>
  <c r="AI358" i="14" s="1"/>
  <c r="AB358" i="14"/>
  <c r="AA358" i="14"/>
  <c r="Z358" i="14"/>
  <c r="Y358" i="14"/>
  <c r="X358" i="14"/>
  <c r="W358" i="14"/>
  <c r="V358" i="14"/>
  <c r="U358" i="14"/>
  <c r="AE358" i="14" s="1"/>
  <c r="T358" i="14"/>
  <c r="AC357" i="14"/>
  <c r="AB357" i="14"/>
  <c r="AA357" i="14"/>
  <c r="Z357" i="14"/>
  <c r="AH357" i="14" s="1"/>
  <c r="Y357" i="14"/>
  <c r="X357" i="14"/>
  <c r="W357" i="14"/>
  <c r="V357" i="14"/>
  <c r="U357" i="14"/>
  <c r="T357" i="14"/>
  <c r="AC356" i="14"/>
  <c r="AB356" i="14"/>
  <c r="AA356" i="14"/>
  <c r="Z356" i="14"/>
  <c r="Y356" i="14"/>
  <c r="AG356" i="14" s="1"/>
  <c r="X356" i="14"/>
  <c r="W356" i="14"/>
  <c r="V356" i="14"/>
  <c r="U356" i="14"/>
  <c r="T356" i="14"/>
  <c r="AC355" i="14"/>
  <c r="AB355" i="14"/>
  <c r="AA355" i="14"/>
  <c r="Z355" i="14"/>
  <c r="Y355" i="14"/>
  <c r="X355" i="14"/>
  <c r="W355" i="14"/>
  <c r="V355" i="14"/>
  <c r="U355" i="14"/>
  <c r="T355" i="14"/>
  <c r="AC354" i="14"/>
  <c r="AB354" i="14"/>
  <c r="AA354" i="14"/>
  <c r="Z354" i="14"/>
  <c r="AH354" i="14" s="1"/>
  <c r="Y354" i="14"/>
  <c r="X354" i="14"/>
  <c r="W354" i="14"/>
  <c r="V354" i="14"/>
  <c r="U354" i="14"/>
  <c r="T354" i="14"/>
  <c r="AC353" i="14"/>
  <c r="AI353" i="14" s="1"/>
  <c r="AB353" i="14"/>
  <c r="AA353" i="14"/>
  <c r="Z353" i="14"/>
  <c r="Y353" i="14"/>
  <c r="X353" i="14"/>
  <c r="W353" i="14"/>
  <c r="AF353" i="14" s="1"/>
  <c r="V353" i="14"/>
  <c r="U353" i="14"/>
  <c r="AE353" i="14" s="1"/>
  <c r="T353" i="14"/>
  <c r="AC352" i="14"/>
  <c r="AB352" i="14"/>
  <c r="AA352" i="14"/>
  <c r="Z352" i="14"/>
  <c r="Y352" i="14"/>
  <c r="AG352" i="14" s="1"/>
  <c r="X352" i="14"/>
  <c r="W352" i="14"/>
  <c r="V352" i="14"/>
  <c r="U352" i="14"/>
  <c r="T352" i="14"/>
  <c r="AC351" i="14"/>
  <c r="AI351" i="14" s="1"/>
  <c r="AB351" i="14"/>
  <c r="AA351" i="14"/>
  <c r="Z351" i="14"/>
  <c r="Y351" i="14"/>
  <c r="X351" i="14"/>
  <c r="AG351" i="14" s="1"/>
  <c r="W351" i="14"/>
  <c r="V351" i="14"/>
  <c r="U351" i="14"/>
  <c r="AE351" i="14" s="1"/>
  <c r="T351" i="14"/>
  <c r="AC350" i="14"/>
  <c r="AI350" i="14" s="1"/>
  <c r="AB350" i="14"/>
  <c r="AA350" i="14"/>
  <c r="Z350" i="14"/>
  <c r="Y350" i="14"/>
  <c r="X350" i="14"/>
  <c r="W350" i="14"/>
  <c r="AF350" i="14" s="1"/>
  <c r="V350" i="14"/>
  <c r="U350" i="14"/>
  <c r="AE350" i="14" s="1"/>
  <c r="T350" i="14"/>
  <c r="AC349" i="14"/>
  <c r="AB349" i="14"/>
  <c r="AA349" i="14"/>
  <c r="Z349" i="14"/>
  <c r="AH349" i="14" s="1"/>
  <c r="Y349" i="14"/>
  <c r="X349" i="14"/>
  <c r="W349" i="14"/>
  <c r="V349" i="14"/>
  <c r="U349" i="14"/>
  <c r="T349" i="14"/>
  <c r="AC348" i="14"/>
  <c r="AB348" i="14"/>
  <c r="AA348" i="14"/>
  <c r="AH348" i="14" s="1"/>
  <c r="Z348" i="14"/>
  <c r="Y348" i="14"/>
  <c r="AG348" i="14" s="1"/>
  <c r="X348" i="14"/>
  <c r="W348" i="14"/>
  <c r="V348" i="14"/>
  <c r="U348" i="14"/>
  <c r="T348" i="14"/>
  <c r="AC347" i="14"/>
  <c r="AB347" i="14"/>
  <c r="AI347" i="14" s="1"/>
  <c r="AA347" i="14"/>
  <c r="Z347" i="14"/>
  <c r="Y347" i="14"/>
  <c r="X347" i="14"/>
  <c r="W347" i="14"/>
  <c r="V347" i="14"/>
  <c r="U347" i="14"/>
  <c r="T347" i="14"/>
  <c r="AC346" i="14"/>
  <c r="AB346" i="14"/>
  <c r="AA346" i="14"/>
  <c r="Z346" i="14"/>
  <c r="Y346" i="14"/>
  <c r="X346" i="14"/>
  <c r="W346" i="14"/>
  <c r="V346" i="14"/>
  <c r="U346" i="14"/>
  <c r="T346" i="14"/>
  <c r="AC345" i="14"/>
  <c r="AI345" i="14" s="1"/>
  <c r="AB345" i="14"/>
  <c r="AA345" i="14"/>
  <c r="Z345" i="14"/>
  <c r="Y345" i="14"/>
  <c r="X345" i="14"/>
  <c r="W345" i="14"/>
  <c r="AF345" i="14" s="1"/>
  <c r="V345" i="14"/>
  <c r="U345" i="14"/>
  <c r="AE345" i="14" s="1"/>
  <c r="T345" i="14"/>
  <c r="AC344" i="14"/>
  <c r="AB344" i="14"/>
  <c r="AA344" i="14"/>
  <c r="Z344" i="14"/>
  <c r="Y344" i="14"/>
  <c r="X344" i="14"/>
  <c r="W344" i="14"/>
  <c r="V344" i="14"/>
  <c r="U344" i="14"/>
  <c r="T344" i="14"/>
  <c r="AC343" i="14"/>
  <c r="AB343" i="14"/>
  <c r="AI343" i="14" s="1"/>
  <c r="AA343" i="14"/>
  <c r="Z343" i="14"/>
  <c r="Y343" i="14"/>
  <c r="X343" i="14"/>
  <c r="W343" i="14"/>
  <c r="V343" i="14"/>
  <c r="U343" i="14"/>
  <c r="T343" i="14"/>
  <c r="AE343" i="14" s="1"/>
  <c r="AC342" i="14"/>
  <c r="AI342" i="14" s="1"/>
  <c r="AB342" i="14"/>
  <c r="AA342" i="14"/>
  <c r="AH342" i="14" s="1"/>
  <c r="Z342" i="14"/>
  <c r="Y342" i="14"/>
  <c r="X342" i="14"/>
  <c r="W342" i="14"/>
  <c r="V342" i="14"/>
  <c r="U342" i="14"/>
  <c r="AE342" i="14" s="1"/>
  <c r="T342" i="14"/>
  <c r="AC341" i="14"/>
  <c r="AB341" i="14"/>
  <c r="AA341" i="14"/>
  <c r="Z341" i="14"/>
  <c r="AH341" i="14" s="1"/>
  <c r="Y341" i="14"/>
  <c r="X341" i="14"/>
  <c r="W341" i="14"/>
  <c r="V341" i="14"/>
  <c r="U341" i="14"/>
  <c r="T341" i="14"/>
  <c r="AC340" i="14"/>
  <c r="AB340" i="14"/>
  <c r="AA340" i="14"/>
  <c r="Z340" i="14"/>
  <c r="Y340" i="14"/>
  <c r="AG340" i="14" s="1"/>
  <c r="X340" i="14"/>
  <c r="W340" i="14"/>
  <c r="AF340" i="14" s="1"/>
  <c r="V340" i="14"/>
  <c r="U340" i="14"/>
  <c r="T340" i="14"/>
  <c r="AC339" i="14"/>
  <c r="AB339" i="14"/>
  <c r="AI339" i="14" s="1"/>
  <c r="AA339" i="14"/>
  <c r="Z339" i="14"/>
  <c r="Y339" i="14"/>
  <c r="X339" i="14"/>
  <c r="W339" i="14"/>
  <c r="V339" i="14"/>
  <c r="U339" i="14"/>
  <c r="T339" i="14"/>
  <c r="AE339" i="14" s="1"/>
  <c r="AC338" i="14"/>
  <c r="AB338" i="14"/>
  <c r="AA338" i="14"/>
  <c r="AH338" i="14" s="1"/>
  <c r="Z338" i="14"/>
  <c r="Y338" i="14"/>
  <c r="X338" i="14"/>
  <c r="W338" i="14"/>
  <c r="V338" i="14"/>
  <c r="U338" i="14"/>
  <c r="T338" i="14"/>
  <c r="AC337" i="14"/>
  <c r="AI337" i="14" s="1"/>
  <c r="AB337" i="14"/>
  <c r="AA337" i="14"/>
  <c r="Z337" i="14"/>
  <c r="Y337" i="14"/>
  <c r="X337" i="14"/>
  <c r="W337" i="14"/>
  <c r="V337" i="14"/>
  <c r="U337" i="14"/>
  <c r="AE337" i="14" s="1"/>
  <c r="T337" i="14"/>
  <c r="AC336" i="14"/>
  <c r="AB336" i="14"/>
  <c r="AA336" i="14"/>
  <c r="Z336" i="14"/>
  <c r="Y336" i="14"/>
  <c r="X336" i="14"/>
  <c r="AG336" i="14" s="1"/>
  <c r="W336" i="14"/>
  <c r="V336" i="14"/>
  <c r="U336" i="14"/>
  <c r="T336" i="14"/>
  <c r="AC335" i="14"/>
  <c r="AI335" i="14" s="1"/>
  <c r="AB335" i="14"/>
  <c r="AA335" i="14"/>
  <c r="Z335" i="14"/>
  <c r="Y335" i="14"/>
  <c r="X335" i="14"/>
  <c r="AG335" i="14" s="1"/>
  <c r="W335" i="14"/>
  <c r="V335" i="14"/>
  <c r="U335" i="14"/>
  <c r="AE335" i="14" s="1"/>
  <c r="T335" i="14"/>
  <c r="AC334" i="14"/>
  <c r="AB334" i="14"/>
  <c r="AA334" i="14"/>
  <c r="Z334" i="14"/>
  <c r="Y334" i="14"/>
  <c r="X334" i="14"/>
  <c r="W334" i="14"/>
  <c r="V334" i="14"/>
  <c r="U334" i="14"/>
  <c r="T334" i="14"/>
  <c r="AC333" i="14"/>
  <c r="AB333" i="14"/>
  <c r="AA333" i="14"/>
  <c r="Z333" i="14"/>
  <c r="Y333" i="14"/>
  <c r="AG333" i="14" s="1"/>
  <c r="X333" i="14"/>
  <c r="W333" i="14"/>
  <c r="AF333" i="14" s="1"/>
  <c r="V333" i="14"/>
  <c r="U333" i="14"/>
  <c r="T333" i="14"/>
  <c r="AC332" i="14"/>
  <c r="AB332" i="14"/>
  <c r="AA332" i="14"/>
  <c r="Z332" i="14"/>
  <c r="AH332" i="14" s="1"/>
  <c r="Y332" i="14"/>
  <c r="X332" i="14"/>
  <c r="W332" i="14"/>
  <c r="AF332" i="14" s="1"/>
  <c r="V332" i="14"/>
  <c r="U332" i="14"/>
  <c r="T332" i="14"/>
  <c r="AC331" i="14"/>
  <c r="AB331" i="14"/>
  <c r="AA331" i="14"/>
  <c r="Z331" i="14"/>
  <c r="Y331" i="14"/>
  <c r="X331" i="14"/>
  <c r="W331" i="14"/>
  <c r="AF331" i="14" s="1"/>
  <c r="V331" i="14"/>
  <c r="U331" i="14"/>
  <c r="T331" i="14"/>
  <c r="AC330" i="14"/>
  <c r="AB330" i="14"/>
  <c r="AA330" i="14"/>
  <c r="Z330" i="14"/>
  <c r="Y330" i="14"/>
  <c r="X330" i="14"/>
  <c r="W330" i="14"/>
  <c r="V330" i="14"/>
  <c r="U330" i="14"/>
  <c r="T330" i="14"/>
  <c r="AC329" i="14"/>
  <c r="AI329" i="14" s="1"/>
  <c r="AB329" i="14"/>
  <c r="AA329" i="14"/>
  <c r="AH329" i="14" s="1"/>
  <c r="Z329" i="14"/>
  <c r="Y329" i="14"/>
  <c r="X329" i="14"/>
  <c r="W329" i="14"/>
  <c r="V329" i="14"/>
  <c r="U329" i="14"/>
  <c r="T329" i="14"/>
  <c r="AC328" i="14"/>
  <c r="AI328" i="14" s="1"/>
  <c r="AB328" i="14"/>
  <c r="AA328" i="14"/>
  <c r="Z328" i="14"/>
  <c r="Y328" i="14"/>
  <c r="AG328" i="14" s="1"/>
  <c r="X328" i="14"/>
  <c r="W328" i="14"/>
  <c r="AF328" i="14" s="1"/>
  <c r="V328" i="14"/>
  <c r="U328" i="14"/>
  <c r="AE328" i="14" s="1"/>
  <c r="T328" i="14"/>
  <c r="AC327" i="14"/>
  <c r="AB327" i="14"/>
  <c r="AI327" i="14" s="1"/>
  <c r="AA327" i="14"/>
  <c r="Z327" i="14"/>
  <c r="Y327" i="14"/>
  <c r="X327" i="14"/>
  <c r="W327" i="14"/>
  <c r="V327" i="14"/>
  <c r="U327" i="14"/>
  <c r="T327" i="14"/>
  <c r="AE327" i="14" s="1"/>
  <c r="AC326" i="14"/>
  <c r="AI326" i="14" s="1"/>
  <c r="AB326" i="14"/>
  <c r="AA326" i="14"/>
  <c r="AH326" i="14" s="1"/>
  <c r="Z326" i="14"/>
  <c r="Y326" i="14"/>
  <c r="AG326" i="14" s="1"/>
  <c r="X326" i="14"/>
  <c r="W326" i="14"/>
  <c r="V326" i="14"/>
  <c r="U326" i="14"/>
  <c r="AE326" i="14" s="1"/>
  <c r="T326" i="14"/>
  <c r="AC325" i="14"/>
  <c r="AI325" i="14" s="1"/>
  <c r="AB325" i="14"/>
  <c r="AA325" i="14"/>
  <c r="AH325" i="14" s="1"/>
  <c r="Z325" i="14"/>
  <c r="Y325" i="14"/>
  <c r="X325" i="14"/>
  <c r="W325" i="14"/>
  <c r="AF325" i="14" s="1"/>
  <c r="V325" i="14"/>
  <c r="U325" i="14"/>
  <c r="AE325" i="14" s="1"/>
  <c r="T325" i="14"/>
  <c r="AC324" i="14"/>
  <c r="AB324" i="14"/>
  <c r="AA324" i="14"/>
  <c r="Z324" i="14"/>
  <c r="AH324" i="14" s="1"/>
  <c r="Y324" i="14"/>
  <c r="X324" i="14"/>
  <c r="W324" i="14"/>
  <c r="V324" i="14"/>
  <c r="U324" i="14"/>
  <c r="T324" i="14"/>
  <c r="AC323" i="14"/>
  <c r="AB323" i="14"/>
  <c r="AA323" i="14"/>
  <c r="Z323" i="14"/>
  <c r="Y323" i="14"/>
  <c r="X323" i="14"/>
  <c r="W323" i="14"/>
  <c r="V323" i="14"/>
  <c r="U323" i="14"/>
  <c r="AE323" i="14" s="1"/>
  <c r="T323" i="14"/>
  <c r="AC322" i="14"/>
  <c r="AB322" i="14"/>
  <c r="AA322" i="14"/>
  <c r="Z322" i="14"/>
  <c r="Y322" i="14"/>
  <c r="X322" i="14"/>
  <c r="W322" i="14"/>
  <c r="V322" i="14"/>
  <c r="U322" i="14"/>
  <c r="T322" i="14"/>
  <c r="AE322" i="14" s="1"/>
  <c r="AC321" i="14"/>
  <c r="AI321" i="14" s="1"/>
  <c r="AB321" i="14"/>
  <c r="AA321" i="14"/>
  <c r="Z321" i="14"/>
  <c r="Y321" i="14"/>
  <c r="X321" i="14"/>
  <c r="W321" i="14"/>
  <c r="V321" i="14"/>
  <c r="U321" i="14"/>
  <c r="AE321" i="14" s="1"/>
  <c r="T321" i="14"/>
  <c r="AC316" i="14"/>
  <c r="AB316" i="14"/>
  <c r="AA316" i="14"/>
  <c r="AH316" i="14" s="1"/>
  <c r="Z316" i="14"/>
  <c r="Y316" i="14"/>
  <c r="X316" i="14"/>
  <c r="W316" i="14"/>
  <c r="AF316" i="14" s="1"/>
  <c r="V316" i="14"/>
  <c r="U316" i="14"/>
  <c r="T316" i="14"/>
  <c r="AC315" i="14"/>
  <c r="AI315" i="14" s="1"/>
  <c r="AB315" i="14"/>
  <c r="AA315" i="14"/>
  <c r="Z315" i="14"/>
  <c r="Y315" i="14"/>
  <c r="X315" i="14"/>
  <c r="W315" i="14"/>
  <c r="V315" i="14"/>
  <c r="U315" i="14"/>
  <c r="AE315" i="14" s="1"/>
  <c r="T315" i="14"/>
  <c r="AC313" i="14"/>
  <c r="AB313" i="14"/>
  <c r="AA313" i="14"/>
  <c r="Z313" i="14"/>
  <c r="Y313" i="14"/>
  <c r="X313" i="14"/>
  <c r="W313" i="14"/>
  <c r="AF313" i="14" s="1"/>
  <c r="V313" i="14"/>
  <c r="U313" i="14"/>
  <c r="T313" i="14"/>
  <c r="AC312" i="14"/>
  <c r="AB312" i="14"/>
  <c r="AA312" i="14"/>
  <c r="Z312" i="14"/>
  <c r="Y312" i="14"/>
  <c r="AG312" i="14" s="1"/>
  <c r="X312" i="14"/>
  <c r="W312" i="14"/>
  <c r="V312" i="14"/>
  <c r="U312" i="14"/>
  <c r="AE312" i="14" s="1"/>
  <c r="T312" i="14"/>
  <c r="AC311" i="14"/>
  <c r="AB311" i="14"/>
  <c r="AA311" i="14"/>
  <c r="AH311" i="14" s="1"/>
  <c r="Z311" i="14"/>
  <c r="Y311" i="14"/>
  <c r="X311" i="14"/>
  <c r="W311" i="14"/>
  <c r="V311" i="14"/>
  <c r="U311" i="14"/>
  <c r="T311" i="14"/>
  <c r="AC310" i="14"/>
  <c r="AB310" i="14"/>
  <c r="AA310" i="14"/>
  <c r="Z310" i="14"/>
  <c r="Y310" i="14"/>
  <c r="AG310" i="14" s="1"/>
  <c r="X310" i="14"/>
  <c r="W310" i="14"/>
  <c r="V310" i="14"/>
  <c r="U310" i="14"/>
  <c r="AE310" i="14" s="1"/>
  <c r="T310" i="14"/>
  <c r="AC309" i="14"/>
  <c r="AB309" i="14"/>
  <c r="AA309" i="14"/>
  <c r="AH309" i="14" s="1"/>
  <c r="Z309" i="14"/>
  <c r="Y309" i="14"/>
  <c r="X309" i="14"/>
  <c r="W309" i="14"/>
  <c r="V309" i="14"/>
  <c r="U309" i="14"/>
  <c r="T309" i="14"/>
  <c r="AC308" i="14"/>
  <c r="AI308" i="14" s="1"/>
  <c r="AB308" i="14"/>
  <c r="AA308" i="14"/>
  <c r="Z308" i="14"/>
  <c r="Y308" i="14"/>
  <c r="AG308" i="14" s="1"/>
  <c r="X308" i="14"/>
  <c r="W308" i="14"/>
  <c r="V308" i="14"/>
  <c r="U308" i="14"/>
  <c r="AE308" i="14" s="1"/>
  <c r="T308" i="14"/>
  <c r="AC307" i="14"/>
  <c r="AB307" i="14"/>
  <c r="AA307" i="14"/>
  <c r="AH307" i="14" s="1"/>
  <c r="Z307" i="14"/>
  <c r="Y307" i="14"/>
  <c r="X307" i="14"/>
  <c r="W307" i="14"/>
  <c r="AF307" i="14" s="1"/>
  <c r="V307" i="14"/>
  <c r="U307" i="14"/>
  <c r="T307" i="14"/>
  <c r="AC306" i="14"/>
  <c r="AB306" i="14"/>
  <c r="AA306" i="14"/>
  <c r="AH306" i="14" s="1"/>
  <c r="Z306" i="14"/>
  <c r="Y306" i="14"/>
  <c r="X306" i="14"/>
  <c r="W306" i="14"/>
  <c r="V306" i="14"/>
  <c r="U306" i="14"/>
  <c r="T306" i="14"/>
  <c r="AC305" i="14"/>
  <c r="AB305" i="14"/>
  <c r="AA305" i="14"/>
  <c r="AH305" i="14" s="1"/>
  <c r="Z305" i="14"/>
  <c r="Y305" i="14"/>
  <c r="X305" i="14"/>
  <c r="W305" i="14"/>
  <c r="AF305" i="14" s="1"/>
  <c r="V305" i="14"/>
  <c r="U305" i="14"/>
  <c r="T305" i="14"/>
  <c r="AC304" i="14"/>
  <c r="AI304" i="14" s="1"/>
  <c r="AB304" i="14"/>
  <c r="AA304" i="14"/>
  <c r="Z304" i="14"/>
  <c r="Y304" i="14"/>
  <c r="AG304" i="14" s="1"/>
  <c r="X304" i="14"/>
  <c r="W304" i="14"/>
  <c r="V304" i="14"/>
  <c r="U304" i="14"/>
  <c r="AE304" i="14" s="1"/>
  <c r="T304" i="14"/>
  <c r="AC303" i="14"/>
  <c r="AB303" i="14"/>
  <c r="AA303" i="14"/>
  <c r="AH303" i="14" s="1"/>
  <c r="Z303" i="14"/>
  <c r="Y303" i="14"/>
  <c r="AG303" i="14" s="1"/>
  <c r="X303" i="14"/>
  <c r="W303" i="14"/>
  <c r="V303" i="14"/>
  <c r="U303" i="14"/>
  <c r="T303" i="14"/>
  <c r="AC301" i="14"/>
  <c r="AB301" i="14"/>
  <c r="AA301" i="14"/>
  <c r="Z301" i="14"/>
  <c r="Y301" i="14"/>
  <c r="X301" i="14"/>
  <c r="W301" i="14"/>
  <c r="V301" i="14"/>
  <c r="U301" i="14"/>
  <c r="T301" i="14"/>
  <c r="AE301" i="14" s="1"/>
  <c r="AC300" i="14"/>
  <c r="AB300" i="14"/>
  <c r="AA300" i="14"/>
  <c r="Z300" i="14"/>
  <c r="Y300" i="14"/>
  <c r="X300" i="14"/>
  <c r="W300" i="14"/>
  <c r="V300" i="14"/>
  <c r="U300" i="14"/>
  <c r="T300" i="14"/>
  <c r="AC299" i="14"/>
  <c r="AB299" i="14"/>
  <c r="AA299" i="14"/>
  <c r="Z299" i="14"/>
  <c r="Y299" i="14"/>
  <c r="X299" i="14"/>
  <c r="W299" i="14"/>
  <c r="V299" i="14"/>
  <c r="U299" i="14"/>
  <c r="T299" i="14"/>
  <c r="AC298" i="14"/>
  <c r="AI298" i="14" s="1"/>
  <c r="AB298" i="14"/>
  <c r="AA298" i="14"/>
  <c r="Z298" i="14"/>
  <c r="Y298" i="14"/>
  <c r="AG298" i="14" s="1"/>
  <c r="X298" i="14"/>
  <c r="W298" i="14"/>
  <c r="V298" i="14"/>
  <c r="U298" i="14"/>
  <c r="AE298" i="14" s="1"/>
  <c r="T298" i="14"/>
  <c r="AC297" i="14"/>
  <c r="AB297" i="14"/>
  <c r="AA297" i="14"/>
  <c r="Z297" i="14"/>
  <c r="Y297" i="14"/>
  <c r="AG297" i="14" s="1"/>
  <c r="X297" i="14"/>
  <c r="W297" i="14"/>
  <c r="V297" i="14"/>
  <c r="U297" i="14"/>
  <c r="T297" i="14"/>
  <c r="AC296" i="14"/>
  <c r="AB296" i="14"/>
  <c r="AA296" i="14"/>
  <c r="AH296" i="14" s="1"/>
  <c r="Z296" i="14"/>
  <c r="Y296" i="14"/>
  <c r="X296" i="14"/>
  <c r="W296" i="14"/>
  <c r="V296" i="14"/>
  <c r="U296" i="14"/>
  <c r="T296" i="14"/>
  <c r="AC295" i="14"/>
  <c r="AB295" i="14"/>
  <c r="AA295" i="14"/>
  <c r="Z295" i="14"/>
  <c r="Y295" i="14"/>
  <c r="X295" i="14"/>
  <c r="W295" i="14"/>
  <c r="V295" i="14"/>
  <c r="U295" i="14"/>
  <c r="T295" i="14"/>
  <c r="AC294" i="14"/>
  <c r="AB294" i="14"/>
  <c r="AA294" i="14"/>
  <c r="Z294" i="14"/>
  <c r="Y294" i="14"/>
  <c r="X294" i="14"/>
  <c r="W294" i="14"/>
  <c r="AF294" i="14" s="1"/>
  <c r="V294" i="14"/>
  <c r="U294" i="14"/>
  <c r="T294" i="14"/>
  <c r="AC293" i="14"/>
  <c r="AB293" i="14"/>
  <c r="AA293" i="14"/>
  <c r="AH293" i="14" s="1"/>
  <c r="Z293" i="14"/>
  <c r="Y293" i="14"/>
  <c r="X293" i="14"/>
  <c r="W293" i="14"/>
  <c r="AF293" i="14" s="1"/>
  <c r="V293" i="14"/>
  <c r="U293" i="14"/>
  <c r="T293" i="14"/>
  <c r="AC291" i="14"/>
  <c r="AI291" i="14" s="1"/>
  <c r="AB291" i="14"/>
  <c r="AA291" i="14"/>
  <c r="Z291" i="14"/>
  <c r="Y291" i="14"/>
  <c r="AG291" i="14" s="1"/>
  <c r="X291" i="14"/>
  <c r="W291" i="14"/>
  <c r="V291" i="14"/>
  <c r="U291" i="14"/>
  <c r="AE291" i="14" s="1"/>
  <c r="T291" i="14"/>
  <c r="AC290" i="14"/>
  <c r="AB290" i="14"/>
  <c r="AA290" i="14"/>
  <c r="Z290" i="14"/>
  <c r="Y290" i="14"/>
  <c r="X290" i="14"/>
  <c r="W290" i="14"/>
  <c r="V290" i="14"/>
  <c r="U290" i="14"/>
  <c r="AE290" i="14" s="1"/>
  <c r="T290" i="14"/>
  <c r="AC289" i="14"/>
  <c r="AB289" i="14"/>
  <c r="AA289" i="14"/>
  <c r="Z289" i="14"/>
  <c r="Y289" i="14"/>
  <c r="X289" i="14"/>
  <c r="W289" i="14"/>
  <c r="AF289" i="14" s="1"/>
  <c r="V289" i="14"/>
  <c r="U289" i="14"/>
  <c r="T289" i="14"/>
  <c r="AC284" i="14"/>
  <c r="AB284" i="14"/>
  <c r="AI284" i="14" s="1"/>
  <c r="AA284" i="14"/>
  <c r="Z284" i="14"/>
  <c r="Y284" i="14"/>
  <c r="X284" i="14"/>
  <c r="W284" i="14"/>
  <c r="V284" i="14"/>
  <c r="U284" i="14"/>
  <c r="T284" i="14"/>
  <c r="AE284" i="14" s="1"/>
  <c r="AC283" i="14"/>
  <c r="AB283" i="14"/>
  <c r="AA283" i="14"/>
  <c r="Z283" i="14"/>
  <c r="Y283" i="14"/>
  <c r="X283" i="14"/>
  <c r="W283" i="14"/>
  <c r="V283" i="14"/>
  <c r="U283" i="14"/>
  <c r="T283" i="14"/>
  <c r="AC282" i="14"/>
  <c r="AB282" i="14"/>
  <c r="AA282" i="14"/>
  <c r="Z282" i="14"/>
  <c r="Y282" i="14"/>
  <c r="X282" i="14"/>
  <c r="AG282" i="14" s="1"/>
  <c r="W282" i="14"/>
  <c r="V282" i="14"/>
  <c r="U282" i="14"/>
  <c r="T282" i="14"/>
  <c r="AC281" i="14"/>
  <c r="AB281" i="14"/>
  <c r="AA281" i="14"/>
  <c r="Z281" i="14"/>
  <c r="Y281" i="14"/>
  <c r="X281" i="14"/>
  <c r="W281" i="14"/>
  <c r="V281" i="14"/>
  <c r="U281" i="14"/>
  <c r="T281" i="14"/>
  <c r="AC280" i="14"/>
  <c r="AB280" i="14"/>
  <c r="AA280" i="14"/>
  <c r="Z280" i="14"/>
  <c r="Y280" i="14"/>
  <c r="X280" i="14"/>
  <c r="W280" i="14"/>
  <c r="V280" i="14"/>
  <c r="U280" i="14"/>
  <c r="T280" i="14"/>
  <c r="AC279" i="14"/>
  <c r="AB279" i="14"/>
  <c r="AA279" i="14"/>
  <c r="Z279" i="14"/>
  <c r="Y279" i="14"/>
  <c r="X279" i="14"/>
  <c r="W279" i="14"/>
  <c r="V279" i="14"/>
  <c r="U279" i="14"/>
  <c r="T279" i="14"/>
  <c r="AC278" i="14"/>
  <c r="AB278" i="14"/>
  <c r="AA278" i="14"/>
  <c r="Z278" i="14"/>
  <c r="Y278" i="14"/>
  <c r="X278" i="14"/>
  <c r="W278" i="14"/>
  <c r="V278" i="14"/>
  <c r="U278" i="14"/>
  <c r="AE278" i="14" s="1"/>
  <c r="T278" i="14"/>
  <c r="AC277" i="14"/>
  <c r="AI277" i="14" s="1"/>
  <c r="AB277" i="14"/>
  <c r="AA277" i="14"/>
  <c r="Z277" i="14"/>
  <c r="Y277" i="14"/>
  <c r="AG277" i="14" s="1"/>
  <c r="X277" i="14"/>
  <c r="W277" i="14"/>
  <c r="V277" i="14"/>
  <c r="U277" i="14"/>
  <c r="AE277" i="14" s="1"/>
  <c r="T277" i="14"/>
  <c r="AC276" i="14"/>
  <c r="AB276" i="14"/>
  <c r="AA276" i="14"/>
  <c r="Z276" i="14"/>
  <c r="Y276" i="14"/>
  <c r="X276" i="14"/>
  <c r="W276" i="14"/>
  <c r="V276" i="14"/>
  <c r="U276" i="14"/>
  <c r="T276" i="14"/>
  <c r="AC275" i="14"/>
  <c r="AB275" i="14"/>
  <c r="AA275" i="14"/>
  <c r="AH275" i="14" s="1"/>
  <c r="Z275" i="14"/>
  <c r="Y275" i="14"/>
  <c r="X275" i="14"/>
  <c r="W275" i="14"/>
  <c r="V275" i="14"/>
  <c r="U275" i="14"/>
  <c r="T275" i="14"/>
  <c r="AC274" i="14"/>
  <c r="AI274" i="14" s="1"/>
  <c r="AB274" i="14"/>
  <c r="AA274" i="14"/>
  <c r="Z274" i="14"/>
  <c r="Y274" i="14"/>
  <c r="X274" i="14"/>
  <c r="W274" i="14"/>
  <c r="V274" i="14"/>
  <c r="U274" i="14"/>
  <c r="AE274" i="14" s="1"/>
  <c r="T274" i="14"/>
  <c r="AC273" i="14"/>
  <c r="AB273" i="14"/>
  <c r="AA273" i="14"/>
  <c r="Z273" i="14"/>
  <c r="Y273" i="14"/>
  <c r="X273" i="14"/>
  <c r="W273" i="14"/>
  <c r="V273" i="14"/>
  <c r="U273" i="14"/>
  <c r="T273" i="14"/>
  <c r="AC272" i="14"/>
  <c r="AB272" i="14"/>
  <c r="AA272" i="14"/>
  <c r="Z272" i="14"/>
  <c r="Y272" i="14"/>
  <c r="X272" i="14"/>
  <c r="W272" i="14"/>
  <c r="AF272" i="14" s="1"/>
  <c r="V272" i="14"/>
  <c r="U272" i="14"/>
  <c r="T272" i="14"/>
  <c r="AC271" i="14"/>
  <c r="AB271" i="14"/>
  <c r="AA271" i="14"/>
  <c r="Z271" i="14"/>
  <c r="Y271" i="14"/>
  <c r="X271" i="14"/>
  <c r="W271" i="14"/>
  <c r="V271" i="14"/>
  <c r="U271" i="14"/>
  <c r="T271" i="14"/>
  <c r="AC270" i="14"/>
  <c r="AB270" i="14"/>
  <c r="AA270" i="14"/>
  <c r="Z270" i="14"/>
  <c r="Y270" i="14"/>
  <c r="X270" i="14"/>
  <c r="W270" i="14"/>
  <c r="V270" i="14"/>
  <c r="U270" i="14"/>
  <c r="T270" i="14"/>
  <c r="AC269" i="14"/>
  <c r="AB269" i="14"/>
  <c r="AA269" i="14"/>
  <c r="Z269" i="14"/>
  <c r="Y269" i="14"/>
  <c r="X269" i="14"/>
  <c r="W269" i="14"/>
  <c r="V269" i="14"/>
  <c r="U269" i="14"/>
  <c r="T269" i="14"/>
  <c r="AC268" i="14"/>
  <c r="AB268" i="14"/>
  <c r="AA268" i="14"/>
  <c r="AH268" i="14" s="1"/>
  <c r="Z268" i="14"/>
  <c r="Y268" i="14"/>
  <c r="X268" i="14"/>
  <c r="W268" i="14"/>
  <c r="AF268" i="14" s="1"/>
  <c r="V268" i="14"/>
  <c r="U268" i="14"/>
  <c r="T268" i="14"/>
  <c r="AC267" i="14"/>
  <c r="AI267" i="14" s="1"/>
  <c r="AB267" i="14"/>
  <c r="AA267" i="14"/>
  <c r="Z267" i="14"/>
  <c r="Y267" i="14"/>
  <c r="AG267" i="14" s="1"/>
  <c r="X267" i="14"/>
  <c r="W267" i="14"/>
  <c r="V267" i="14"/>
  <c r="U267" i="14"/>
  <c r="AE267" i="14" s="1"/>
  <c r="T267" i="14"/>
  <c r="AC264" i="14"/>
  <c r="AI264" i="14" s="1"/>
  <c r="AB264" i="14"/>
  <c r="AA264" i="14"/>
  <c r="AH264" i="14" s="1"/>
  <c r="Z264" i="14"/>
  <c r="Y264" i="14"/>
  <c r="X264" i="14"/>
  <c r="W264" i="14"/>
  <c r="V264" i="14"/>
  <c r="U264" i="14"/>
  <c r="AE264" i="14" s="1"/>
  <c r="T264" i="14"/>
  <c r="AC263" i="14"/>
  <c r="AB263" i="14"/>
  <c r="AA263" i="14"/>
  <c r="Z263" i="14"/>
  <c r="Y263" i="14"/>
  <c r="AG263" i="14" s="1"/>
  <c r="X263" i="14"/>
  <c r="W263" i="14"/>
  <c r="V263" i="14"/>
  <c r="U263" i="14"/>
  <c r="T263" i="14"/>
  <c r="AC262" i="14"/>
  <c r="AB262" i="14"/>
  <c r="AA262" i="14"/>
  <c r="Z262" i="14"/>
  <c r="Y262" i="14"/>
  <c r="X262" i="14"/>
  <c r="W262" i="14"/>
  <c r="AF262" i="14" s="1"/>
  <c r="V262" i="14"/>
  <c r="U262" i="14"/>
  <c r="T262" i="14"/>
  <c r="AC261" i="14"/>
  <c r="AB261" i="14"/>
  <c r="AA261" i="14"/>
  <c r="AH261" i="14" s="1"/>
  <c r="Z261" i="14"/>
  <c r="Y261" i="14"/>
  <c r="X261" i="14"/>
  <c r="W261" i="14"/>
  <c r="V261" i="14"/>
  <c r="U261" i="14"/>
  <c r="AE261" i="14" s="1"/>
  <c r="T261" i="14"/>
  <c r="AE260" i="14"/>
  <c r="AC260" i="14"/>
  <c r="AB260" i="14"/>
  <c r="AA260" i="14"/>
  <c r="Z260" i="14"/>
  <c r="Y260" i="14"/>
  <c r="X260" i="14"/>
  <c r="W260" i="14"/>
  <c r="V260" i="14"/>
  <c r="U260" i="14"/>
  <c r="T260" i="14"/>
  <c r="AC259" i="14"/>
  <c r="AI259" i="14" s="1"/>
  <c r="AB259" i="14"/>
  <c r="AA259" i="14"/>
  <c r="Z259" i="14"/>
  <c r="Y259" i="14"/>
  <c r="X259" i="14"/>
  <c r="W259" i="14"/>
  <c r="V259" i="14"/>
  <c r="U259" i="14"/>
  <c r="AE259" i="14" s="1"/>
  <c r="T259" i="14"/>
  <c r="AC258" i="14"/>
  <c r="AB258" i="14"/>
  <c r="AA258" i="14"/>
  <c r="Z258" i="14"/>
  <c r="Y258" i="14"/>
  <c r="X258" i="14"/>
  <c r="W258" i="14"/>
  <c r="V258" i="14"/>
  <c r="U258" i="14"/>
  <c r="T258" i="14"/>
  <c r="AC257" i="14"/>
  <c r="AB257" i="14"/>
  <c r="AA257" i="14"/>
  <c r="Z257" i="14"/>
  <c r="Y257" i="14"/>
  <c r="X257" i="14"/>
  <c r="W257" i="14"/>
  <c r="V257" i="14"/>
  <c r="U257" i="14"/>
  <c r="T257" i="14"/>
  <c r="AC256" i="14"/>
  <c r="AB256" i="14"/>
  <c r="AA256" i="14"/>
  <c r="Z256" i="14"/>
  <c r="Y256" i="14"/>
  <c r="X256" i="14"/>
  <c r="W256" i="14"/>
  <c r="V256" i="14"/>
  <c r="U256" i="14"/>
  <c r="T256" i="14"/>
  <c r="AC255" i="14"/>
  <c r="AB255" i="14"/>
  <c r="AA255" i="14"/>
  <c r="Z255" i="14"/>
  <c r="Y255" i="14"/>
  <c r="X255" i="14"/>
  <c r="W255" i="14"/>
  <c r="V255" i="14"/>
  <c r="AF255" i="14" s="1"/>
  <c r="U255" i="14"/>
  <c r="T255" i="14"/>
  <c r="AC254" i="14"/>
  <c r="AB254" i="14"/>
  <c r="AA254" i="14"/>
  <c r="Z254" i="14"/>
  <c r="Y254" i="14"/>
  <c r="X254" i="14"/>
  <c r="AG254" i="14" s="1"/>
  <c r="W254" i="14"/>
  <c r="V254" i="14"/>
  <c r="U254" i="14"/>
  <c r="T254" i="14"/>
  <c r="AC246" i="14"/>
  <c r="AB246" i="14"/>
  <c r="AA246" i="14"/>
  <c r="Z246" i="14"/>
  <c r="Y246" i="14"/>
  <c r="X246" i="14"/>
  <c r="W246" i="14"/>
  <c r="AF246" i="14" s="1"/>
  <c r="V246" i="14"/>
  <c r="U246" i="14"/>
  <c r="T246" i="14"/>
  <c r="AC245" i="14"/>
  <c r="AB245" i="14"/>
  <c r="AA245" i="14"/>
  <c r="Z245" i="14"/>
  <c r="Y245" i="14"/>
  <c r="AG245" i="14" s="1"/>
  <c r="X245" i="14"/>
  <c r="W245" i="14"/>
  <c r="V245" i="14"/>
  <c r="U245" i="14"/>
  <c r="T245" i="14"/>
  <c r="AC244" i="14"/>
  <c r="AB244" i="14"/>
  <c r="AA244" i="14"/>
  <c r="AH244" i="14" s="1"/>
  <c r="Z244" i="14"/>
  <c r="Y244" i="14"/>
  <c r="X244" i="14"/>
  <c r="W244" i="14"/>
  <c r="V244" i="14"/>
  <c r="U244" i="14"/>
  <c r="T244" i="14"/>
  <c r="AC241" i="14"/>
  <c r="AB241" i="14"/>
  <c r="AA241" i="14"/>
  <c r="Z241" i="14"/>
  <c r="Y241" i="14"/>
  <c r="X241" i="14"/>
  <c r="W241" i="14"/>
  <c r="AF241" i="14" s="1"/>
  <c r="V241" i="14"/>
  <c r="U241" i="14"/>
  <c r="T241" i="14"/>
  <c r="AC240" i="14"/>
  <c r="AB240" i="14"/>
  <c r="AA240" i="14"/>
  <c r="Z240" i="14"/>
  <c r="Y240" i="14"/>
  <c r="AG240" i="14" s="1"/>
  <c r="X240" i="14"/>
  <c r="W240" i="14"/>
  <c r="V240" i="14"/>
  <c r="U240" i="14"/>
  <c r="T240" i="14"/>
  <c r="AC239" i="14"/>
  <c r="AB239" i="14"/>
  <c r="AA239" i="14"/>
  <c r="Z239" i="14"/>
  <c r="Y239" i="14"/>
  <c r="X239" i="14"/>
  <c r="W239" i="14"/>
  <c r="V239" i="14"/>
  <c r="U239" i="14"/>
  <c r="T239" i="14"/>
  <c r="AC238" i="14"/>
  <c r="AB238" i="14"/>
  <c r="AA238" i="14"/>
  <c r="Z238" i="14"/>
  <c r="Y238" i="14"/>
  <c r="X238" i="14"/>
  <c r="W238" i="14"/>
  <c r="V238" i="14"/>
  <c r="AF238" i="14" s="1"/>
  <c r="U238" i="14"/>
  <c r="T238" i="14"/>
  <c r="AC237" i="14"/>
  <c r="AB237" i="14"/>
  <c r="AA237" i="14"/>
  <c r="Z237" i="14"/>
  <c r="Y237" i="14"/>
  <c r="X237" i="14"/>
  <c r="AG237" i="14" s="1"/>
  <c r="W237" i="14"/>
  <c r="V237" i="14"/>
  <c r="U237" i="14"/>
  <c r="T237" i="14"/>
  <c r="AC236" i="14"/>
  <c r="AB236" i="14"/>
  <c r="AA236" i="14"/>
  <c r="Z236" i="14"/>
  <c r="Y236" i="14"/>
  <c r="X236" i="14"/>
  <c r="W236" i="14"/>
  <c r="V236" i="14"/>
  <c r="U236" i="14"/>
  <c r="T236" i="14"/>
  <c r="AC235" i="14"/>
  <c r="AB235" i="14"/>
  <c r="AA235" i="14"/>
  <c r="Z235" i="14"/>
  <c r="Y235" i="14"/>
  <c r="X235" i="14"/>
  <c r="W235" i="14"/>
  <c r="V235" i="14"/>
  <c r="U235" i="14"/>
  <c r="T235" i="14"/>
  <c r="AC234" i="14"/>
  <c r="AB234" i="14"/>
  <c r="AA234" i="14"/>
  <c r="Z234" i="14"/>
  <c r="Y234" i="14"/>
  <c r="X234" i="14"/>
  <c r="W234" i="14"/>
  <c r="V234" i="14"/>
  <c r="U234" i="14"/>
  <c r="T234" i="14"/>
  <c r="AC232" i="14"/>
  <c r="AI232" i="14" s="1"/>
  <c r="AB232" i="14"/>
  <c r="AA232" i="14"/>
  <c r="Z232" i="14"/>
  <c r="Y232" i="14"/>
  <c r="X232" i="14"/>
  <c r="W232" i="14"/>
  <c r="V232" i="14"/>
  <c r="U232" i="14"/>
  <c r="AE232" i="14" s="1"/>
  <c r="T232" i="14"/>
  <c r="AC231" i="14"/>
  <c r="AB231" i="14"/>
  <c r="AA231" i="14"/>
  <c r="Z231" i="14"/>
  <c r="Y231" i="14"/>
  <c r="X231" i="14"/>
  <c r="W231" i="14"/>
  <c r="V231" i="14"/>
  <c r="U231" i="14"/>
  <c r="T231" i="14"/>
  <c r="AC230" i="14"/>
  <c r="AB230" i="14"/>
  <c r="AA230" i="14"/>
  <c r="Z230" i="14"/>
  <c r="Y230" i="14"/>
  <c r="X230" i="14"/>
  <c r="W230" i="14"/>
  <c r="V230" i="14"/>
  <c r="U230" i="14"/>
  <c r="T230" i="14"/>
  <c r="AC229" i="14"/>
  <c r="AB229" i="14"/>
  <c r="AA229" i="14"/>
  <c r="Z229" i="14"/>
  <c r="Y229" i="14"/>
  <c r="X229" i="14"/>
  <c r="AG229" i="14" s="1"/>
  <c r="W229" i="14"/>
  <c r="V229" i="14"/>
  <c r="U229" i="14"/>
  <c r="T229" i="14"/>
  <c r="AC228" i="14"/>
  <c r="AB228" i="14"/>
  <c r="AA228" i="14"/>
  <c r="Z228" i="14"/>
  <c r="Y228" i="14"/>
  <c r="X228" i="14"/>
  <c r="W228" i="14"/>
  <c r="V228" i="14"/>
  <c r="U228" i="14"/>
  <c r="T228" i="14"/>
  <c r="AC227" i="14"/>
  <c r="AB227" i="14"/>
  <c r="AA227" i="14"/>
  <c r="Z227" i="14"/>
  <c r="Y227" i="14"/>
  <c r="AG227" i="14" s="1"/>
  <c r="X227" i="14"/>
  <c r="W227" i="14"/>
  <c r="V227" i="14"/>
  <c r="U227" i="14"/>
  <c r="T227" i="14"/>
  <c r="AC226" i="14"/>
  <c r="AB226" i="14"/>
  <c r="AA226" i="14"/>
  <c r="Z226" i="14"/>
  <c r="Y226" i="14"/>
  <c r="AG226" i="14" s="1"/>
  <c r="X226" i="14"/>
  <c r="W226" i="14"/>
  <c r="V226" i="14"/>
  <c r="U226" i="14"/>
  <c r="T226" i="14"/>
  <c r="AC225" i="14"/>
  <c r="AB225" i="14"/>
  <c r="AA225" i="14"/>
  <c r="AH225" i="14" s="1"/>
  <c r="Z225" i="14"/>
  <c r="Y225" i="14"/>
  <c r="X225" i="14"/>
  <c r="W225" i="14"/>
  <c r="V225" i="14"/>
  <c r="U225" i="14"/>
  <c r="T225" i="14"/>
  <c r="AC224" i="14"/>
  <c r="AB224" i="14"/>
  <c r="AA224" i="14"/>
  <c r="Z224" i="14"/>
  <c r="Y224" i="14"/>
  <c r="X224" i="14"/>
  <c r="W224" i="14"/>
  <c r="V224" i="14"/>
  <c r="U224" i="14"/>
  <c r="T224" i="14"/>
  <c r="AC223" i="14"/>
  <c r="AB223" i="14"/>
  <c r="AA223" i="14"/>
  <c r="Z223" i="14"/>
  <c r="Y223" i="14"/>
  <c r="X223" i="14"/>
  <c r="W223" i="14"/>
  <c r="V223" i="14"/>
  <c r="U223" i="14"/>
  <c r="T223" i="14"/>
  <c r="AC221" i="14"/>
  <c r="AB221" i="14"/>
  <c r="AA221" i="14"/>
  <c r="Z221" i="14"/>
  <c r="Y221" i="14"/>
  <c r="X221" i="14"/>
  <c r="W221" i="14"/>
  <c r="V221" i="14"/>
  <c r="U221" i="14"/>
  <c r="T221" i="14"/>
  <c r="AC218" i="14"/>
  <c r="AB218" i="14"/>
  <c r="AA218" i="14"/>
  <c r="Z218" i="14"/>
  <c r="Y218" i="14"/>
  <c r="X218" i="14"/>
  <c r="W218" i="14"/>
  <c r="V218" i="14"/>
  <c r="AF218" i="14" s="1"/>
  <c r="U218" i="14"/>
  <c r="T218" i="14"/>
  <c r="AC217" i="14"/>
  <c r="AB217" i="14"/>
  <c r="AA217" i="14"/>
  <c r="Z217" i="14"/>
  <c r="Y217" i="14"/>
  <c r="X217" i="14"/>
  <c r="AG217" i="14" s="1"/>
  <c r="W217" i="14"/>
  <c r="V217" i="14"/>
  <c r="U217" i="14"/>
  <c r="T217" i="14"/>
  <c r="AC216" i="14"/>
  <c r="AB216" i="14"/>
  <c r="AA216" i="14"/>
  <c r="Z216" i="14"/>
  <c r="Y216" i="14"/>
  <c r="AG216" i="14" s="1"/>
  <c r="X216" i="14"/>
  <c r="W216" i="14"/>
  <c r="AF216" i="14" s="1"/>
  <c r="V216" i="14"/>
  <c r="U216" i="14"/>
  <c r="T216" i="14"/>
  <c r="AC215" i="14"/>
  <c r="AB215" i="14"/>
  <c r="AA215" i="14"/>
  <c r="Z215" i="14"/>
  <c r="Y215" i="14"/>
  <c r="X215" i="14"/>
  <c r="W215" i="14"/>
  <c r="V215" i="14"/>
  <c r="U215" i="14"/>
  <c r="T215" i="14"/>
  <c r="AE215" i="14" s="1"/>
  <c r="AC214" i="14"/>
  <c r="AB214" i="14"/>
  <c r="AA214" i="14"/>
  <c r="Z214" i="14"/>
  <c r="Y214" i="14"/>
  <c r="X214" i="14"/>
  <c r="W214" i="14"/>
  <c r="V214" i="14"/>
  <c r="U214" i="14"/>
  <c r="T214" i="14"/>
  <c r="AC213" i="14"/>
  <c r="AB213" i="14"/>
  <c r="AA213" i="14"/>
  <c r="Z213" i="14"/>
  <c r="Y213" i="14"/>
  <c r="X213" i="14"/>
  <c r="W213" i="14"/>
  <c r="V213" i="14"/>
  <c r="U213" i="14"/>
  <c r="T213" i="14"/>
  <c r="AC212" i="14"/>
  <c r="AB212" i="14"/>
  <c r="AA212" i="14"/>
  <c r="Z212" i="14"/>
  <c r="Y212" i="14"/>
  <c r="X212" i="14"/>
  <c r="W212" i="14"/>
  <c r="V212" i="14"/>
  <c r="U212" i="14"/>
  <c r="T212" i="14"/>
  <c r="AC211" i="14"/>
  <c r="AB211" i="14"/>
  <c r="AA211" i="14"/>
  <c r="Z211" i="14"/>
  <c r="Y211" i="14"/>
  <c r="X211" i="14"/>
  <c r="W211" i="14"/>
  <c r="V211" i="14"/>
  <c r="U211" i="14"/>
  <c r="T211" i="14"/>
  <c r="AC210" i="14"/>
  <c r="AB210" i="14"/>
  <c r="AA210" i="14"/>
  <c r="Z210" i="14"/>
  <c r="Y210" i="14"/>
  <c r="X210" i="14"/>
  <c r="AG210" i="14" s="1"/>
  <c r="W210" i="14"/>
  <c r="V210" i="14"/>
  <c r="AF210" i="14" s="1"/>
  <c r="U210" i="14"/>
  <c r="T210" i="14"/>
  <c r="AC209" i="14"/>
  <c r="AB209" i="14"/>
  <c r="AA209" i="14"/>
  <c r="Z209" i="14"/>
  <c r="Y209" i="14"/>
  <c r="X209" i="14"/>
  <c r="W209" i="14"/>
  <c r="V209" i="14"/>
  <c r="U209" i="14"/>
  <c r="T209" i="14"/>
  <c r="AC208" i="14"/>
  <c r="AB208" i="14"/>
  <c r="AA208" i="14"/>
  <c r="Z208" i="14"/>
  <c r="AH208" i="14" s="1"/>
  <c r="Y208" i="14"/>
  <c r="X208" i="14"/>
  <c r="W208" i="14"/>
  <c r="V208" i="14"/>
  <c r="U208" i="14"/>
  <c r="T208" i="14"/>
  <c r="AE208" i="14" s="1"/>
  <c r="AC207" i="14"/>
  <c r="AB207" i="14"/>
  <c r="AA207" i="14"/>
  <c r="Z207" i="14"/>
  <c r="Y207" i="14"/>
  <c r="X207" i="14"/>
  <c r="W207" i="14"/>
  <c r="V207" i="14"/>
  <c r="U207" i="14"/>
  <c r="T207" i="14"/>
  <c r="AC206" i="14"/>
  <c r="AB206" i="14"/>
  <c r="AA206" i="14"/>
  <c r="Z206" i="14"/>
  <c r="Y206" i="14"/>
  <c r="X206" i="14"/>
  <c r="W206" i="14"/>
  <c r="V206" i="14"/>
  <c r="U206" i="14"/>
  <c r="T206" i="14"/>
  <c r="AC205" i="14"/>
  <c r="AI205" i="14" s="1"/>
  <c r="AB205" i="14"/>
  <c r="AA205" i="14"/>
  <c r="Z205" i="14"/>
  <c r="Y205" i="14"/>
  <c r="X205" i="14"/>
  <c r="W205" i="14"/>
  <c r="AF205" i="14" s="1"/>
  <c r="V205" i="14"/>
  <c r="U205" i="14"/>
  <c r="T205" i="14"/>
  <c r="AC204" i="14"/>
  <c r="AB204" i="14"/>
  <c r="AA204" i="14"/>
  <c r="Z204" i="14"/>
  <c r="Y204" i="14"/>
  <c r="AG204" i="14" s="1"/>
  <c r="X204" i="14"/>
  <c r="W204" i="14"/>
  <c r="AF204" i="14" s="1"/>
  <c r="V204" i="14"/>
  <c r="U204" i="14"/>
  <c r="T204" i="14"/>
  <c r="AC203" i="14"/>
  <c r="AB203" i="14"/>
  <c r="AA203" i="14"/>
  <c r="AH203" i="14" s="1"/>
  <c r="Z203" i="14"/>
  <c r="Y203" i="14"/>
  <c r="X203" i="14"/>
  <c r="W203" i="14"/>
  <c r="V203" i="14"/>
  <c r="U203" i="14"/>
  <c r="T203" i="14"/>
  <c r="AC202" i="14"/>
  <c r="AB202" i="14"/>
  <c r="AA202" i="14"/>
  <c r="AH202" i="14" s="1"/>
  <c r="Z202" i="14"/>
  <c r="Y202" i="14"/>
  <c r="X202" i="14"/>
  <c r="W202" i="14"/>
  <c r="V202" i="14"/>
  <c r="U202" i="14"/>
  <c r="T202" i="14"/>
  <c r="AE201" i="14"/>
  <c r="AC201" i="14"/>
  <c r="AB201" i="14"/>
  <c r="AA201" i="14"/>
  <c r="Z201" i="14"/>
  <c r="Y201" i="14"/>
  <c r="X201" i="14"/>
  <c r="W201" i="14"/>
  <c r="V201" i="14"/>
  <c r="U201" i="14"/>
  <c r="T201" i="14"/>
  <c r="AC200" i="14"/>
  <c r="AB200" i="14"/>
  <c r="AA200" i="14"/>
  <c r="Z200" i="14"/>
  <c r="Y200" i="14"/>
  <c r="X200" i="14"/>
  <c r="W200" i="14"/>
  <c r="V200" i="14"/>
  <c r="U200" i="14"/>
  <c r="T200" i="14"/>
  <c r="AC197" i="14"/>
  <c r="AB197" i="14"/>
  <c r="AA197" i="14"/>
  <c r="Z197" i="14"/>
  <c r="AH197" i="14" s="1"/>
  <c r="Y197" i="14"/>
  <c r="X197" i="14"/>
  <c r="W197" i="14"/>
  <c r="V197" i="14"/>
  <c r="U197" i="14"/>
  <c r="T197" i="14"/>
  <c r="AC196" i="14"/>
  <c r="AB196" i="14"/>
  <c r="AA196" i="14"/>
  <c r="Z196" i="14"/>
  <c r="Y196" i="14"/>
  <c r="X196" i="14"/>
  <c r="W196" i="14"/>
  <c r="V196" i="14"/>
  <c r="U196" i="14"/>
  <c r="T196" i="14"/>
  <c r="AC195" i="14"/>
  <c r="AB195" i="14"/>
  <c r="AA195" i="14"/>
  <c r="Z195" i="14"/>
  <c r="Y195" i="14"/>
  <c r="X195" i="14"/>
  <c r="W195" i="14"/>
  <c r="V195" i="14"/>
  <c r="U195" i="14"/>
  <c r="T195" i="14"/>
  <c r="AC194" i="14"/>
  <c r="AB194" i="14"/>
  <c r="AA194" i="14"/>
  <c r="Z194" i="14"/>
  <c r="Y194" i="14"/>
  <c r="X194" i="14"/>
  <c r="W194" i="14"/>
  <c r="V194" i="14"/>
  <c r="U194" i="14"/>
  <c r="T194" i="14"/>
  <c r="AC193" i="14"/>
  <c r="AB193" i="14"/>
  <c r="AA193" i="14"/>
  <c r="Z193" i="14"/>
  <c r="Y193" i="14"/>
  <c r="X193" i="14"/>
  <c r="W193" i="14"/>
  <c r="V193" i="14"/>
  <c r="U193" i="14"/>
  <c r="T193" i="14"/>
  <c r="AC192" i="14"/>
  <c r="AB192" i="14"/>
  <c r="AA192" i="14"/>
  <c r="Z192" i="14"/>
  <c r="Y192" i="14"/>
  <c r="X192" i="14"/>
  <c r="W192" i="14"/>
  <c r="V192" i="14"/>
  <c r="U192" i="14"/>
  <c r="T192" i="14"/>
  <c r="AC191" i="14"/>
  <c r="AI191" i="14" s="1"/>
  <c r="AB191" i="14"/>
  <c r="AA191" i="14"/>
  <c r="Z191" i="14"/>
  <c r="Y191" i="14"/>
  <c r="AG191" i="14" s="1"/>
  <c r="X191" i="14"/>
  <c r="W191" i="14"/>
  <c r="V191" i="14"/>
  <c r="U191" i="14"/>
  <c r="AE191" i="14" s="1"/>
  <c r="T191" i="14"/>
  <c r="AC190" i="14"/>
  <c r="AB190" i="14"/>
  <c r="AA190" i="14"/>
  <c r="AH190" i="14" s="1"/>
  <c r="Z190" i="14"/>
  <c r="Y190" i="14"/>
  <c r="X190" i="14"/>
  <c r="W190" i="14"/>
  <c r="V190" i="14"/>
  <c r="U190" i="14"/>
  <c r="T190" i="14"/>
  <c r="AC189" i="14"/>
  <c r="AI189" i="14" s="1"/>
  <c r="AB189" i="14"/>
  <c r="AA189" i="14"/>
  <c r="Z189" i="14"/>
  <c r="Y189" i="14"/>
  <c r="AG189" i="14" s="1"/>
  <c r="X189" i="14"/>
  <c r="W189" i="14"/>
  <c r="V189" i="14"/>
  <c r="U189" i="14"/>
  <c r="AE189" i="14" s="1"/>
  <c r="T189" i="14"/>
  <c r="AC188" i="14"/>
  <c r="AB188" i="14"/>
  <c r="AA188" i="14"/>
  <c r="Z188" i="14"/>
  <c r="Y188" i="14"/>
  <c r="X188" i="14"/>
  <c r="W188" i="14"/>
  <c r="V188" i="14"/>
  <c r="U188" i="14"/>
  <c r="T188" i="14"/>
  <c r="AC187" i="14"/>
  <c r="AB187" i="14"/>
  <c r="AA187" i="14"/>
  <c r="AH187" i="14" s="1"/>
  <c r="Z187" i="14"/>
  <c r="Y187" i="14"/>
  <c r="X187" i="14"/>
  <c r="W187" i="14"/>
  <c r="V187" i="14"/>
  <c r="U187" i="14"/>
  <c r="T187" i="14"/>
  <c r="AC186" i="14"/>
  <c r="AB186" i="14"/>
  <c r="AA186" i="14"/>
  <c r="AH186" i="14" s="1"/>
  <c r="Z186" i="14"/>
  <c r="Y186" i="14"/>
  <c r="X186" i="14"/>
  <c r="W186" i="14"/>
  <c r="AF186" i="14" s="1"/>
  <c r="V186" i="14"/>
  <c r="U186" i="14"/>
  <c r="T186" i="14"/>
  <c r="AC184" i="14"/>
  <c r="AB184" i="14"/>
  <c r="AA184" i="14"/>
  <c r="Z184" i="14"/>
  <c r="Y184" i="14"/>
  <c r="X184" i="14"/>
  <c r="W184" i="14"/>
  <c r="AF184" i="14" s="1"/>
  <c r="V184" i="14"/>
  <c r="U184" i="14"/>
  <c r="T184" i="14"/>
  <c r="AC183" i="14"/>
  <c r="AB183" i="14"/>
  <c r="AA183" i="14"/>
  <c r="Z183" i="14"/>
  <c r="Y183" i="14"/>
  <c r="X183" i="14"/>
  <c r="W183" i="14"/>
  <c r="V183" i="14"/>
  <c r="U183" i="14"/>
  <c r="T183" i="14"/>
  <c r="AE183" i="14" s="1"/>
  <c r="AC182" i="14"/>
  <c r="AI182" i="14" s="1"/>
  <c r="AB182" i="14"/>
  <c r="AA182" i="14"/>
  <c r="AH182" i="14" s="1"/>
  <c r="Z182" i="14"/>
  <c r="Y182" i="14"/>
  <c r="AG182" i="14" s="1"/>
  <c r="X182" i="14"/>
  <c r="W182" i="14"/>
  <c r="V182" i="14"/>
  <c r="U182" i="14"/>
  <c r="AE182" i="14" s="1"/>
  <c r="T182" i="14"/>
  <c r="AC181" i="14"/>
  <c r="AI181" i="14" s="1"/>
  <c r="AB181" i="14"/>
  <c r="AA181" i="14"/>
  <c r="Z181" i="14"/>
  <c r="Y181" i="14"/>
  <c r="X181" i="14"/>
  <c r="W181" i="14"/>
  <c r="V181" i="14"/>
  <c r="U181" i="14"/>
  <c r="AE181" i="14" s="1"/>
  <c r="T181" i="14"/>
  <c r="AC180" i="14"/>
  <c r="AB180" i="14"/>
  <c r="AA180" i="14"/>
  <c r="Z180" i="14"/>
  <c r="Y180" i="14"/>
  <c r="X180" i="14"/>
  <c r="W180" i="14"/>
  <c r="AF180" i="14" s="1"/>
  <c r="V180" i="14"/>
  <c r="U180" i="14"/>
  <c r="T180" i="14"/>
  <c r="AC178" i="14"/>
  <c r="AI178" i="14" s="1"/>
  <c r="AB178" i="14"/>
  <c r="AA178" i="14"/>
  <c r="Z178" i="14"/>
  <c r="Y178" i="14"/>
  <c r="X178" i="14"/>
  <c r="W178" i="14"/>
  <c r="V178" i="14"/>
  <c r="U178" i="14"/>
  <c r="T178" i="14"/>
  <c r="AC177" i="14"/>
  <c r="AB177" i="14"/>
  <c r="AA177" i="14"/>
  <c r="Z177" i="14"/>
  <c r="Y177" i="14"/>
  <c r="X177" i="14"/>
  <c r="W177" i="14"/>
  <c r="V177" i="14"/>
  <c r="U177" i="14"/>
  <c r="T177" i="14"/>
  <c r="AC176" i="14"/>
  <c r="AB176" i="14"/>
  <c r="AA176" i="14"/>
  <c r="Z176" i="14"/>
  <c r="Y176" i="14"/>
  <c r="X176" i="14"/>
  <c r="W176" i="14"/>
  <c r="V176" i="14"/>
  <c r="U176" i="14"/>
  <c r="T176" i="14"/>
  <c r="AC175" i="14"/>
  <c r="AB175" i="14"/>
  <c r="AA175" i="14"/>
  <c r="Z175" i="14"/>
  <c r="AH175" i="14" s="1"/>
  <c r="Y175" i="14"/>
  <c r="X175" i="14"/>
  <c r="W175" i="14"/>
  <c r="V175" i="14"/>
  <c r="U175" i="14"/>
  <c r="T175" i="14"/>
  <c r="AC173" i="14"/>
  <c r="AB173" i="14"/>
  <c r="AA173" i="14"/>
  <c r="Z173" i="14"/>
  <c r="Y173" i="14"/>
  <c r="X173" i="14"/>
  <c r="W173" i="14"/>
  <c r="AF173" i="14" s="1"/>
  <c r="V173" i="14"/>
  <c r="U173" i="14"/>
  <c r="T173" i="14"/>
  <c r="AC172" i="14"/>
  <c r="AB172" i="14"/>
  <c r="AA172" i="14"/>
  <c r="Z172" i="14"/>
  <c r="Y172" i="14"/>
  <c r="X172" i="14"/>
  <c r="W172" i="14"/>
  <c r="V172" i="14"/>
  <c r="U172" i="14"/>
  <c r="AE172" i="14" s="1"/>
  <c r="T172" i="14"/>
  <c r="AC171" i="14"/>
  <c r="AB171" i="14"/>
  <c r="AA171" i="14"/>
  <c r="Z171" i="14"/>
  <c r="Y171" i="14"/>
  <c r="X171" i="14"/>
  <c r="W171" i="14"/>
  <c r="V171" i="14"/>
  <c r="U171" i="14"/>
  <c r="T171" i="14"/>
  <c r="AC170" i="14"/>
  <c r="AB170" i="14"/>
  <c r="AA170" i="14"/>
  <c r="Z170" i="14"/>
  <c r="Y170" i="14"/>
  <c r="X170" i="14"/>
  <c r="W170" i="14"/>
  <c r="V170" i="14"/>
  <c r="U170" i="14"/>
  <c r="T170" i="14"/>
  <c r="AC169" i="14"/>
  <c r="AI169" i="14" s="1"/>
  <c r="AB169" i="14"/>
  <c r="AA169" i="14"/>
  <c r="Z169" i="14"/>
  <c r="Y169" i="14"/>
  <c r="X169" i="14"/>
  <c r="W169" i="14"/>
  <c r="V169" i="14"/>
  <c r="U169" i="14"/>
  <c r="T169" i="14"/>
  <c r="AC168" i="14"/>
  <c r="AB168" i="14"/>
  <c r="AA168" i="14"/>
  <c r="AH168" i="14" s="1"/>
  <c r="Z168" i="14"/>
  <c r="Y168" i="14"/>
  <c r="X168" i="14"/>
  <c r="W168" i="14"/>
  <c r="AF168" i="14" s="1"/>
  <c r="V168" i="14"/>
  <c r="U168" i="14"/>
  <c r="T168" i="14"/>
  <c r="AC167" i="14"/>
  <c r="AB167" i="14"/>
  <c r="AA167" i="14"/>
  <c r="Z167" i="14"/>
  <c r="Y167" i="14"/>
  <c r="X167" i="14"/>
  <c r="AG167" i="14" s="1"/>
  <c r="W167" i="14"/>
  <c r="V167" i="14"/>
  <c r="U167" i="14"/>
  <c r="T167" i="14"/>
  <c r="AC166" i="14"/>
  <c r="AB166" i="14"/>
  <c r="AA166" i="14"/>
  <c r="Z166" i="14"/>
  <c r="Y166" i="14"/>
  <c r="X166" i="14"/>
  <c r="W166" i="14"/>
  <c r="AF166" i="14" s="1"/>
  <c r="V166" i="14"/>
  <c r="U166" i="14"/>
  <c r="T166" i="14"/>
  <c r="AC165" i="14"/>
  <c r="AB165" i="14"/>
  <c r="AA165" i="14"/>
  <c r="Z165" i="14"/>
  <c r="Y165" i="14"/>
  <c r="X165" i="14"/>
  <c r="W165" i="14"/>
  <c r="V165" i="14"/>
  <c r="U165" i="14"/>
  <c r="AE165" i="14" s="1"/>
  <c r="T165" i="14"/>
  <c r="AE164" i="14"/>
  <c r="AC164" i="14"/>
  <c r="AI164" i="14" s="1"/>
  <c r="AB164" i="14"/>
  <c r="AA164" i="14"/>
  <c r="Z164" i="14"/>
  <c r="Y164" i="14"/>
  <c r="X164" i="14"/>
  <c r="W164" i="14"/>
  <c r="V164" i="14"/>
  <c r="U164" i="14"/>
  <c r="T164" i="14"/>
  <c r="AC163" i="14"/>
  <c r="AB163" i="14"/>
  <c r="AA163" i="14"/>
  <c r="Z163" i="14"/>
  <c r="Y163" i="14"/>
  <c r="X163" i="14"/>
  <c r="W163" i="14"/>
  <c r="V163" i="14"/>
  <c r="U163" i="14"/>
  <c r="T163" i="14"/>
  <c r="AC161" i="14"/>
  <c r="AB161" i="14"/>
  <c r="AA161" i="14"/>
  <c r="Z161" i="14"/>
  <c r="Y161" i="14"/>
  <c r="X161" i="14"/>
  <c r="W161" i="14"/>
  <c r="V161" i="14"/>
  <c r="U161" i="14"/>
  <c r="T161" i="14"/>
  <c r="AC160" i="14"/>
  <c r="AB160" i="14"/>
  <c r="AA160" i="14"/>
  <c r="Z160" i="14"/>
  <c r="Y160" i="14"/>
  <c r="X160" i="14"/>
  <c r="W160" i="14"/>
  <c r="V160" i="14"/>
  <c r="U160" i="14"/>
  <c r="T160" i="14"/>
  <c r="AC159" i="14"/>
  <c r="AI159" i="14" s="1"/>
  <c r="AB159" i="14"/>
  <c r="AA159" i="14"/>
  <c r="Z159" i="14"/>
  <c r="Y159" i="14"/>
  <c r="X159" i="14"/>
  <c r="W159" i="14"/>
  <c r="V159" i="14"/>
  <c r="U159" i="14"/>
  <c r="AE159" i="14" s="1"/>
  <c r="T159" i="14"/>
  <c r="AC158" i="14"/>
  <c r="AB158" i="14"/>
  <c r="AA158" i="14"/>
  <c r="Z158" i="14"/>
  <c r="Y158" i="14"/>
  <c r="X158" i="14"/>
  <c r="W158" i="14"/>
  <c r="AF158" i="14" s="1"/>
  <c r="V158" i="14"/>
  <c r="U158" i="14"/>
  <c r="T158" i="14"/>
  <c r="AC154" i="14"/>
  <c r="AB154" i="14"/>
  <c r="AA154" i="14"/>
  <c r="Z154" i="14"/>
  <c r="AH154" i="14" s="1"/>
  <c r="Y154" i="14"/>
  <c r="X154" i="14"/>
  <c r="W154" i="14"/>
  <c r="V154" i="14"/>
  <c r="U154" i="14"/>
  <c r="T154" i="14"/>
  <c r="AC152" i="14"/>
  <c r="AB152" i="14"/>
  <c r="AA152" i="14"/>
  <c r="Z152" i="14"/>
  <c r="Y152" i="14"/>
  <c r="X152" i="14"/>
  <c r="W152" i="14"/>
  <c r="V152" i="14"/>
  <c r="U152" i="14"/>
  <c r="T152" i="14"/>
  <c r="AC151" i="14"/>
  <c r="AI151" i="14" s="1"/>
  <c r="AB151" i="14"/>
  <c r="AA151" i="14"/>
  <c r="Z151" i="14"/>
  <c r="Y151" i="14"/>
  <c r="X151" i="14"/>
  <c r="W151" i="14"/>
  <c r="V151" i="14"/>
  <c r="U151" i="14"/>
  <c r="AE151" i="14" s="1"/>
  <c r="T151" i="14"/>
  <c r="AC150" i="14"/>
  <c r="AB150" i="14"/>
  <c r="AA150" i="14"/>
  <c r="Z150" i="14"/>
  <c r="Y150" i="14"/>
  <c r="X150" i="14"/>
  <c r="W150" i="14"/>
  <c r="V150" i="14"/>
  <c r="U150" i="14"/>
  <c r="T150" i="14"/>
  <c r="AC149" i="14"/>
  <c r="AB149" i="14"/>
  <c r="AA149" i="14"/>
  <c r="Z149" i="14"/>
  <c r="Y149" i="14"/>
  <c r="AG149" i="14" s="1"/>
  <c r="X149" i="14"/>
  <c r="W149" i="14"/>
  <c r="V149" i="14"/>
  <c r="U149" i="14"/>
  <c r="T149" i="14"/>
  <c r="AC148" i="14"/>
  <c r="AB148" i="14"/>
  <c r="AA148" i="14"/>
  <c r="AH148" i="14" s="1"/>
  <c r="Z148" i="14"/>
  <c r="Y148" i="14"/>
  <c r="X148" i="14"/>
  <c r="W148" i="14"/>
  <c r="V148" i="14"/>
  <c r="U148" i="14"/>
  <c r="T148" i="14"/>
  <c r="AC147" i="14"/>
  <c r="AI147" i="14" s="1"/>
  <c r="AB147" i="14"/>
  <c r="AA147" i="14"/>
  <c r="Z147" i="14"/>
  <c r="Y147" i="14"/>
  <c r="X147" i="14"/>
  <c r="W147" i="14"/>
  <c r="V147" i="14"/>
  <c r="U147" i="14"/>
  <c r="AE147" i="14" s="1"/>
  <c r="T147" i="14"/>
  <c r="AC146" i="14"/>
  <c r="AB146" i="14"/>
  <c r="AA146" i="14"/>
  <c r="Z146" i="14"/>
  <c r="Y146" i="14"/>
  <c r="AG146" i="14" s="1"/>
  <c r="X146" i="14"/>
  <c r="W146" i="14"/>
  <c r="V146" i="14"/>
  <c r="U146" i="14"/>
  <c r="T146" i="14"/>
  <c r="AC145" i="14"/>
  <c r="AB145" i="14"/>
  <c r="AA145" i="14"/>
  <c r="Z145" i="14"/>
  <c r="Y145" i="14"/>
  <c r="X145" i="14"/>
  <c r="W145" i="14"/>
  <c r="V145" i="14"/>
  <c r="U145" i="14"/>
  <c r="T145" i="14"/>
  <c r="AC144" i="14"/>
  <c r="AB144" i="14"/>
  <c r="AA144" i="14"/>
  <c r="Z144" i="14"/>
  <c r="Y144" i="14"/>
  <c r="X144" i="14"/>
  <c r="W144" i="14"/>
  <c r="V144" i="14"/>
  <c r="U144" i="14"/>
  <c r="T144" i="14"/>
  <c r="AC143" i="14"/>
  <c r="AB143" i="14"/>
  <c r="AA143" i="14"/>
  <c r="Z143" i="14"/>
  <c r="Y143" i="14"/>
  <c r="X143" i="14"/>
  <c r="W143" i="14"/>
  <c r="V143" i="14"/>
  <c r="U143" i="14"/>
  <c r="T143" i="14"/>
  <c r="AC142" i="14"/>
  <c r="AI142" i="14" s="1"/>
  <c r="AB142" i="14"/>
  <c r="AA142" i="14"/>
  <c r="Z142" i="14"/>
  <c r="Y142" i="14"/>
  <c r="AG142" i="14" s="1"/>
  <c r="X142" i="14"/>
  <c r="W142" i="14"/>
  <c r="V142" i="14"/>
  <c r="U142" i="14"/>
  <c r="AE142" i="14" s="1"/>
  <c r="T142" i="14"/>
  <c r="AC141" i="14"/>
  <c r="AB141" i="14"/>
  <c r="AA141" i="14"/>
  <c r="Z141" i="14"/>
  <c r="Y141" i="14"/>
  <c r="X141" i="14"/>
  <c r="W141" i="14"/>
  <c r="V141" i="14"/>
  <c r="U141" i="14"/>
  <c r="T141" i="14"/>
  <c r="AC140" i="14"/>
  <c r="AB140" i="14"/>
  <c r="AA140" i="14"/>
  <c r="Z140" i="14"/>
  <c r="Y140" i="14"/>
  <c r="X140" i="14"/>
  <c r="W140" i="14"/>
  <c r="V140" i="14"/>
  <c r="U140" i="14"/>
  <c r="T140" i="14"/>
  <c r="AC139" i="14"/>
  <c r="AB139" i="14"/>
  <c r="AA139" i="14"/>
  <c r="Z139" i="14"/>
  <c r="Y139" i="14"/>
  <c r="X139" i="14"/>
  <c r="W139" i="14"/>
  <c r="V139" i="14"/>
  <c r="U139" i="14"/>
  <c r="T139" i="14"/>
  <c r="AC138" i="14"/>
  <c r="AB138" i="14"/>
  <c r="AA138" i="14"/>
  <c r="Z138" i="14"/>
  <c r="Y138" i="14"/>
  <c r="AG138" i="14" s="1"/>
  <c r="X138" i="14"/>
  <c r="W138" i="14"/>
  <c r="V138" i="14"/>
  <c r="U138" i="14"/>
  <c r="AE138" i="14" s="1"/>
  <c r="T138" i="14"/>
  <c r="AC137" i="14"/>
  <c r="AB137" i="14"/>
  <c r="AA137" i="14"/>
  <c r="Z137" i="14"/>
  <c r="Y137" i="14"/>
  <c r="X137" i="14"/>
  <c r="W137" i="14"/>
  <c r="V137" i="14"/>
  <c r="U137" i="14"/>
  <c r="T137" i="14"/>
  <c r="AC136" i="14"/>
  <c r="AB136" i="14"/>
  <c r="AA136" i="14"/>
  <c r="Z136" i="14"/>
  <c r="Y136" i="14"/>
  <c r="X136" i="14"/>
  <c r="W136" i="14"/>
  <c r="AF136" i="14" s="1"/>
  <c r="V136" i="14"/>
  <c r="U136" i="14"/>
  <c r="T136" i="14"/>
  <c r="AC135" i="14"/>
  <c r="AB135" i="14"/>
  <c r="AA135" i="14"/>
  <c r="Z135" i="14"/>
  <c r="Y135" i="14"/>
  <c r="X135" i="14"/>
  <c r="W135" i="14"/>
  <c r="V135" i="14"/>
  <c r="U135" i="14"/>
  <c r="AE135" i="14" s="1"/>
  <c r="T135" i="14"/>
  <c r="AC134" i="14"/>
  <c r="AB134" i="14"/>
  <c r="AA134" i="14"/>
  <c r="Z134" i="14"/>
  <c r="AH134" i="14" s="1"/>
  <c r="Y134" i="14"/>
  <c r="X134" i="14"/>
  <c r="W134" i="14"/>
  <c r="V134" i="14"/>
  <c r="U134" i="14"/>
  <c r="T134" i="14"/>
  <c r="AC133" i="14"/>
  <c r="AB133" i="14"/>
  <c r="AA133" i="14"/>
  <c r="Z133" i="14"/>
  <c r="Y133" i="14"/>
  <c r="X133" i="14"/>
  <c r="W133" i="14"/>
  <c r="V133" i="14"/>
  <c r="U133" i="14"/>
  <c r="T133" i="14"/>
  <c r="AC132" i="14"/>
  <c r="AB132" i="14"/>
  <c r="AA132" i="14"/>
  <c r="Z132" i="14"/>
  <c r="Y132" i="14"/>
  <c r="X132" i="14"/>
  <c r="W132" i="14"/>
  <c r="V132" i="14"/>
  <c r="U132" i="14"/>
  <c r="T132" i="14"/>
  <c r="AC131" i="14"/>
  <c r="AB131" i="14"/>
  <c r="AA131" i="14"/>
  <c r="Z131" i="14"/>
  <c r="Y131" i="14"/>
  <c r="X131" i="14"/>
  <c r="W131" i="14"/>
  <c r="V131" i="14"/>
  <c r="U131" i="14"/>
  <c r="T131" i="14"/>
  <c r="AC130" i="14"/>
  <c r="AB130" i="14"/>
  <c r="AA130" i="14"/>
  <c r="Z130" i="14"/>
  <c r="Y130" i="14"/>
  <c r="X130" i="14"/>
  <c r="W130" i="14"/>
  <c r="V130" i="14"/>
  <c r="U130" i="14"/>
  <c r="T130" i="14"/>
  <c r="AC129" i="14"/>
  <c r="AB129" i="14"/>
  <c r="AA129" i="14"/>
  <c r="Z129" i="14"/>
  <c r="Y129" i="14"/>
  <c r="X129" i="14"/>
  <c r="W129" i="14"/>
  <c r="V129" i="14"/>
  <c r="U129" i="14"/>
  <c r="T129" i="14"/>
  <c r="AC128" i="14"/>
  <c r="AB128" i="14"/>
  <c r="AA128" i="14"/>
  <c r="Z128" i="14"/>
  <c r="Y128" i="14"/>
  <c r="X128" i="14"/>
  <c r="W128" i="14"/>
  <c r="V128" i="14"/>
  <c r="U128" i="14"/>
  <c r="AE128" i="14" s="1"/>
  <c r="T128" i="14"/>
  <c r="AC127" i="14"/>
  <c r="AB127" i="14"/>
  <c r="AA127" i="14"/>
  <c r="Z127" i="14"/>
  <c r="Y127" i="14"/>
  <c r="X127" i="14"/>
  <c r="W127" i="14"/>
  <c r="V127" i="14"/>
  <c r="U127" i="14"/>
  <c r="T127" i="14"/>
  <c r="AC126" i="14"/>
  <c r="AB126" i="14"/>
  <c r="AA126" i="14"/>
  <c r="Z126" i="14"/>
  <c r="Y126" i="14"/>
  <c r="X126" i="14"/>
  <c r="W126" i="14"/>
  <c r="V126" i="14"/>
  <c r="U126" i="14"/>
  <c r="AE126" i="14" s="1"/>
  <c r="T126" i="14"/>
  <c r="AC125" i="14"/>
  <c r="AB125" i="14"/>
  <c r="AA125" i="14"/>
  <c r="Z125" i="14"/>
  <c r="Y125" i="14"/>
  <c r="X125" i="14"/>
  <c r="W125" i="14"/>
  <c r="V125" i="14"/>
  <c r="U125" i="14"/>
  <c r="T125" i="14"/>
  <c r="AC124" i="14"/>
  <c r="AB124" i="14"/>
  <c r="AA124" i="14"/>
  <c r="Z124" i="14"/>
  <c r="Y124" i="14"/>
  <c r="X124" i="14"/>
  <c r="W124" i="14"/>
  <c r="V124" i="14"/>
  <c r="U124" i="14"/>
  <c r="T124" i="14"/>
  <c r="AC123" i="14"/>
  <c r="AB123" i="14"/>
  <c r="AA123" i="14"/>
  <c r="Z123" i="14"/>
  <c r="Y123" i="14"/>
  <c r="X123" i="14"/>
  <c r="W123" i="14"/>
  <c r="V123" i="14"/>
  <c r="U123" i="14"/>
  <c r="T123" i="14"/>
  <c r="AC122" i="14"/>
  <c r="AB122" i="14"/>
  <c r="AA122" i="14"/>
  <c r="Z122" i="14"/>
  <c r="Y122" i="14"/>
  <c r="X122" i="14"/>
  <c r="W122" i="14"/>
  <c r="V122" i="14"/>
  <c r="U122" i="14"/>
  <c r="T122" i="14"/>
  <c r="AC121" i="14"/>
  <c r="AB121" i="14"/>
  <c r="AA121" i="14"/>
  <c r="Z121" i="14"/>
  <c r="Y121" i="14"/>
  <c r="X121" i="14"/>
  <c r="W121" i="14"/>
  <c r="V121" i="14"/>
  <c r="U121" i="14"/>
  <c r="T121" i="14"/>
  <c r="AC120" i="14"/>
  <c r="AB120" i="14"/>
  <c r="AI120" i="14" s="1"/>
  <c r="AA120" i="14"/>
  <c r="Z120" i="14"/>
  <c r="Y120" i="14"/>
  <c r="X120" i="14"/>
  <c r="W120" i="14"/>
  <c r="V120" i="14"/>
  <c r="U120" i="14"/>
  <c r="T120" i="14"/>
  <c r="AE120" i="14" s="1"/>
  <c r="AC119" i="14"/>
  <c r="AI119" i="14" s="1"/>
  <c r="AB119" i="14"/>
  <c r="AA119" i="14"/>
  <c r="Z119" i="14"/>
  <c r="Y119" i="14"/>
  <c r="AG119" i="14" s="1"/>
  <c r="X119" i="14"/>
  <c r="W119" i="14"/>
  <c r="V119" i="14"/>
  <c r="U119" i="14"/>
  <c r="AE119" i="14" s="1"/>
  <c r="T119" i="14"/>
  <c r="AC118" i="14"/>
  <c r="AI118" i="14" s="1"/>
  <c r="AB118" i="14"/>
  <c r="AA118" i="14"/>
  <c r="Z118" i="14"/>
  <c r="Y118" i="14"/>
  <c r="X118" i="14"/>
  <c r="W118" i="14"/>
  <c r="V118" i="14"/>
  <c r="U118" i="14"/>
  <c r="AE118" i="14" s="1"/>
  <c r="T118" i="14"/>
  <c r="AC117" i="14"/>
  <c r="AB117" i="14"/>
  <c r="AA117" i="14"/>
  <c r="Z117" i="14"/>
  <c r="Y117" i="14"/>
  <c r="X117" i="14"/>
  <c r="W117" i="14"/>
  <c r="V117" i="14"/>
  <c r="U117" i="14"/>
  <c r="T117" i="14"/>
  <c r="AC116" i="14"/>
  <c r="AB116" i="14"/>
  <c r="AA116" i="14"/>
  <c r="Z116" i="14"/>
  <c r="Y116" i="14"/>
  <c r="X116" i="14"/>
  <c r="W116" i="14"/>
  <c r="V116" i="14"/>
  <c r="U116" i="14"/>
  <c r="T116" i="14"/>
  <c r="AC115" i="14"/>
  <c r="AB115" i="14"/>
  <c r="AA115" i="14"/>
  <c r="AH115" i="14" s="1"/>
  <c r="Z115" i="14"/>
  <c r="Y115" i="14"/>
  <c r="X115" i="14"/>
  <c r="W115" i="14"/>
  <c r="V115" i="14"/>
  <c r="U115" i="14"/>
  <c r="T115" i="14"/>
  <c r="AC114" i="14"/>
  <c r="AB114" i="14"/>
  <c r="AA114" i="14"/>
  <c r="AH114" i="14" s="1"/>
  <c r="Z114" i="14"/>
  <c r="Y114" i="14"/>
  <c r="X114" i="14"/>
  <c r="W114" i="14"/>
  <c r="AF114" i="14" s="1"/>
  <c r="V114" i="14"/>
  <c r="U114" i="14"/>
  <c r="T114" i="14"/>
  <c r="AC113" i="14"/>
  <c r="AB113" i="14"/>
  <c r="AA113" i="14"/>
  <c r="Z113" i="14"/>
  <c r="Y113" i="14"/>
  <c r="X113" i="14"/>
  <c r="W113" i="14"/>
  <c r="AF113" i="14" s="1"/>
  <c r="V113" i="14"/>
  <c r="U113" i="14"/>
  <c r="T113" i="14"/>
  <c r="AC112" i="14"/>
  <c r="AB112" i="14"/>
  <c r="AA112" i="14"/>
  <c r="Z112" i="14"/>
  <c r="Y112" i="14"/>
  <c r="X112" i="14"/>
  <c r="W112" i="14"/>
  <c r="V112" i="14"/>
  <c r="U112" i="14"/>
  <c r="T112" i="14"/>
  <c r="AC111" i="14"/>
  <c r="AB111" i="14"/>
  <c r="AA111" i="14"/>
  <c r="AH111" i="14" s="1"/>
  <c r="Z111" i="14"/>
  <c r="Y111" i="14"/>
  <c r="X111" i="14"/>
  <c r="W111" i="14"/>
  <c r="V111" i="14"/>
  <c r="U111" i="14"/>
  <c r="T111" i="14"/>
  <c r="AC110" i="14"/>
  <c r="AB110" i="14"/>
  <c r="AA110" i="14"/>
  <c r="AH110" i="14" s="1"/>
  <c r="Z110" i="14"/>
  <c r="Y110" i="14"/>
  <c r="X110" i="14"/>
  <c r="W110" i="14"/>
  <c r="AF110" i="14" s="1"/>
  <c r="V110" i="14"/>
  <c r="U110" i="14"/>
  <c r="AE110" i="14" s="1"/>
  <c r="T110" i="14"/>
  <c r="AC109" i="14"/>
  <c r="AB109" i="14"/>
  <c r="AA109" i="14"/>
  <c r="Z109" i="14"/>
  <c r="Y109" i="14"/>
  <c r="X109" i="14"/>
  <c r="W109" i="14"/>
  <c r="AF109" i="14" s="1"/>
  <c r="V109" i="14"/>
  <c r="U109" i="14"/>
  <c r="T109" i="14"/>
  <c r="AC106" i="14"/>
  <c r="AB106" i="14"/>
  <c r="AA106" i="14"/>
  <c r="Z106" i="14"/>
  <c r="Y106" i="14"/>
  <c r="X106" i="14"/>
  <c r="W106" i="14"/>
  <c r="V106" i="14"/>
  <c r="U106" i="14"/>
  <c r="T106" i="14"/>
  <c r="AC105" i="14"/>
  <c r="AB105" i="14"/>
  <c r="AA105" i="14"/>
  <c r="AH105" i="14" s="1"/>
  <c r="Z105" i="14"/>
  <c r="Y105" i="14"/>
  <c r="X105" i="14"/>
  <c r="W105" i="14"/>
  <c r="V105" i="14"/>
  <c r="U105" i="14"/>
  <c r="T105" i="14"/>
  <c r="AC104" i="14"/>
  <c r="AB104" i="14"/>
  <c r="AA104" i="14"/>
  <c r="AH104" i="14" s="1"/>
  <c r="Z104" i="14"/>
  <c r="Y104" i="14"/>
  <c r="X104" i="14"/>
  <c r="W104" i="14"/>
  <c r="AF104" i="14" s="1"/>
  <c r="V104" i="14"/>
  <c r="U104" i="14"/>
  <c r="T104" i="14"/>
  <c r="AC103" i="14"/>
  <c r="AB103" i="14"/>
  <c r="AA103" i="14"/>
  <c r="Z103" i="14"/>
  <c r="Y103" i="14"/>
  <c r="X103" i="14"/>
  <c r="W103" i="14"/>
  <c r="AF103" i="14" s="1"/>
  <c r="V103" i="14"/>
  <c r="U103" i="14"/>
  <c r="T103" i="14"/>
  <c r="AC102" i="14"/>
  <c r="AB102" i="14"/>
  <c r="AA102" i="14"/>
  <c r="Z102" i="14"/>
  <c r="Y102" i="14"/>
  <c r="X102" i="14"/>
  <c r="W102" i="14"/>
  <c r="V102" i="14"/>
  <c r="U102" i="14"/>
  <c r="T102" i="14"/>
  <c r="AC101" i="14"/>
  <c r="AB101" i="14"/>
  <c r="AA101" i="14"/>
  <c r="AH101" i="14" s="1"/>
  <c r="Z101" i="14"/>
  <c r="Y101" i="14"/>
  <c r="X101" i="14"/>
  <c r="W101" i="14"/>
  <c r="V101" i="14"/>
  <c r="U101" i="14"/>
  <c r="T101" i="14"/>
  <c r="AC100" i="14"/>
  <c r="AB100" i="14"/>
  <c r="AA100" i="14"/>
  <c r="AH100" i="14" s="1"/>
  <c r="Z100" i="14"/>
  <c r="Y100" i="14"/>
  <c r="X100" i="14"/>
  <c r="W100" i="14"/>
  <c r="AF100" i="14" s="1"/>
  <c r="V100" i="14"/>
  <c r="U100" i="14"/>
  <c r="T100" i="14"/>
  <c r="AC99" i="14"/>
  <c r="AB99" i="14"/>
  <c r="AA99" i="14"/>
  <c r="Z99" i="14"/>
  <c r="Y99" i="14"/>
  <c r="X99" i="14"/>
  <c r="W99" i="14"/>
  <c r="AF99" i="14" s="1"/>
  <c r="V99" i="14"/>
  <c r="U99" i="14"/>
  <c r="T99" i="14"/>
  <c r="AC98" i="14"/>
  <c r="AB98" i="14"/>
  <c r="AA98" i="14"/>
  <c r="Z98" i="14"/>
  <c r="Y98" i="14"/>
  <c r="X98" i="14"/>
  <c r="W98" i="14"/>
  <c r="V98" i="14"/>
  <c r="U98" i="14"/>
  <c r="T98" i="14"/>
  <c r="AC97" i="14"/>
  <c r="AB97" i="14"/>
  <c r="AA97" i="14"/>
  <c r="AH97" i="14" s="1"/>
  <c r="Z97" i="14"/>
  <c r="Y97" i="14"/>
  <c r="X97" i="14"/>
  <c r="W97" i="14"/>
  <c r="V97" i="14"/>
  <c r="U97" i="14"/>
  <c r="T97" i="14"/>
  <c r="AC96" i="14"/>
  <c r="AB96" i="14"/>
  <c r="AA96" i="14"/>
  <c r="AH96" i="14" s="1"/>
  <c r="Z96" i="14"/>
  <c r="Y96" i="14"/>
  <c r="X96" i="14"/>
  <c r="W96" i="14"/>
  <c r="AF96" i="14" s="1"/>
  <c r="V96" i="14"/>
  <c r="U96" i="14"/>
  <c r="T96" i="14"/>
  <c r="AC95" i="14"/>
  <c r="AB95" i="14"/>
  <c r="AA95" i="14"/>
  <c r="Z95" i="14"/>
  <c r="Y95" i="14"/>
  <c r="X95" i="14"/>
  <c r="W95" i="14"/>
  <c r="V95" i="14"/>
  <c r="U95" i="14"/>
  <c r="T95" i="14"/>
  <c r="AC94" i="14"/>
  <c r="AB94" i="14"/>
  <c r="AA94" i="14"/>
  <c r="Z94" i="14"/>
  <c r="Y94" i="14"/>
  <c r="X94" i="14"/>
  <c r="W94" i="14"/>
  <c r="V94" i="14"/>
  <c r="U94" i="14"/>
  <c r="T94" i="14"/>
  <c r="AC93" i="14"/>
  <c r="AB93" i="14"/>
  <c r="AA93" i="14"/>
  <c r="AH93" i="14" s="1"/>
  <c r="Z93" i="14"/>
  <c r="Y93" i="14"/>
  <c r="X93" i="14"/>
  <c r="W93" i="14"/>
  <c r="V93" i="14"/>
  <c r="U93" i="14"/>
  <c r="T93" i="14"/>
  <c r="AC92" i="14"/>
  <c r="AB92" i="14"/>
  <c r="AA92" i="14"/>
  <c r="Z92" i="14"/>
  <c r="Y92" i="14"/>
  <c r="X92" i="14"/>
  <c r="AG92" i="14" s="1"/>
  <c r="W92" i="14"/>
  <c r="V92" i="14"/>
  <c r="U92" i="14"/>
  <c r="T92" i="14"/>
  <c r="AC91" i="14"/>
  <c r="AB91" i="14"/>
  <c r="AA91" i="14"/>
  <c r="Z91" i="14"/>
  <c r="AH91" i="14" s="1"/>
  <c r="Y91" i="14"/>
  <c r="X91" i="14"/>
  <c r="W91" i="14"/>
  <c r="V91" i="14"/>
  <c r="U91" i="14"/>
  <c r="T91" i="14"/>
  <c r="AC90" i="14"/>
  <c r="AB90" i="14"/>
  <c r="AA90" i="14"/>
  <c r="Z90" i="14"/>
  <c r="Y90" i="14"/>
  <c r="X90" i="14"/>
  <c r="W90" i="14"/>
  <c r="V90" i="14"/>
  <c r="U90" i="14"/>
  <c r="T90" i="14"/>
  <c r="AC89" i="14"/>
  <c r="AB89" i="14"/>
  <c r="AA89" i="14"/>
  <c r="Z89" i="14"/>
  <c r="Y89" i="14"/>
  <c r="X89" i="14"/>
  <c r="W89" i="14"/>
  <c r="V89" i="14"/>
  <c r="U89" i="14"/>
  <c r="T89" i="14"/>
  <c r="AC88" i="14"/>
  <c r="AI88" i="14" s="1"/>
  <c r="AB88" i="14"/>
  <c r="AA88" i="14"/>
  <c r="AH88" i="14" s="1"/>
  <c r="Z88" i="14"/>
  <c r="Y88" i="14"/>
  <c r="X88" i="14"/>
  <c r="W88" i="14"/>
  <c r="AF88" i="14" s="1"/>
  <c r="V88" i="14"/>
  <c r="U88" i="14"/>
  <c r="AE88" i="14" s="1"/>
  <c r="T88" i="14"/>
  <c r="AC87" i="14"/>
  <c r="AB87" i="14"/>
  <c r="AA87" i="14"/>
  <c r="Z87" i="14"/>
  <c r="Y87" i="14"/>
  <c r="X87" i="14"/>
  <c r="W87" i="14"/>
  <c r="V87" i="14"/>
  <c r="U87" i="14"/>
  <c r="T87" i="14"/>
  <c r="AC86" i="14"/>
  <c r="AB86" i="14"/>
  <c r="AA86" i="14"/>
  <c r="Z86" i="14"/>
  <c r="Y86" i="14"/>
  <c r="AG86" i="14" s="1"/>
  <c r="X86" i="14"/>
  <c r="W86" i="14"/>
  <c r="V86" i="14"/>
  <c r="U86" i="14"/>
  <c r="T86" i="14"/>
  <c r="AC85" i="14"/>
  <c r="AB85" i="14"/>
  <c r="AA85" i="14"/>
  <c r="Z85" i="14"/>
  <c r="Y85" i="14"/>
  <c r="X85" i="14"/>
  <c r="W85" i="14"/>
  <c r="V85" i="14"/>
  <c r="AF85" i="14" s="1"/>
  <c r="U85" i="14"/>
  <c r="T85" i="14"/>
  <c r="AC84" i="14"/>
  <c r="AB84" i="14"/>
  <c r="AA84" i="14"/>
  <c r="Z84" i="14"/>
  <c r="Y84" i="14"/>
  <c r="X84" i="14"/>
  <c r="W84" i="14"/>
  <c r="V84" i="14"/>
  <c r="U84" i="14"/>
  <c r="T84" i="14"/>
  <c r="AC83" i="14"/>
  <c r="AB83" i="14"/>
  <c r="AA83" i="14"/>
  <c r="Z83" i="14"/>
  <c r="Y83" i="14"/>
  <c r="X83" i="14"/>
  <c r="W83" i="14"/>
  <c r="V83" i="14"/>
  <c r="U83" i="14"/>
  <c r="T83" i="14"/>
  <c r="AC82" i="14"/>
  <c r="AB82" i="14"/>
  <c r="AA82" i="14"/>
  <c r="Z82" i="14"/>
  <c r="Y82" i="14"/>
  <c r="X82" i="14"/>
  <c r="W82" i="14"/>
  <c r="AF82" i="14" s="1"/>
  <c r="V82" i="14"/>
  <c r="U82" i="14"/>
  <c r="T82" i="14"/>
  <c r="AC81" i="14"/>
  <c r="AB81" i="14"/>
  <c r="AA81" i="14"/>
  <c r="Z81" i="14"/>
  <c r="Y81" i="14"/>
  <c r="X81" i="14"/>
  <c r="W81" i="14"/>
  <c r="V81" i="14"/>
  <c r="U81" i="14"/>
  <c r="T81" i="14"/>
  <c r="AC80" i="14"/>
  <c r="AB80" i="14"/>
  <c r="AA80" i="14"/>
  <c r="Z80" i="14"/>
  <c r="Y80" i="14"/>
  <c r="X80" i="14"/>
  <c r="W80" i="14"/>
  <c r="V80" i="14"/>
  <c r="U80" i="14"/>
  <c r="T80" i="14"/>
  <c r="AC79" i="14"/>
  <c r="AB79" i="14"/>
  <c r="AA79" i="14"/>
  <c r="Z79" i="14"/>
  <c r="Y79" i="14"/>
  <c r="X79" i="14"/>
  <c r="W79" i="14"/>
  <c r="V79" i="14"/>
  <c r="U79" i="14"/>
  <c r="T79" i="14"/>
  <c r="AC78" i="14"/>
  <c r="AB78" i="14"/>
  <c r="AA78" i="14"/>
  <c r="Z78" i="14"/>
  <c r="Y78" i="14"/>
  <c r="X78" i="14"/>
  <c r="AG78" i="14" s="1"/>
  <c r="W78" i="14"/>
  <c r="V78" i="14"/>
  <c r="U78" i="14"/>
  <c r="T78" i="14"/>
  <c r="AC77" i="14"/>
  <c r="AB77" i="14"/>
  <c r="AA77" i="14"/>
  <c r="Z77" i="14"/>
  <c r="Y77" i="14"/>
  <c r="X77" i="14"/>
  <c r="W77" i="14"/>
  <c r="V77" i="14"/>
  <c r="U77" i="14"/>
  <c r="T77" i="14"/>
  <c r="AC76" i="14"/>
  <c r="AB76" i="14"/>
  <c r="AI76" i="14" s="1"/>
  <c r="AA76" i="14"/>
  <c r="Z76" i="14"/>
  <c r="Y76" i="14"/>
  <c r="X76" i="14"/>
  <c r="AG76" i="14" s="1"/>
  <c r="W76" i="14"/>
  <c r="V76" i="14"/>
  <c r="U76" i="14"/>
  <c r="T76" i="14"/>
  <c r="AC75" i="14"/>
  <c r="AB75" i="14"/>
  <c r="AA75" i="14"/>
  <c r="Z75" i="14"/>
  <c r="AH75" i="14" s="1"/>
  <c r="Y75" i="14"/>
  <c r="X75" i="14"/>
  <c r="W75" i="14"/>
  <c r="V75" i="14"/>
  <c r="U75" i="14"/>
  <c r="T75" i="14"/>
  <c r="AC74" i="14"/>
  <c r="AB74" i="14"/>
  <c r="AA74" i="14"/>
  <c r="Z74" i="14"/>
  <c r="AH74" i="14" s="1"/>
  <c r="Y74" i="14"/>
  <c r="X74" i="14"/>
  <c r="W74" i="14"/>
  <c r="V74" i="14"/>
  <c r="U74" i="14"/>
  <c r="T74" i="14"/>
  <c r="AC73" i="14"/>
  <c r="AB73" i="14"/>
  <c r="AA73" i="14"/>
  <c r="Z73" i="14"/>
  <c r="Y73" i="14"/>
  <c r="X73" i="14"/>
  <c r="W73" i="14"/>
  <c r="V73" i="14"/>
  <c r="U73" i="14"/>
  <c r="T73" i="14"/>
  <c r="AC72" i="14"/>
  <c r="AB72" i="14"/>
  <c r="AA72" i="14"/>
  <c r="AH72" i="14" s="1"/>
  <c r="Z72" i="14"/>
  <c r="Y72" i="14"/>
  <c r="X72" i="14"/>
  <c r="W72" i="14"/>
  <c r="V72" i="14"/>
  <c r="U72" i="14"/>
  <c r="T72" i="14"/>
  <c r="AC71" i="14"/>
  <c r="AB71" i="14"/>
  <c r="AA71" i="14"/>
  <c r="Z71" i="14"/>
  <c r="Y71" i="14"/>
  <c r="X71" i="14"/>
  <c r="W71" i="14"/>
  <c r="V71" i="14"/>
  <c r="U71" i="14"/>
  <c r="T71" i="14"/>
  <c r="AC70" i="14"/>
  <c r="AB70" i="14"/>
  <c r="AA70" i="14"/>
  <c r="Z70" i="14"/>
  <c r="Y70" i="14"/>
  <c r="AG70" i="14" s="1"/>
  <c r="X70" i="14"/>
  <c r="W70" i="14"/>
  <c r="V70" i="14"/>
  <c r="U70" i="14"/>
  <c r="T70" i="14"/>
  <c r="AC69" i="14"/>
  <c r="AB69" i="14"/>
  <c r="AA69" i="14"/>
  <c r="Z69" i="14"/>
  <c r="Y69" i="14"/>
  <c r="X69" i="14"/>
  <c r="W69" i="14"/>
  <c r="V69" i="14"/>
  <c r="U69" i="14"/>
  <c r="T69" i="14"/>
  <c r="AC68" i="14"/>
  <c r="AB68" i="14"/>
  <c r="AA68" i="14"/>
  <c r="Z68" i="14"/>
  <c r="Y68" i="14"/>
  <c r="X68" i="14"/>
  <c r="W68" i="14"/>
  <c r="V68" i="14"/>
  <c r="U68" i="14"/>
  <c r="T68" i="14"/>
  <c r="AC67" i="14"/>
  <c r="AB67" i="14"/>
  <c r="AA67" i="14"/>
  <c r="Z67" i="14"/>
  <c r="Y67" i="14"/>
  <c r="X67" i="14"/>
  <c r="W67" i="14"/>
  <c r="V67" i="14"/>
  <c r="U67" i="14"/>
  <c r="T67" i="14"/>
  <c r="AC66" i="14"/>
  <c r="AB66" i="14"/>
  <c r="AA66" i="14"/>
  <c r="Z66" i="14"/>
  <c r="Y66" i="14"/>
  <c r="X66" i="14"/>
  <c r="W66" i="14"/>
  <c r="V66" i="14"/>
  <c r="U66" i="14"/>
  <c r="T66" i="14"/>
  <c r="AC65" i="14"/>
  <c r="AB65" i="14"/>
  <c r="AA65" i="14"/>
  <c r="Z65" i="14"/>
  <c r="Y65" i="14"/>
  <c r="X65" i="14"/>
  <c r="W65" i="14"/>
  <c r="V65" i="14"/>
  <c r="U65" i="14"/>
  <c r="T65" i="14"/>
  <c r="AC64" i="14"/>
  <c r="AI64" i="14" s="1"/>
  <c r="AB64" i="14"/>
  <c r="AA64" i="14"/>
  <c r="Z64" i="14"/>
  <c r="Y64" i="14"/>
  <c r="X64" i="14"/>
  <c r="W64" i="14"/>
  <c r="V64" i="14"/>
  <c r="U64" i="14"/>
  <c r="T64" i="14"/>
  <c r="AC63" i="14"/>
  <c r="AB63" i="14"/>
  <c r="AA63" i="14"/>
  <c r="Z63" i="14"/>
  <c r="Y63" i="14"/>
  <c r="X63" i="14"/>
  <c r="W63" i="14"/>
  <c r="V63" i="14"/>
  <c r="U63" i="14"/>
  <c r="T63" i="14"/>
  <c r="AC62" i="14"/>
  <c r="AB62" i="14"/>
  <c r="AA62" i="14"/>
  <c r="Z62" i="14"/>
  <c r="Y62" i="14"/>
  <c r="X62" i="14"/>
  <c r="W62" i="14"/>
  <c r="V62" i="14"/>
  <c r="U62" i="14"/>
  <c r="T62" i="14"/>
  <c r="AC61" i="14"/>
  <c r="AB61" i="14"/>
  <c r="AA61" i="14"/>
  <c r="Z61" i="14"/>
  <c r="Y61" i="14"/>
  <c r="X61" i="14"/>
  <c r="AG61" i="14" s="1"/>
  <c r="W61" i="14"/>
  <c r="V61" i="14"/>
  <c r="U61" i="14"/>
  <c r="T61" i="14"/>
  <c r="AC60" i="14"/>
  <c r="AI60" i="14" s="1"/>
  <c r="AB60" i="14"/>
  <c r="AA60" i="14"/>
  <c r="Z60" i="14"/>
  <c r="Y60" i="14"/>
  <c r="X60" i="14"/>
  <c r="W60" i="14"/>
  <c r="V60" i="14"/>
  <c r="U60" i="14"/>
  <c r="AE60" i="14" s="1"/>
  <c r="T60" i="14"/>
  <c r="AC59" i="14"/>
  <c r="AB59" i="14"/>
  <c r="AA59" i="14"/>
  <c r="Z59" i="14"/>
  <c r="Y59" i="14"/>
  <c r="X59" i="14"/>
  <c r="W59" i="14"/>
  <c r="V59" i="14"/>
  <c r="U59" i="14"/>
  <c r="T59" i="14"/>
  <c r="AC58" i="14"/>
  <c r="AB58" i="14"/>
  <c r="AA58" i="14"/>
  <c r="AH58" i="14" s="1"/>
  <c r="Z58" i="14"/>
  <c r="Y58" i="14"/>
  <c r="X58" i="14"/>
  <c r="W58" i="14"/>
  <c r="V58" i="14"/>
  <c r="U58" i="14"/>
  <c r="T58" i="14"/>
  <c r="AC57" i="14"/>
  <c r="AI57" i="14" s="1"/>
  <c r="AB57" i="14"/>
  <c r="AA57" i="14"/>
  <c r="AH57" i="14" s="1"/>
  <c r="Z57" i="14"/>
  <c r="Y57" i="14"/>
  <c r="X57" i="14"/>
  <c r="W57" i="14"/>
  <c r="AF57" i="14" s="1"/>
  <c r="V57" i="14"/>
  <c r="U57" i="14"/>
  <c r="AE57" i="14" s="1"/>
  <c r="T57" i="14"/>
  <c r="AC56" i="14"/>
  <c r="AI56" i="14" s="1"/>
  <c r="AB56" i="14"/>
  <c r="AA56" i="14"/>
  <c r="Z56" i="14"/>
  <c r="Y56" i="14"/>
  <c r="X56" i="14"/>
  <c r="W56" i="14"/>
  <c r="AF56" i="14" s="1"/>
  <c r="V56" i="14"/>
  <c r="U56" i="14"/>
  <c r="AE56" i="14" s="1"/>
  <c r="T56" i="14"/>
  <c r="AC55" i="14"/>
  <c r="AB55" i="14"/>
  <c r="AA55" i="14"/>
  <c r="AH55" i="14" s="1"/>
  <c r="Z55" i="14"/>
  <c r="Y55" i="14"/>
  <c r="X55" i="14"/>
  <c r="W55" i="14"/>
  <c r="AF55" i="14" s="1"/>
  <c r="V55" i="14"/>
  <c r="U55" i="14"/>
  <c r="T55" i="14"/>
  <c r="AC54" i="14"/>
  <c r="AB54" i="14"/>
  <c r="AA54" i="14"/>
  <c r="AH54" i="14" s="1"/>
  <c r="Z54" i="14"/>
  <c r="Y54" i="14"/>
  <c r="X54" i="14"/>
  <c r="W54" i="14"/>
  <c r="V54" i="14"/>
  <c r="U54" i="14"/>
  <c r="T54" i="14"/>
  <c r="AC53" i="14"/>
  <c r="AI53" i="14" s="1"/>
  <c r="AB53" i="14"/>
  <c r="AA53" i="14"/>
  <c r="AH53" i="14" s="1"/>
  <c r="Z53" i="14"/>
  <c r="Y53" i="14"/>
  <c r="X53" i="14"/>
  <c r="W53" i="14"/>
  <c r="AF53" i="14" s="1"/>
  <c r="V53" i="14"/>
  <c r="U53" i="14"/>
  <c r="AE53" i="14" s="1"/>
  <c r="T53" i="14"/>
  <c r="AI52" i="14"/>
  <c r="AC52" i="14"/>
  <c r="AB52" i="14"/>
  <c r="AA52" i="14"/>
  <c r="Z52" i="14"/>
  <c r="Y52" i="14"/>
  <c r="X52" i="14"/>
  <c r="W52" i="14"/>
  <c r="V52" i="14"/>
  <c r="U52" i="14"/>
  <c r="AE52" i="14" s="1"/>
  <c r="T52" i="14"/>
  <c r="AC51" i="14"/>
  <c r="AB51" i="14"/>
  <c r="AA51" i="14"/>
  <c r="Z51" i="14"/>
  <c r="Y51" i="14"/>
  <c r="X51" i="14"/>
  <c r="W51" i="14"/>
  <c r="V51" i="14"/>
  <c r="U51" i="14"/>
  <c r="T51" i="14"/>
  <c r="AC50" i="14"/>
  <c r="AB50" i="14"/>
  <c r="AA50" i="14"/>
  <c r="Z50" i="14"/>
  <c r="Y50" i="14"/>
  <c r="X50" i="14"/>
  <c r="W50" i="14"/>
  <c r="V50" i="14"/>
  <c r="U50" i="14"/>
  <c r="T50" i="14"/>
  <c r="AC49" i="14"/>
  <c r="AB49" i="14"/>
  <c r="AA49" i="14"/>
  <c r="AH49" i="14" s="1"/>
  <c r="Z49" i="14"/>
  <c r="Y49" i="14"/>
  <c r="X49" i="14"/>
  <c r="W49" i="14"/>
  <c r="V49" i="14"/>
  <c r="U49" i="14"/>
  <c r="T49" i="14"/>
  <c r="AC48" i="14"/>
  <c r="AI48" i="14" s="1"/>
  <c r="AB48" i="14"/>
  <c r="AA48" i="14"/>
  <c r="Z48" i="14"/>
  <c r="Y48" i="14"/>
  <c r="X48" i="14"/>
  <c r="W48" i="14"/>
  <c r="V48" i="14"/>
  <c r="U48" i="14"/>
  <c r="AE48" i="14" s="1"/>
  <c r="T48" i="14"/>
  <c r="AC47" i="14"/>
  <c r="AB47" i="14"/>
  <c r="AA47" i="14"/>
  <c r="Z47" i="14"/>
  <c r="Y47" i="14"/>
  <c r="X47" i="14"/>
  <c r="W47" i="14"/>
  <c r="AF47" i="14" s="1"/>
  <c r="V47" i="14"/>
  <c r="U47" i="14"/>
  <c r="T47" i="14"/>
  <c r="AC46" i="14"/>
  <c r="AB46" i="14"/>
  <c r="AA46" i="14"/>
  <c r="Z46" i="14"/>
  <c r="Y46" i="14"/>
  <c r="X46" i="14"/>
  <c r="W46" i="14"/>
  <c r="V46" i="14"/>
  <c r="U46" i="14"/>
  <c r="T46" i="14"/>
  <c r="AC44" i="14"/>
  <c r="AB44" i="14"/>
  <c r="AA44" i="14"/>
  <c r="Z44" i="14"/>
  <c r="Y44" i="14"/>
  <c r="X44" i="14"/>
  <c r="AG44" i="14" s="1"/>
  <c r="W44" i="14"/>
  <c r="V44" i="14"/>
  <c r="U44" i="14"/>
  <c r="T44" i="14"/>
  <c r="AC43" i="14"/>
  <c r="AI43" i="14" s="1"/>
  <c r="AB43" i="14"/>
  <c r="AA43" i="14"/>
  <c r="Z43" i="14"/>
  <c r="Y43" i="14"/>
  <c r="X43" i="14"/>
  <c r="W43" i="14"/>
  <c r="V43" i="14"/>
  <c r="U43" i="14"/>
  <c r="T43" i="14"/>
  <c r="AC42" i="14"/>
  <c r="AB42" i="14"/>
  <c r="AA42" i="14"/>
  <c r="Z42" i="14"/>
  <c r="Y42" i="14"/>
  <c r="X42" i="14"/>
  <c r="W42" i="14"/>
  <c r="V42" i="14"/>
  <c r="U42" i="14"/>
  <c r="T42" i="14"/>
  <c r="AC41" i="14"/>
  <c r="AB41" i="14"/>
  <c r="AA41" i="14"/>
  <c r="Z41" i="14"/>
  <c r="Y41" i="14"/>
  <c r="X41" i="14"/>
  <c r="W41" i="14"/>
  <c r="V41" i="14"/>
  <c r="U41" i="14"/>
  <c r="T41" i="14"/>
  <c r="AC40" i="14"/>
  <c r="AB40" i="14"/>
  <c r="AA40" i="14"/>
  <c r="Z40" i="14"/>
  <c r="Y40" i="14"/>
  <c r="X40" i="14"/>
  <c r="W40" i="14"/>
  <c r="V40" i="14"/>
  <c r="U40" i="14"/>
  <c r="T40" i="14"/>
  <c r="AE39" i="14"/>
  <c r="AC39" i="14"/>
  <c r="AB39" i="14"/>
  <c r="AI39" i="14" s="1"/>
  <c r="AA39" i="14"/>
  <c r="Z39" i="14"/>
  <c r="Y39" i="14"/>
  <c r="X39" i="14"/>
  <c r="W39" i="14"/>
  <c r="V39" i="14"/>
  <c r="U39" i="14"/>
  <c r="T39" i="14"/>
  <c r="AC38" i="14"/>
  <c r="AB38" i="14"/>
  <c r="AA38" i="14"/>
  <c r="Z38" i="14"/>
  <c r="Y38" i="14"/>
  <c r="X38" i="14"/>
  <c r="W38" i="14"/>
  <c r="V38" i="14"/>
  <c r="U38" i="14"/>
  <c r="T38" i="14"/>
  <c r="AC37" i="14"/>
  <c r="AB37" i="14"/>
  <c r="AA37" i="14"/>
  <c r="Z37" i="14"/>
  <c r="Y37" i="14"/>
  <c r="X37" i="14"/>
  <c r="AG37" i="14" s="1"/>
  <c r="W37" i="14"/>
  <c r="V37" i="14"/>
  <c r="U37" i="14"/>
  <c r="T37" i="14"/>
  <c r="AC36" i="14"/>
  <c r="AB36" i="14"/>
  <c r="AA36" i="14"/>
  <c r="Z36" i="14"/>
  <c r="Y36" i="14"/>
  <c r="AG36" i="14" s="1"/>
  <c r="X36" i="14"/>
  <c r="W36" i="14"/>
  <c r="AF36" i="14" s="1"/>
  <c r="V36" i="14"/>
  <c r="U36" i="14"/>
  <c r="T36" i="14"/>
  <c r="AU35" i="14"/>
  <c r="AT35" i="14"/>
  <c r="AS35" i="14"/>
  <c r="AZ35" i="14" s="1"/>
  <c r="F41" i="15" s="1"/>
  <c r="AR35" i="14"/>
  <c r="AQ35" i="14"/>
  <c r="AP35" i="14"/>
  <c r="AO35" i="14"/>
  <c r="AX35" i="14" s="1"/>
  <c r="D41" i="15" s="1"/>
  <c r="AN35" i="14"/>
  <c r="AM35" i="14"/>
  <c r="AL35" i="14"/>
  <c r="AC35" i="14"/>
  <c r="AI35" i="14" s="1"/>
  <c r="AB35" i="14"/>
  <c r="AA35" i="14"/>
  <c r="Z35" i="14"/>
  <c r="Y35" i="14"/>
  <c r="AG35" i="14" s="1"/>
  <c r="X35" i="14"/>
  <c r="W35" i="14"/>
  <c r="V35" i="14"/>
  <c r="U35" i="14"/>
  <c r="AE35" i="14" s="1"/>
  <c r="T35" i="14"/>
  <c r="AU34" i="14"/>
  <c r="AT34" i="14"/>
  <c r="AS34" i="14"/>
  <c r="AZ34" i="14" s="1"/>
  <c r="F40" i="15" s="1"/>
  <c r="AR34" i="14"/>
  <c r="AQ34" i="14"/>
  <c r="AP34" i="14"/>
  <c r="AO34" i="14"/>
  <c r="AX34" i="14" s="1"/>
  <c r="D40" i="15" s="1"/>
  <c r="AN34" i="14"/>
  <c r="AM34" i="14"/>
  <c r="AL34" i="14"/>
  <c r="AC34" i="14"/>
  <c r="AI34" i="14" s="1"/>
  <c r="AB34" i="14"/>
  <c r="AA34" i="14"/>
  <c r="Z34" i="14"/>
  <c r="Y34" i="14"/>
  <c r="X34" i="14"/>
  <c r="W34" i="14"/>
  <c r="AF34" i="14" s="1"/>
  <c r="V34" i="14"/>
  <c r="U34" i="14"/>
  <c r="AE34" i="14" s="1"/>
  <c r="T34" i="14"/>
  <c r="AU33" i="14"/>
  <c r="BA33" i="14" s="1"/>
  <c r="G37" i="15" s="1"/>
  <c r="AT33" i="14"/>
  <c r="AS33" i="14"/>
  <c r="AR33" i="14"/>
  <c r="AQ33" i="14"/>
  <c r="AP33" i="14"/>
  <c r="AO33" i="14"/>
  <c r="AX33" i="14" s="1"/>
  <c r="D37" i="15" s="1"/>
  <c r="AN33" i="14"/>
  <c r="AM33" i="14"/>
  <c r="AL33" i="14"/>
  <c r="AC33" i="14"/>
  <c r="AB33" i="14"/>
  <c r="AA33" i="14"/>
  <c r="Z33" i="14"/>
  <c r="Y33" i="14"/>
  <c r="X33" i="14"/>
  <c r="W33" i="14"/>
  <c r="V33" i="14"/>
  <c r="U33" i="14"/>
  <c r="T33" i="14"/>
  <c r="AU32" i="14"/>
  <c r="AT32" i="14"/>
  <c r="AS32" i="14"/>
  <c r="AZ32" i="14" s="1"/>
  <c r="F36" i="15" s="1"/>
  <c r="AR32" i="14"/>
  <c r="AQ32" i="14"/>
  <c r="AP32" i="14"/>
  <c r="AO32" i="14"/>
  <c r="AN32" i="14"/>
  <c r="AM32" i="14"/>
  <c r="AL32" i="14"/>
  <c r="AC32" i="14"/>
  <c r="AB32" i="14"/>
  <c r="AA32" i="14"/>
  <c r="Z32" i="14"/>
  <c r="Y32" i="14"/>
  <c r="AG32" i="14" s="1"/>
  <c r="X32" i="14"/>
  <c r="W32" i="14"/>
  <c r="V32" i="14"/>
  <c r="U32" i="14"/>
  <c r="T32" i="14"/>
  <c r="AU31" i="14"/>
  <c r="BA31" i="14" s="1"/>
  <c r="G35" i="15" s="1"/>
  <c r="AT31" i="14"/>
  <c r="AS31" i="14"/>
  <c r="AR31" i="14"/>
  <c r="AQ31" i="14"/>
  <c r="AP31" i="14"/>
  <c r="AO31" i="14"/>
  <c r="AN31" i="14"/>
  <c r="AM31" i="14"/>
  <c r="AL31" i="14"/>
  <c r="AC31" i="14"/>
  <c r="AB31" i="14"/>
  <c r="AA31" i="14"/>
  <c r="AH31" i="14" s="1"/>
  <c r="Z31" i="14"/>
  <c r="Y31" i="14"/>
  <c r="X31" i="14"/>
  <c r="W31" i="14"/>
  <c r="AF31" i="14" s="1"/>
  <c r="V31" i="14"/>
  <c r="U31" i="14"/>
  <c r="T31" i="14"/>
  <c r="AU30" i="14"/>
  <c r="AT30" i="14"/>
  <c r="AS30" i="14"/>
  <c r="AR30" i="14"/>
  <c r="AQ30" i="14"/>
  <c r="AP30" i="14"/>
  <c r="AO30" i="14"/>
  <c r="AN30" i="14"/>
  <c r="AM30" i="14"/>
  <c r="AL30" i="14"/>
  <c r="AC30" i="14"/>
  <c r="AB30" i="14"/>
  <c r="AA30" i="14"/>
  <c r="Z30" i="14"/>
  <c r="Y30" i="14"/>
  <c r="AG30" i="14" s="1"/>
  <c r="X30" i="14"/>
  <c r="W30" i="14"/>
  <c r="V30" i="14"/>
  <c r="U30" i="14"/>
  <c r="T30" i="14"/>
  <c r="AU29" i="14"/>
  <c r="AT29" i="14"/>
  <c r="AS29" i="14"/>
  <c r="AZ29" i="14" s="1"/>
  <c r="F31" i="15" s="1"/>
  <c r="AR29" i="14"/>
  <c r="AQ29" i="14"/>
  <c r="AP29" i="14"/>
  <c r="AO29" i="14"/>
  <c r="AN29" i="14"/>
  <c r="AM29" i="14"/>
  <c r="AL29" i="14"/>
  <c r="AC29" i="14"/>
  <c r="AB29" i="14"/>
  <c r="AA29" i="14"/>
  <c r="Z29" i="14"/>
  <c r="Y29" i="14"/>
  <c r="X29" i="14"/>
  <c r="W29" i="14"/>
  <c r="V29" i="14"/>
  <c r="U29" i="14"/>
  <c r="T29" i="14"/>
  <c r="AU28" i="14"/>
  <c r="AT28" i="14"/>
  <c r="AS28" i="14"/>
  <c r="AR28" i="14"/>
  <c r="AZ28" i="14" s="1"/>
  <c r="F30" i="15" s="1"/>
  <c r="AQ28" i="14"/>
  <c r="AP28" i="14"/>
  <c r="AO28" i="14"/>
  <c r="AN28" i="14"/>
  <c r="AM28" i="14"/>
  <c r="AL28" i="14"/>
  <c r="AC28" i="14"/>
  <c r="AB28" i="14"/>
  <c r="AA28" i="14"/>
  <c r="Z28" i="14"/>
  <c r="Y28" i="14"/>
  <c r="X28" i="14"/>
  <c r="W28" i="14"/>
  <c r="V28" i="14"/>
  <c r="U28" i="14"/>
  <c r="T28" i="14"/>
  <c r="AU27" i="14"/>
  <c r="AT27" i="14"/>
  <c r="AS27" i="14"/>
  <c r="AR27" i="14"/>
  <c r="AQ27" i="14"/>
  <c r="AP27" i="14"/>
  <c r="AO27" i="14"/>
  <c r="AN27" i="14"/>
  <c r="AM27" i="14"/>
  <c r="AL27" i="14"/>
  <c r="AU26" i="14"/>
  <c r="AT26" i="14"/>
  <c r="AS26" i="14"/>
  <c r="AR26" i="14"/>
  <c r="AQ26" i="14"/>
  <c r="AP26" i="14"/>
  <c r="AO26" i="14"/>
  <c r="AN26" i="14"/>
  <c r="AM26" i="14"/>
  <c r="AL26" i="14"/>
  <c r="AC26" i="14"/>
  <c r="AB26" i="14"/>
  <c r="AA26" i="14"/>
  <c r="Z26" i="14"/>
  <c r="Y26" i="14"/>
  <c r="X26" i="14"/>
  <c r="W26" i="14"/>
  <c r="V26" i="14"/>
  <c r="U26" i="14"/>
  <c r="T26" i="14"/>
  <c r="AU25" i="14"/>
  <c r="AT25" i="14"/>
  <c r="AS25" i="14"/>
  <c r="AR25" i="14"/>
  <c r="AQ25" i="14"/>
  <c r="AP25" i="14"/>
  <c r="AO25" i="14"/>
  <c r="AN25" i="14"/>
  <c r="AM25" i="14"/>
  <c r="AL25" i="14"/>
  <c r="AC25" i="14"/>
  <c r="AI25" i="14" s="1"/>
  <c r="AB25" i="14"/>
  <c r="AA25" i="14"/>
  <c r="Z25" i="14"/>
  <c r="Y25" i="14"/>
  <c r="X25" i="14"/>
  <c r="W25" i="14"/>
  <c r="V25" i="14"/>
  <c r="U25" i="14"/>
  <c r="T25" i="14"/>
  <c r="AU24" i="14"/>
  <c r="AT24" i="14"/>
  <c r="AS24" i="14"/>
  <c r="AR24" i="14"/>
  <c r="AQ24" i="14"/>
  <c r="AP24" i="14"/>
  <c r="AO24" i="14"/>
  <c r="AN24" i="14"/>
  <c r="AM24" i="14"/>
  <c r="AL24" i="14"/>
  <c r="AC24" i="14"/>
  <c r="AB24" i="14"/>
  <c r="AA24" i="14"/>
  <c r="Z24" i="14"/>
  <c r="Y24" i="14"/>
  <c r="X24" i="14"/>
  <c r="W24" i="14"/>
  <c r="V24" i="14"/>
  <c r="U24" i="14"/>
  <c r="T24" i="14"/>
  <c r="AU23" i="14"/>
  <c r="AT23" i="14"/>
  <c r="AS23" i="14"/>
  <c r="AR23" i="14"/>
  <c r="AQ23" i="14"/>
  <c r="AP23" i="14"/>
  <c r="AO23" i="14"/>
  <c r="AN23" i="14"/>
  <c r="AM23" i="14"/>
  <c r="AL23" i="14"/>
  <c r="AC23" i="14"/>
  <c r="AI23" i="14" s="1"/>
  <c r="AB23" i="14"/>
  <c r="AA23" i="14"/>
  <c r="Z23" i="14"/>
  <c r="Y23" i="14"/>
  <c r="X23" i="14"/>
  <c r="W23" i="14"/>
  <c r="V23" i="14"/>
  <c r="U23" i="14"/>
  <c r="T23" i="14"/>
  <c r="AU22" i="14"/>
  <c r="AT22" i="14"/>
  <c r="AS22" i="14"/>
  <c r="AR22" i="14"/>
  <c r="AQ22" i="14"/>
  <c r="AP22" i="14"/>
  <c r="AO22" i="14"/>
  <c r="AN22" i="14"/>
  <c r="AM22" i="14"/>
  <c r="AL22" i="14"/>
  <c r="AC22" i="14"/>
  <c r="AI22" i="14" s="1"/>
  <c r="AB22" i="14"/>
  <c r="AA22" i="14"/>
  <c r="Z22" i="14"/>
  <c r="Y22" i="14"/>
  <c r="AG22" i="14" s="1"/>
  <c r="X22" i="14"/>
  <c r="W22" i="14"/>
  <c r="V22" i="14"/>
  <c r="U22" i="14"/>
  <c r="AE22" i="14" s="1"/>
  <c r="T22" i="14"/>
  <c r="AU21" i="14"/>
  <c r="AT21" i="14"/>
  <c r="AS21" i="14"/>
  <c r="AZ21" i="14" s="1"/>
  <c r="F22" i="15" s="1"/>
  <c r="AR21" i="14"/>
  <c r="AQ21" i="14"/>
  <c r="AY21" i="14" s="1"/>
  <c r="E22" i="15" s="1"/>
  <c r="AP21" i="14"/>
  <c r="AO21" i="14"/>
  <c r="AN21" i="14"/>
  <c r="AM21" i="14"/>
  <c r="AL21" i="14"/>
  <c r="AC21" i="14"/>
  <c r="AB21" i="14"/>
  <c r="AA21" i="14"/>
  <c r="AH21" i="14" s="1"/>
  <c r="Z21" i="14"/>
  <c r="Y21" i="14"/>
  <c r="X21" i="14"/>
  <c r="W21" i="14"/>
  <c r="V21" i="14"/>
  <c r="U21" i="14"/>
  <c r="T21" i="14"/>
  <c r="BA20" i="14"/>
  <c r="G21" i="15" s="1"/>
  <c r="AU20" i="14"/>
  <c r="AT20" i="14"/>
  <c r="AS20" i="14"/>
  <c r="AZ20" i="14" s="1"/>
  <c r="F21" i="15" s="1"/>
  <c r="AR20" i="14"/>
  <c r="AQ20" i="14"/>
  <c r="AP20" i="14"/>
  <c r="AO20" i="14"/>
  <c r="AN20" i="14"/>
  <c r="AM20" i="14"/>
  <c r="AL20" i="14"/>
  <c r="AI20" i="14"/>
  <c r="AC20" i="14"/>
  <c r="AB20" i="14"/>
  <c r="AA20" i="14"/>
  <c r="Z20" i="14"/>
  <c r="Y20" i="14"/>
  <c r="X20" i="14"/>
  <c r="W20" i="14"/>
  <c r="AF20" i="14" s="1"/>
  <c r="V20" i="14"/>
  <c r="U20" i="14"/>
  <c r="T20" i="14"/>
  <c r="AU19" i="14"/>
  <c r="BA19" i="14" s="1"/>
  <c r="G20" i="15" s="1"/>
  <c r="AT19" i="14"/>
  <c r="AS19" i="14"/>
  <c r="AR19" i="14"/>
  <c r="AQ19" i="14"/>
  <c r="AY19" i="14" s="1"/>
  <c r="E20" i="15" s="1"/>
  <c r="AP19" i="14"/>
  <c r="AO19" i="14"/>
  <c r="AN19" i="14"/>
  <c r="AM19" i="14"/>
  <c r="AW19" i="14" s="1"/>
  <c r="C20" i="15" s="1"/>
  <c r="AL19" i="14"/>
  <c r="AC19" i="14"/>
  <c r="AB19" i="14"/>
  <c r="AA19" i="14"/>
  <c r="AH19" i="14" s="1"/>
  <c r="Z19" i="14"/>
  <c r="Y19" i="14"/>
  <c r="X19" i="14"/>
  <c r="W19" i="14"/>
  <c r="AF19" i="14" s="1"/>
  <c r="V19" i="14"/>
  <c r="U19" i="14"/>
  <c r="T19" i="14"/>
  <c r="AU18" i="14"/>
  <c r="AT18" i="14"/>
  <c r="AS18" i="14"/>
  <c r="AR18" i="14"/>
  <c r="AQ18" i="14"/>
  <c r="AP18" i="14"/>
  <c r="AO18" i="14"/>
  <c r="AX18" i="14" s="1"/>
  <c r="D19" i="15" s="1"/>
  <c r="AN18" i="14"/>
  <c r="AM18" i="14"/>
  <c r="AW18" i="14" s="1"/>
  <c r="C19" i="15" s="1"/>
  <c r="AL18" i="14"/>
  <c r="AC18" i="14"/>
  <c r="AB18" i="14"/>
  <c r="AA18" i="14"/>
  <c r="Z18" i="14"/>
  <c r="Y18" i="14"/>
  <c r="X18" i="14"/>
  <c r="W18" i="14"/>
  <c r="AF18" i="14" s="1"/>
  <c r="V18" i="14"/>
  <c r="U18" i="14"/>
  <c r="T18" i="14"/>
  <c r="AU17" i="14"/>
  <c r="AT17" i="14"/>
  <c r="AS17" i="14"/>
  <c r="AZ17" i="14" s="1"/>
  <c r="F18" i="15" s="1"/>
  <c r="F7" i="15" s="1"/>
  <c r="AR17" i="14"/>
  <c r="AQ17" i="14"/>
  <c r="AP17" i="14"/>
  <c r="AO17" i="14"/>
  <c r="AN17" i="14"/>
  <c r="AM17" i="14"/>
  <c r="AL17" i="14"/>
  <c r="AC17" i="14"/>
  <c r="AI17" i="14" s="1"/>
  <c r="AB17" i="14"/>
  <c r="AA17" i="14"/>
  <c r="Z17" i="14"/>
  <c r="Y17" i="14"/>
  <c r="X17" i="14"/>
  <c r="W17" i="14"/>
  <c r="V17" i="14"/>
  <c r="U17" i="14"/>
  <c r="AE17" i="14" s="1"/>
  <c r="T17" i="14"/>
  <c r="AU16" i="14"/>
  <c r="BA16" i="14" s="1"/>
  <c r="G17" i="15" s="1"/>
  <c r="AT16" i="14"/>
  <c r="AS16" i="14"/>
  <c r="AR16" i="14"/>
  <c r="AQ16" i="14"/>
  <c r="AP16" i="14"/>
  <c r="AO16" i="14"/>
  <c r="AN16" i="14"/>
  <c r="AM16" i="14"/>
  <c r="AW16" i="14" s="1"/>
  <c r="C17" i="15" s="1"/>
  <c r="AL16" i="14"/>
  <c r="AC16" i="14"/>
  <c r="AB16" i="14"/>
  <c r="AA16" i="14"/>
  <c r="Z16" i="14"/>
  <c r="Y16" i="14"/>
  <c r="AG16" i="14" s="1"/>
  <c r="X16" i="14"/>
  <c r="W16" i="14"/>
  <c r="V16" i="14"/>
  <c r="U16" i="14"/>
  <c r="T16" i="14"/>
  <c r="AU15" i="14"/>
  <c r="AT15" i="14"/>
  <c r="AS15" i="14"/>
  <c r="AZ15" i="14" s="1"/>
  <c r="F15" i="15" s="1"/>
  <c r="AR15" i="14"/>
  <c r="AQ15" i="14"/>
  <c r="AP15" i="14"/>
  <c r="AO15" i="14"/>
  <c r="AN15" i="14"/>
  <c r="AM15" i="14"/>
  <c r="AL15" i="14"/>
  <c r="AC15" i="14"/>
  <c r="AI15" i="14" s="1"/>
  <c r="AB15" i="14"/>
  <c r="AA15" i="14"/>
  <c r="Z15" i="14"/>
  <c r="Y15" i="14"/>
  <c r="X15" i="14"/>
  <c r="W15" i="14"/>
  <c r="V15" i="14"/>
  <c r="U15" i="14"/>
  <c r="AE15" i="14" s="1"/>
  <c r="T15" i="14"/>
  <c r="AW14" i="14"/>
  <c r="C14" i="15" s="1"/>
  <c r="AU14" i="14"/>
  <c r="AT14" i="14"/>
  <c r="AS14" i="14"/>
  <c r="AR14" i="14"/>
  <c r="AQ14" i="14"/>
  <c r="AP14" i="14"/>
  <c r="AO14" i="14"/>
  <c r="AN14" i="14"/>
  <c r="AM14" i="14"/>
  <c r="AL14" i="14"/>
  <c r="AC14" i="14"/>
  <c r="AB14" i="14"/>
  <c r="AA14" i="14"/>
  <c r="Z14" i="14"/>
  <c r="Y14" i="14"/>
  <c r="X14" i="14"/>
  <c r="W14" i="14"/>
  <c r="V14" i="14"/>
  <c r="U14" i="14"/>
  <c r="T14" i="14"/>
  <c r="AU13" i="14"/>
  <c r="AT13" i="14"/>
  <c r="AS13" i="14"/>
  <c r="AR13" i="14"/>
  <c r="AQ13" i="14"/>
  <c r="AY13" i="14" s="1"/>
  <c r="E13" i="15" s="1"/>
  <c r="AP13" i="14"/>
  <c r="AO13" i="14"/>
  <c r="AN13" i="14"/>
  <c r="AM13" i="14"/>
  <c r="AL13" i="14"/>
  <c r="AC13" i="14"/>
  <c r="AB13" i="14"/>
  <c r="AA13" i="14"/>
  <c r="AH13" i="14" s="1"/>
  <c r="Z13" i="14"/>
  <c r="Y13" i="14"/>
  <c r="X13" i="14"/>
  <c r="W13" i="14"/>
  <c r="V13" i="14"/>
  <c r="U13" i="14"/>
  <c r="T13" i="14"/>
  <c r="AU12" i="14"/>
  <c r="BA12" i="14" s="1"/>
  <c r="G12" i="15" s="1"/>
  <c r="AT12" i="14"/>
  <c r="AS12" i="14"/>
  <c r="AR12" i="14"/>
  <c r="AQ12" i="14"/>
  <c r="AP12" i="14"/>
  <c r="AO12" i="14"/>
  <c r="AN12" i="14"/>
  <c r="AM12" i="14"/>
  <c r="AW12" i="14" s="1"/>
  <c r="C12" i="15" s="1"/>
  <c r="AL12" i="14"/>
  <c r="AC12" i="14"/>
  <c r="AB12" i="14"/>
  <c r="AA12" i="14"/>
  <c r="Z12" i="14"/>
  <c r="Y12" i="14"/>
  <c r="X12" i="14"/>
  <c r="W12" i="14"/>
  <c r="V12" i="14"/>
  <c r="U12" i="14"/>
  <c r="T12" i="14"/>
  <c r="AU11" i="14"/>
  <c r="AT11" i="14"/>
  <c r="AS11" i="14"/>
  <c r="AR11" i="14"/>
  <c r="AQ11" i="14"/>
  <c r="AP11" i="14"/>
  <c r="AO11" i="14"/>
  <c r="AN11" i="14"/>
  <c r="AM11" i="14"/>
  <c r="AL11" i="14"/>
  <c r="AC11" i="14"/>
  <c r="AB11" i="14"/>
  <c r="AA11" i="14"/>
  <c r="Z11" i="14"/>
  <c r="Y11" i="14"/>
  <c r="X11" i="14"/>
  <c r="W11" i="14"/>
  <c r="V11" i="14"/>
  <c r="U11" i="14"/>
  <c r="T11" i="14"/>
  <c r="AW10" i="14"/>
  <c r="C10" i="15" s="1"/>
  <c r="AU10" i="14"/>
  <c r="AT10" i="14"/>
  <c r="AS10" i="14"/>
  <c r="AR10" i="14"/>
  <c r="AQ10" i="14"/>
  <c r="AP10" i="14"/>
  <c r="AO10" i="14"/>
  <c r="AN10" i="14"/>
  <c r="AM10" i="14"/>
  <c r="AL10" i="14"/>
  <c r="AC10" i="14"/>
  <c r="AB10" i="14"/>
  <c r="AA10" i="14"/>
  <c r="Z10" i="14"/>
  <c r="Y10" i="14"/>
  <c r="X10" i="14"/>
  <c r="W10" i="14"/>
  <c r="V10" i="14"/>
  <c r="U10" i="14"/>
  <c r="T10" i="14"/>
  <c r="AU9" i="14"/>
  <c r="AT9" i="14"/>
  <c r="AS9" i="14"/>
  <c r="AR9" i="14"/>
  <c r="AQ9" i="14"/>
  <c r="AP9" i="14"/>
  <c r="AY9" i="14" s="1"/>
  <c r="E8" i="15" s="1"/>
  <c r="AO9" i="14"/>
  <c r="AN9" i="14"/>
  <c r="AM9" i="14"/>
  <c r="AL9" i="14"/>
  <c r="AC9" i="14"/>
  <c r="AB9" i="14"/>
  <c r="AA9" i="14"/>
  <c r="Z9" i="14"/>
  <c r="Y9" i="14"/>
  <c r="X9" i="14"/>
  <c r="W9" i="14"/>
  <c r="V9" i="14"/>
  <c r="U9" i="14"/>
  <c r="T9" i="14"/>
  <c r="AU8" i="14"/>
  <c r="AT8" i="14"/>
  <c r="AS8" i="14"/>
  <c r="AR8" i="14"/>
  <c r="AQ8" i="14"/>
  <c r="AP8" i="14"/>
  <c r="AO8" i="14"/>
  <c r="AN8" i="14"/>
  <c r="AM8" i="14"/>
  <c r="AL8" i="14"/>
  <c r="AC8" i="14"/>
  <c r="AB8" i="14"/>
  <c r="AA8" i="14"/>
  <c r="Z8" i="14"/>
  <c r="Y8" i="14"/>
  <c r="X8" i="14"/>
  <c r="W8" i="14"/>
  <c r="V8" i="14"/>
  <c r="U8" i="14"/>
  <c r="T8" i="14"/>
  <c r="AU7" i="14"/>
  <c r="AT7" i="14"/>
  <c r="AS7" i="14"/>
  <c r="AR7" i="14"/>
  <c r="AQ7" i="14"/>
  <c r="AP7" i="14"/>
  <c r="AY7" i="14" s="1"/>
  <c r="E5" i="15" s="1"/>
  <c r="E16" i="15" s="1"/>
  <c r="AO7" i="14"/>
  <c r="AN7" i="14"/>
  <c r="AM7" i="14"/>
  <c r="AL7" i="14"/>
  <c r="AC7" i="14"/>
  <c r="AB7" i="14"/>
  <c r="AA7" i="14"/>
  <c r="Z7" i="14"/>
  <c r="Y7" i="14"/>
  <c r="X7" i="14"/>
  <c r="W7" i="14"/>
  <c r="V7" i="14"/>
  <c r="U7" i="14"/>
  <c r="T7" i="14"/>
  <c r="AU6" i="14"/>
  <c r="AT6" i="14"/>
  <c r="AS6" i="14"/>
  <c r="AR6" i="14"/>
  <c r="AQ6" i="14"/>
  <c r="AP6" i="14"/>
  <c r="AO6" i="14"/>
  <c r="AN6" i="14"/>
  <c r="AM6" i="14"/>
  <c r="AL6" i="14"/>
  <c r="AC6" i="14"/>
  <c r="AB6" i="14"/>
  <c r="AA6" i="14"/>
  <c r="Z6" i="14"/>
  <c r="Y6" i="14"/>
  <c r="X6" i="14"/>
  <c r="W6" i="14"/>
  <c r="V6" i="14"/>
  <c r="U6" i="14"/>
  <c r="T6" i="14"/>
  <c r="AC4" i="14"/>
  <c r="AB4" i="14"/>
  <c r="AA4" i="14"/>
  <c r="Z4" i="14"/>
  <c r="Y4" i="14"/>
  <c r="X4" i="14"/>
  <c r="W4" i="14"/>
  <c r="V4" i="14"/>
  <c r="U4" i="14"/>
  <c r="T4" i="14"/>
  <c r="AI3" i="14"/>
  <c r="AB3" i="14"/>
  <c r="Z3" i="14"/>
  <c r="AH3" i="14" s="1"/>
  <c r="X3" i="14"/>
  <c r="AG3" i="14" s="1"/>
  <c r="V3" i="14"/>
  <c r="AF3" i="14" s="1"/>
  <c r="T3" i="14"/>
  <c r="AE3" i="14" s="1"/>
  <c r="D43" i="13"/>
  <c r="C43" i="13"/>
  <c r="E43" i="13"/>
  <c r="AF13" i="14" l="1"/>
  <c r="AW13" i="14"/>
  <c r="C13" i="15" s="1"/>
  <c r="BA13" i="14"/>
  <c r="G13" i="15" s="1"/>
  <c r="AX20" i="14"/>
  <c r="D21" i="15" s="1"/>
  <c r="AE25" i="14"/>
  <c r="AG26" i="14"/>
  <c r="AX32" i="14"/>
  <c r="D36" i="15" s="1"/>
  <c r="AE38" i="14"/>
  <c r="AI38" i="14"/>
  <c r="AH47" i="14"/>
  <c r="AF49" i="14"/>
  <c r="AH63" i="14"/>
  <c r="AH67" i="14"/>
  <c r="AF72" i="14"/>
  <c r="AE81" i="14"/>
  <c r="AI81" i="14"/>
  <c r="AH82" i="14"/>
  <c r="AH90" i="14"/>
  <c r="AF145" i="14"/>
  <c r="AG147" i="14"/>
  <c r="AF148" i="14"/>
  <c r="AE149" i="14"/>
  <c r="AI149" i="14"/>
  <c r="AH150" i="14"/>
  <c r="AG151" i="14"/>
  <c r="AG159" i="14"/>
  <c r="AF160" i="14"/>
  <c r="AG164" i="14"/>
  <c r="AH166" i="14"/>
  <c r="AF176" i="14"/>
  <c r="AG193" i="14"/>
  <c r="AE195" i="14"/>
  <c r="AI201" i="14"/>
  <c r="AF203" i="14"/>
  <c r="AE204" i="14"/>
  <c r="AI204" i="14"/>
  <c r="AH205" i="14"/>
  <c r="AE216" i="14"/>
  <c r="AI216" i="14"/>
  <c r="AE227" i="14"/>
  <c r="AI227" i="14"/>
  <c r="AF230" i="14"/>
  <c r="AG234" i="14"/>
  <c r="AE240" i="14"/>
  <c r="AI240" i="14"/>
  <c r="AH241" i="14"/>
  <c r="AE246" i="14"/>
  <c r="AG259" i="14"/>
  <c r="AE271" i="14"/>
  <c r="AG323" i="14"/>
  <c r="AF212" i="14"/>
  <c r="AG215" i="14"/>
  <c r="AI217" i="14"/>
  <c r="AI224" i="14"/>
  <c r="AH229" i="14"/>
  <c r="AG235" i="14"/>
  <c r="AI237" i="14"/>
  <c r="AG239" i="14"/>
  <c r="AE254" i="14"/>
  <c r="AI254" i="14"/>
  <c r="AE258" i="14"/>
  <c r="AG260" i="14"/>
  <c r="AX11" i="14"/>
  <c r="D11" i="15" s="1"/>
  <c r="AI12" i="14"/>
  <c r="AI14" i="14"/>
  <c r="AF33" i="14"/>
  <c r="AW33" i="14"/>
  <c r="C37" i="15" s="1"/>
  <c r="AF46" i="14"/>
  <c r="AF50" i="14"/>
  <c r="AE51" i="14"/>
  <c r="AI51" i="14"/>
  <c r="AE127" i="14"/>
  <c r="AI127" i="14"/>
  <c r="AE158" i="14"/>
  <c r="AI158" i="14"/>
  <c r="AH159" i="14"/>
  <c r="AE12" i="14"/>
  <c r="AZ12" i="14"/>
  <c r="F12" i="15" s="1"/>
  <c r="AE14" i="14"/>
  <c r="AX15" i="14"/>
  <c r="D15" i="15" s="1"/>
  <c r="AE16" i="14"/>
  <c r="AI16" i="14"/>
  <c r="AX17" i="14"/>
  <c r="D18" i="15" s="1"/>
  <c r="D7" i="15" s="1"/>
  <c r="AE18" i="14"/>
  <c r="AZ18" i="14"/>
  <c r="F19" i="15" s="1"/>
  <c r="AE20" i="14"/>
  <c r="AF21" i="14"/>
  <c r="AW21" i="14"/>
  <c r="C22" i="15" s="1"/>
  <c r="L23" i="13" s="1"/>
  <c r="M23" i="12" s="1"/>
  <c r="BA21" i="14"/>
  <c r="G22" i="15" s="1"/>
  <c r="AF23" i="14"/>
  <c r="AX29" i="14"/>
  <c r="D31" i="15" s="1"/>
  <c r="AE30" i="14"/>
  <c r="AI30" i="14"/>
  <c r="AZ30" i="14"/>
  <c r="F34" i="15" s="1"/>
  <c r="AH34" i="14"/>
  <c r="AW35" i="14"/>
  <c r="C41" i="15" s="1"/>
  <c r="H42" i="13" s="1"/>
  <c r="K42" i="12" s="1"/>
  <c r="BA35" i="14"/>
  <c r="G41" i="15" s="1"/>
  <c r="AH36" i="14"/>
  <c r="AE43" i="14"/>
  <c r="AF54" i="14"/>
  <c r="AH56" i="14"/>
  <c r="AF58" i="14"/>
  <c r="AG73" i="14"/>
  <c r="AG77" i="14"/>
  <c r="AF93" i="14"/>
  <c r="AE94" i="14"/>
  <c r="AI94" i="14"/>
  <c r="AH95" i="14"/>
  <c r="AF97" i="14"/>
  <c r="AE98" i="14"/>
  <c r="AI98" i="14"/>
  <c r="AH99" i="14"/>
  <c r="AF101" i="14"/>
  <c r="AE102" i="14"/>
  <c r="AI102" i="14"/>
  <c r="AH103" i="14"/>
  <c r="AF105" i="14"/>
  <c r="AE106" i="14"/>
  <c r="AI106" i="14"/>
  <c r="AH109" i="14"/>
  <c r="AF111" i="14"/>
  <c r="AE112" i="14"/>
  <c r="AI112" i="14"/>
  <c r="AH113" i="14"/>
  <c r="AF115" i="14"/>
  <c r="AE116" i="14"/>
  <c r="AI116" i="14"/>
  <c r="AH117" i="14"/>
  <c r="AG118" i="14"/>
  <c r="AG137" i="14"/>
  <c r="AH180" i="14"/>
  <c r="AH184" i="14"/>
  <c r="AF187" i="14"/>
  <c r="AI188" i="14"/>
  <c r="AH211" i="14"/>
  <c r="AH215" i="14"/>
  <c r="AH256" i="14"/>
  <c r="AF261" i="14"/>
  <c r="AE262" i="14"/>
  <c r="AH263" i="14"/>
  <c r="AG264" i="14"/>
  <c r="AI268" i="14"/>
  <c r="AH273" i="14"/>
  <c r="AG274" i="14"/>
  <c r="AF275" i="14"/>
  <c r="AE276" i="14"/>
  <c r="AI276" i="14"/>
  <c r="AH289" i="14"/>
  <c r="AE293" i="14"/>
  <c r="AH294" i="14"/>
  <c r="AF296" i="14"/>
  <c r="AE333" i="14"/>
  <c r="AI333" i="14"/>
  <c r="AE340" i="14"/>
  <c r="AI340" i="14"/>
  <c r="AZ24" i="14"/>
  <c r="F26" i="15" s="1"/>
  <c r="F39" i="15" s="1"/>
  <c r="AG25" i="14"/>
  <c r="AE26" i="14"/>
  <c r="AF28" i="14"/>
  <c r="AE64" i="14"/>
  <c r="AG89" i="14"/>
  <c r="AH122" i="14"/>
  <c r="AH126" i="14"/>
  <c r="AG195" i="14"/>
  <c r="AH200" i="14"/>
  <c r="AG201" i="14"/>
  <c r="AH270" i="14"/>
  <c r="AI323" i="14"/>
  <c r="AE330" i="14"/>
  <c r="AH6" i="14"/>
  <c r="AH8" i="14"/>
  <c r="AH10" i="14"/>
  <c r="AE11" i="14"/>
  <c r="AI11" i="14"/>
  <c r="AZ11" i="14"/>
  <c r="F11" i="15" s="1"/>
  <c r="AG12" i="14"/>
  <c r="AX12" i="14"/>
  <c r="D12" i="15" s="1"/>
  <c r="AZ13" i="14"/>
  <c r="F13" i="15" s="1"/>
  <c r="AG14" i="14"/>
  <c r="AW20" i="14"/>
  <c r="C21" i="15" s="1"/>
  <c r="AW22" i="14"/>
  <c r="C24" i="15" s="1"/>
  <c r="F25" i="13" s="1"/>
  <c r="J25" i="12" s="1"/>
  <c r="AE29" i="14"/>
  <c r="AH33" i="14"/>
  <c r="AH46" i="14"/>
  <c r="AF48" i="14"/>
  <c r="AE49" i="14"/>
  <c r="AI49" i="14"/>
  <c r="AH50" i="14"/>
  <c r="AG51" i="14"/>
  <c r="AI72" i="14"/>
  <c r="AE80" i="14"/>
  <c r="AI80" i="14"/>
  <c r="AE84" i="14"/>
  <c r="AI84" i="14"/>
  <c r="AI92" i="14"/>
  <c r="AG120" i="14"/>
  <c r="AF121" i="14"/>
  <c r="AG127" i="14"/>
  <c r="AF128" i="14"/>
  <c r="AG158" i="14"/>
  <c r="AF159" i="14"/>
  <c r="AE160" i="14"/>
  <c r="AI160" i="14"/>
  <c r="AF202" i="14"/>
  <c r="AH204" i="14"/>
  <c r="AH216" i="14"/>
  <c r="AF225" i="14"/>
  <c r="AI226" i="14"/>
  <c r="AG228" i="14"/>
  <c r="AF244" i="14"/>
  <c r="AI245" i="14"/>
  <c r="AF281" i="14"/>
  <c r="AE282" i="14"/>
  <c r="AI282" i="14"/>
  <c r="AG284" i="14"/>
  <c r="AF306" i="14"/>
  <c r="AH308" i="14"/>
  <c r="AG309" i="14"/>
  <c r="AF315" i="14"/>
  <c r="AE316" i="14"/>
  <c r="AI316" i="14"/>
  <c r="AE299" i="14"/>
  <c r="AG325" i="14"/>
  <c r="AF326" i="14"/>
  <c r="AH328" i="14"/>
  <c r="AG329" i="14"/>
  <c r="AE338" i="14"/>
  <c r="AG344" i="14"/>
  <c r="AF348" i="14"/>
  <c r="AH350" i="14"/>
  <c r="AH353" i="14"/>
  <c r="AF355" i="14"/>
  <c r="AE356" i="14"/>
  <c r="AI356" i="14"/>
  <c r="AG358" i="14"/>
  <c r="AH361" i="14"/>
  <c r="AF363" i="14"/>
  <c r="AH365" i="14"/>
  <c r="AH372" i="14"/>
  <c r="AF374" i="14"/>
  <c r="AE379" i="14"/>
  <c r="AG381" i="14"/>
  <c r="AG392" i="14"/>
  <c r="AF396" i="14"/>
  <c r="AF409" i="14"/>
  <c r="AE410" i="14"/>
  <c r="AI410" i="14"/>
  <c r="AG412" i="14"/>
  <c r="AE414" i="14"/>
  <c r="AI414" i="14"/>
  <c r="AF420" i="14"/>
  <c r="AG423" i="14"/>
  <c r="AG427" i="14"/>
  <c r="AG431" i="14"/>
  <c r="AG435" i="14"/>
  <c r="AE8" i="17"/>
  <c r="AZ8" i="17"/>
  <c r="AG11" i="17"/>
  <c r="AY12" i="17"/>
  <c r="AY14" i="17"/>
  <c r="AF26" i="17"/>
  <c r="AX28" i="17"/>
  <c r="AX30" i="17"/>
  <c r="AX32" i="17"/>
  <c r="AE33" i="17"/>
  <c r="AX34" i="17"/>
  <c r="AE35" i="17"/>
  <c r="AI35" i="17"/>
  <c r="AF37" i="17"/>
  <c r="AE38" i="17"/>
  <c r="AI38" i="17"/>
  <c r="AF41" i="17"/>
  <c r="AE42" i="17"/>
  <c r="AI42" i="17"/>
  <c r="AF46" i="17"/>
  <c r="AE47" i="17"/>
  <c r="AI47" i="17"/>
  <c r="AG49" i="17"/>
  <c r="AG63" i="17"/>
  <c r="AE65" i="17"/>
  <c r="AI65" i="17"/>
  <c r="AH66" i="17"/>
  <c r="AG67" i="17"/>
  <c r="AE69" i="17"/>
  <c r="AH84" i="17"/>
  <c r="AH93" i="17"/>
  <c r="AE96" i="17"/>
  <c r="AI96" i="17"/>
  <c r="AH101" i="17"/>
  <c r="AG106" i="17"/>
  <c r="AI112" i="17"/>
  <c r="AE116" i="17"/>
  <c r="AI116" i="17"/>
  <c r="AE120" i="17"/>
  <c r="AI120" i="17"/>
  <c r="AG124" i="17"/>
  <c r="AH134" i="17"/>
  <c r="AH142" i="17"/>
  <c r="AG146" i="17"/>
  <c r="AE387" i="14"/>
  <c r="AI387" i="14"/>
  <c r="AZ14" i="17"/>
  <c r="AG15" i="17"/>
  <c r="AG26" i="17"/>
  <c r="AY28" i="17"/>
  <c r="AY30" i="17"/>
  <c r="AY32" i="17"/>
  <c r="AY34" i="17"/>
  <c r="AG37" i="17"/>
  <c r="AG41" i="17"/>
  <c r="AG46" i="17"/>
  <c r="AG60" i="17"/>
  <c r="AI62" i="17"/>
  <c r="AE66" i="17"/>
  <c r="AI66" i="17"/>
  <c r="AE70" i="17"/>
  <c r="AI70" i="17"/>
  <c r="AH88" i="17"/>
  <c r="AG184" i="17"/>
  <c r="AH195" i="17"/>
  <c r="AF356" i="14"/>
  <c r="AH358" i="14"/>
  <c r="AE361" i="14"/>
  <c r="AI361" i="14"/>
  <c r="AH369" i="14"/>
  <c r="AE372" i="14"/>
  <c r="AI372" i="14"/>
  <c r="AG374" i="14"/>
  <c r="AF379" i="14"/>
  <c r="AI411" i="14"/>
  <c r="AG413" i="14"/>
  <c r="AE415" i="14"/>
  <c r="AG78" i="17"/>
  <c r="AF79" i="17"/>
  <c r="AG82" i="17"/>
  <c r="AF83" i="17"/>
  <c r="AG86" i="17"/>
  <c r="AF87" i="17"/>
  <c r="AF125" i="17"/>
  <c r="AG307" i="14"/>
  <c r="AE309" i="14"/>
  <c r="AI309" i="14"/>
  <c r="AH315" i="14"/>
  <c r="AG316" i="14"/>
  <c r="AF324" i="14"/>
  <c r="AG327" i="14"/>
  <c r="AH330" i="14"/>
  <c r="AH340" i="14"/>
  <c r="AF342" i="14"/>
  <c r="AG345" i="14"/>
  <c r="AE347" i="14"/>
  <c r="AG360" i="14"/>
  <c r="AF364" i="14"/>
  <c r="AH366" i="14"/>
  <c r="AF368" i="14"/>
  <c r="AG371" i="14"/>
  <c r="AG375" i="14"/>
  <c r="AF376" i="14"/>
  <c r="AF383" i="14"/>
  <c r="AH385" i="14"/>
  <c r="AH393" i="14"/>
  <c r="AF397" i="14"/>
  <c r="AF404" i="14"/>
  <c r="AH413" i="14"/>
  <c r="AH416" i="14"/>
  <c r="AF421" i="14"/>
  <c r="AY7" i="17"/>
  <c r="AW8" i="17"/>
  <c r="AF10" i="17"/>
  <c r="AY13" i="17"/>
  <c r="AH16" i="17"/>
  <c r="AW17" i="17"/>
  <c r="BA17" i="17"/>
  <c r="AH18" i="17"/>
  <c r="AW19" i="17"/>
  <c r="BA19" i="17"/>
  <c r="AF51" i="17"/>
  <c r="AE52" i="17"/>
  <c r="AF55" i="17"/>
  <c r="AH68" i="17"/>
  <c r="AG90" i="17"/>
  <c r="AI94" i="17"/>
  <c r="AE98" i="17"/>
  <c r="AI98" i="17"/>
  <c r="AE102" i="17"/>
  <c r="AI102" i="17"/>
  <c r="AI117" i="17"/>
  <c r="AH167" i="17"/>
  <c r="AG176" i="17"/>
  <c r="AF257" i="17"/>
  <c r="AE262" i="17"/>
  <c r="AI262" i="17"/>
  <c r="AG342" i="14"/>
  <c r="AH345" i="14"/>
  <c r="AF347" i="14"/>
  <c r="AG364" i="14"/>
  <c r="AE366" i="14"/>
  <c r="AI366" i="14"/>
  <c r="AF380" i="14"/>
  <c r="AF395" i="14"/>
  <c r="AI399" i="14"/>
  <c r="AF405" i="14"/>
  <c r="AG418" i="14"/>
  <c r="AG421" i="14"/>
  <c r="AF422" i="14"/>
  <c r="AF426" i="14"/>
  <c r="AE427" i="14"/>
  <c r="AI427" i="14"/>
  <c r="AF430" i="14"/>
  <c r="AE431" i="14"/>
  <c r="AI431" i="14"/>
  <c r="AF434" i="14"/>
  <c r="AE435" i="14"/>
  <c r="AI435" i="14"/>
  <c r="AX6" i="17"/>
  <c r="AE7" i="17"/>
  <c r="AI7" i="17"/>
  <c r="AZ9" i="17"/>
  <c r="AZ20" i="17"/>
  <c r="AE22" i="17"/>
  <c r="AI22" i="17"/>
  <c r="AE53" i="17"/>
  <c r="AI53" i="17"/>
  <c r="AH54" i="17"/>
  <c r="AG79" i="17"/>
  <c r="AE81" i="17"/>
  <c r="AI81" i="17"/>
  <c r="AH82" i="17"/>
  <c r="AG83" i="17"/>
  <c r="AE85" i="17"/>
  <c r="AH111" i="17"/>
  <c r="AE114" i="17"/>
  <c r="AI114" i="17"/>
  <c r="AH119" i="17"/>
  <c r="AF126" i="17"/>
  <c r="AI127" i="17"/>
  <c r="AG129" i="17"/>
  <c r="AE131" i="17"/>
  <c r="AI131" i="17"/>
  <c r="AI135" i="17"/>
  <c r="AG137" i="17"/>
  <c r="AE139" i="17"/>
  <c r="AI139" i="17"/>
  <c r="AF145" i="17"/>
  <c r="AG240" i="17"/>
  <c r="AG339" i="14"/>
  <c r="AG343" i="14"/>
  <c r="AH346" i="14"/>
  <c r="AE348" i="14"/>
  <c r="AI348" i="14"/>
  <c r="AG350" i="14"/>
  <c r="AG353" i="14"/>
  <c r="AE355" i="14"/>
  <c r="AI355" i="14"/>
  <c r="AH356" i="14"/>
  <c r="AF358" i="14"/>
  <c r="AG361" i="14"/>
  <c r="AE363" i="14"/>
  <c r="AF369" i="14"/>
  <c r="AG372" i="14"/>
  <c r="AE374" i="14"/>
  <c r="AI374" i="14"/>
  <c r="AE389" i="14"/>
  <c r="AI389" i="14"/>
  <c r="AH394" i="14"/>
  <c r="AG395" i="14"/>
  <c r="AF402" i="14"/>
  <c r="AI403" i="14"/>
  <c r="AE413" i="14"/>
  <c r="AI413" i="14"/>
  <c r="AH418" i="14"/>
  <c r="AG419" i="14"/>
  <c r="AH425" i="14"/>
  <c r="AH429" i="14"/>
  <c r="AH433" i="14"/>
  <c r="AH437" i="14"/>
  <c r="AZ11" i="17"/>
  <c r="AE13" i="17"/>
  <c r="AY21" i="17"/>
  <c r="AX23" i="17"/>
  <c r="AG52" i="17"/>
  <c r="AG56" i="17"/>
  <c r="AH61" i="17"/>
  <c r="AE64" i="17"/>
  <c r="AI64" i="17"/>
  <c r="AH69" i="17"/>
  <c r="AG74" i="17"/>
  <c r="AI78" i="17"/>
  <c r="AE82" i="17"/>
  <c r="AI82" i="17"/>
  <c r="AE86" i="17"/>
  <c r="AI86" i="17"/>
  <c r="AH96" i="17"/>
  <c r="AG97" i="17"/>
  <c r="AF98" i="17"/>
  <c r="AE99" i="17"/>
  <c r="AI99" i="17"/>
  <c r="AH104" i="17"/>
  <c r="AH123" i="17"/>
  <c r="AH144" i="17"/>
  <c r="AG149" i="17"/>
  <c r="AG138" i="17"/>
  <c r="AE140" i="17"/>
  <c r="AI140" i="17"/>
  <c r="AG142" i="17"/>
  <c r="AE147" i="17"/>
  <c r="AI147" i="17"/>
  <c r="AH151" i="17"/>
  <c r="AH164" i="17"/>
  <c r="AF166" i="17"/>
  <c r="AG169" i="17"/>
  <c r="AF170" i="17"/>
  <c r="AH172" i="17"/>
  <c r="AG173" i="17"/>
  <c r="AE183" i="17"/>
  <c r="AG186" i="17"/>
  <c r="AG189" i="17"/>
  <c r="AI191" i="17"/>
  <c r="AH196" i="17"/>
  <c r="AF200" i="17"/>
  <c r="AH205" i="17"/>
  <c r="AH212" i="17"/>
  <c r="AG213" i="17"/>
  <c r="AE215" i="17"/>
  <c r="AH216" i="17"/>
  <c r="AG217" i="17"/>
  <c r="AG224" i="17"/>
  <c r="AH234" i="17"/>
  <c r="AG235" i="17"/>
  <c r="AF241" i="17"/>
  <c r="AI244" i="17"/>
  <c r="AG246" i="17"/>
  <c r="AE255" i="17"/>
  <c r="AI255" i="17"/>
  <c r="AH272" i="17"/>
  <c r="AH280" i="17"/>
  <c r="AG281" i="17"/>
  <c r="AF293" i="17"/>
  <c r="AG316" i="17"/>
  <c r="AE322" i="17"/>
  <c r="AI322" i="17"/>
  <c r="AH323" i="17"/>
  <c r="AG324" i="17"/>
  <c r="AE326" i="17"/>
  <c r="AG344" i="17"/>
  <c r="AH349" i="17"/>
  <c r="AH352" i="17"/>
  <c r="AF357" i="17"/>
  <c r="AH359" i="17"/>
  <c r="AH362" i="17"/>
  <c r="AH366" i="17"/>
  <c r="AH370" i="17"/>
  <c r="AF372" i="17"/>
  <c r="AE381" i="17"/>
  <c r="AI381" i="17"/>
  <c r="AH389" i="17"/>
  <c r="AH392" i="17"/>
  <c r="AE403" i="17"/>
  <c r="AI403" i="17"/>
  <c r="AG405" i="17"/>
  <c r="AE407" i="17"/>
  <c r="AI407" i="17"/>
  <c r="AE411" i="17"/>
  <c r="AI411" i="17"/>
  <c r="AG413" i="17"/>
  <c r="AE415" i="17"/>
  <c r="AI415" i="17"/>
  <c r="AE419" i="17"/>
  <c r="AI419" i="17"/>
  <c r="AE423" i="17"/>
  <c r="AI423" i="17"/>
  <c r="AE427" i="17"/>
  <c r="AI427" i="17"/>
  <c r="AE431" i="17"/>
  <c r="AI431" i="17"/>
  <c r="AG154" i="17"/>
  <c r="AG203" i="17"/>
  <c r="AF204" i="17"/>
  <c r="AH213" i="17"/>
  <c r="AH224" i="17"/>
  <c r="AF271" i="17"/>
  <c r="AG274" i="17"/>
  <c r="AG278" i="17"/>
  <c r="AF279" i="17"/>
  <c r="AH281" i="17"/>
  <c r="AG282" i="17"/>
  <c r="AH284" i="17"/>
  <c r="AG297" i="17"/>
  <c r="AG301" i="17"/>
  <c r="AG306" i="17"/>
  <c r="AG310" i="17"/>
  <c r="AI315" i="17"/>
  <c r="AE323" i="17"/>
  <c r="AI323" i="17"/>
  <c r="AE327" i="17"/>
  <c r="AI327" i="17"/>
  <c r="AH353" i="17"/>
  <c r="AG357" i="17"/>
  <c r="AG368" i="17"/>
  <c r="AH386" i="17"/>
  <c r="AF388" i="17"/>
  <c r="AF391" i="17"/>
  <c r="AH393" i="17"/>
  <c r="AG399" i="17"/>
  <c r="AH409" i="17"/>
  <c r="AH127" i="17"/>
  <c r="AF129" i="17"/>
  <c r="AH131" i="17"/>
  <c r="AF133" i="17"/>
  <c r="AG136" i="17"/>
  <c r="AF137" i="17"/>
  <c r="AH139" i="17"/>
  <c r="AG140" i="17"/>
  <c r="AF141" i="17"/>
  <c r="AH143" i="17"/>
  <c r="AF144" i="17"/>
  <c r="AH146" i="17"/>
  <c r="AE172" i="17"/>
  <c r="AI172" i="17"/>
  <c r="AH182" i="17"/>
  <c r="AG183" i="17"/>
  <c r="AG187" i="17"/>
  <c r="AE189" i="17"/>
  <c r="AI189" i="17"/>
  <c r="AG194" i="17"/>
  <c r="AH214" i="17"/>
  <c r="AF216" i="17"/>
  <c r="AG221" i="17"/>
  <c r="AF223" i="17"/>
  <c r="AH225" i="17"/>
  <c r="AH254" i="17"/>
  <c r="AH257" i="17"/>
  <c r="AE260" i="17"/>
  <c r="AI260" i="17"/>
  <c r="AG262" i="17"/>
  <c r="AG268" i="17"/>
  <c r="AG271" i="17"/>
  <c r="AG275" i="17"/>
  <c r="AG279" i="17"/>
  <c r="AH289" i="17"/>
  <c r="AG290" i="17"/>
  <c r="AH297" i="17"/>
  <c r="AH301" i="17"/>
  <c r="AH306" i="17"/>
  <c r="AH325" i="17"/>
  <c r="AE331" i="17"/>
  <c r="AI331" i="17"/>
  <c r="AG333" i="17"/>
  <c r="AE335" i="17"/>
  <c r="AI335" i="17"/>
  <c r="AE339" i="17"/>
  <c r="AI339" i="17"/>
  <c r="AG341" i="17"/>
  <c r="AE343" i="17"/>
  <c r="AI343" i="17"/>
  <c r="AG345" i="17"/>
  <c r="AH354" i="17"/>
  <c r="AG355" i="17"/>
  <c r="AH360" i="17"/>
  <c r="AG361" i="17"/>
  <c r="AG365" i="17"/>
  <c r="AG369" i="17"/>
  <c r="AE375" i="17"/>
  <c r="AI375" i="17"/>
  <c r="AI383" i="17"/>
  <c r="AF385" i="17"/>
  <c r="AH394" i="17"/>
  <c r="AG395" i="17"/>
  <c r="AF400" i="17"/>
  <c r="AH402" i="17"/>
  <c r="AF404" i="17"/>
  <c r="AH406" i="17"/>
  <c r="AF408" i="17"/>
  <c r="AG411" i="17"/>
  <c r="AF412" i="17"/>
  <c r="AH414" i="17"/>
  <c r="AH418" i="17"/>
  <c r="AH422" i="17"/>
  <c r="AH426" i="17"/>
  <c r="AH430" i="17"/>
  <c r="AH434" i="17"/>
  <c r="AG435" i="17"/>
  <c r="AH437" i="17"/>
  <c r="AG144" i="17"/>
  <c r="AG167" i="17"/>
  <c r="AG175" i="17"/>
  <c r="AH187" i="17"/>
  <c r="AG226" i="17"/>
  <c r="AH258" i="17"/>
  <c r="AH158" i="17"/>
  <c r="AH191" i="17"/>
  <c r="AE203" i="17"/>
  <c r="AI203" i="17"/>
  <c r="AH228" i="17"/>
  <c r="AH232" i="17"/>
  <c r="AH244" i="17"/>
  <c r="AG245" i="17"/>
  <c r="AF246" i="17"/>
  <c r="AH255" i="17"/>
  <c r="AG256" i="17"/>
  <c r="AI261" i="17"/>
  <c r="AG276" i="17"/>
  <c r="AG283" i="17"/>
  <c r="AF291" i="17"/>
  <c r="AG295" i="17"/>
  <c r="AG299" i="17"/>
  <c r="AG304" i="17"/>
  <c r="AG308" i="17"/>
  <c r="AE312" i="17"/>
  <c r="AG315" i="17"/>
  <c r="AF316" i="17"/>
  <c r="AG323" i="17"/>
  <c r="AF324" i="17"/>
  <c r="AG327" i="17"/>
  <c r="AF328" i="17"/>
  <c r="AH333" i="17"/>
  <c r="AG334" i="17"/>
  <c r="AH341" i="17"/>
  <c r="AH348" i="17"/>
  <c r="AG352" i="17"/>
  <c r="AH358" i="17"/>
  <c r="AE360" i="17"/>
  <c r="AI360" i="17"/>
  <c r="AH369" i="17"/>
  <c r="AH373" i="17"/>
  <c r="AH377" i="17"/>
  <c r="AH381" i="17"/>
  <c r="AH384" i="17"/>
  <c r="AG385" i="17"/>
  <c r="AF386" i="17"/>
  <c r="AH388" i="17"/>
  <c r="AG392" i="17"/>
  <c r="AF396" i="17"/>
  <c r="AH397" i="17"/>
  <c r="AG400" i="17"/>
  <c r="AH330" i="17"/>
  <c r="AF332" i="17"/>
  <c r="AH334" i="17"/>
  <c r="AF336" i="17"/>
  <c r="AG339" i="17"/>
  <c r="AF340" i="17"/>
  <c r="AH342" i="17"/>
  <c r="AG343" i="17"/>
  <c r="AF344" i="17"/>
  <c r="AH346" i="17"/>
  <c r="AW6" i="14"/>
  <c r="C4" i="15" s="1"/>
  <c r="F5" i="13" s="1"/>
  <c r="J5" i="12" s="1"/>
  <c r="BA6" i="14"/>
  <c r="G4" i="15" s="1"/>
  <c r="G23" i="15" s="1"/>
  <c r="AW8" i="14"/>
  <c r="C6" i="15" s="1"/>
  <c r="C33" i="15" s="1"/>
  <c r="BA8" i="14"/>
  <c r="G6" i="15" s="1"/>
  <c r="G33" i="15" s="1"/>
  <c r="BA10" i="14"/>
  <c r="G10" i="15" s="1"/>
  <c r="G9" i="15" s="1"/>
  <c r="AH12" i="14"/>
  <c r="AY12" i="14"/>
  <c r="E12" i="15" s="1"/>
  <c r="AG13" i="14"/>
  <c r="BA14" i="14"/>
  <c r="G14" i="15" s="1"/>
  <c r="AH16" i="14"/>
  <c r="AY18" i="14"/>
  <c r="E19" i="15" s="1"/>
  <c r="BA18" i="14"/>
  <c r="G19" i="15" s="1"/>
  <c r="AH22" i="14"/>
  <c r="AE23" i="14"/>
  <c r="AG23" i="14"/>
  <c r="AY23" i="14"/>
  <c r="E25" i="15" s="1"/>
  <c r="AW24" i="14"/>
  <c r="C26" i="15" s="1"/>
  <c r="N27" i="13" s="1"/>
  <c r="N27" i="12" s="1"/>
  <c r="AY24" i="14"/>
  <c r="E26" i="15" s="1"/>
  <c r="E39" i="15" s="1"/>
  <c r="BA24" i="14"/>
  <c r="G26" i="15" s="1"/>
  <c r="G39" i="15" s="1"/>
  <c r="AF25" i="14"/>
  <c r="AX25" i="14"/>
  <c r="D27" i="15" s="1"/>
  <c r="AZ25" i="14"/>
  <c r="F27" i="15" s="1"/>
  <c r="AX26" i="14"/>
  <c r="D28" i="15" s="1"/>
  <c r="AZ26" i="14"/>
  <c r="F28" i="15" s="1"/>
  <c r="AW27" i="14"/>
  <c r="C29" i="15" s="1"/>
  <c r="F30" i="13" s="1"/>
  <c r="J30" i="12" s="1"/>
  <c r="AH28" i="14"/>
  <c r="AW28" i="14"/>
  <c r="C30" i="15" s="1"/>
  <c r="BA28" i="14"/>
  <c r="G30" i="15" s="1"/>
  <c r="AF29" i="14"/>
  <c r="AH29" i="14"/>
  <c r="AW29" i="14"/>
  <c r="C31" i="15" s="1"/>
  <c r="J32" i="13" s="1"/>
  <c r="L32" i="12" s="1"/>
  <c r="AY29" i="14"/>
  <c r="E31" i="15" s="1"/>
  <c r="BA29" i="14"/>
  <c r="G31" i="15" s="1"/>
  <c r="AF30" i="14"/>
  <c r="AE33" i="14"/>
  <c r="AI33" i="14"/>
  <c r="AF38" i="14"/>
  <c r="AH38" i="14"/>
  <c r="AE40" i="14"/>
  <c r="AI40" i="14"/>
  <c r="AF41" i="14"/>
  <c r="AH41" i="14"/>
  <c r="AE42" i="14"/>
  <c r="AG42" i="14"/>
  <c r="AI42" i="14"/>
  <c r="AF43" i="14"/>
  <c r="AH43" i="14"/>
  <c r="AF44" i="14"/>
  <c r="AH44" i="14"/>
  <c r="AG46" i="14"/>
  <c r="AG54" i="14"/>
  <c r="AH59" i="14"/>
  <c r="AE63" i="14"/>
  <c r="AG63" i="14"/>
  <c r="AI63" i="14"/>
  <c r="AF64" i="14"/>
  <c r="AH64" i="14"/>
  <c r="AF65" i="14"/>
  <c r="AH65" i="14"/>
  <c r="AE68" i="14"/>
  <c r="AI68" i="14"/>
  <c r="AF69" i="14"/>
  <c r="AH69" i="14"/>
  <c r="AH71" i="14"/>
  <c r="AG72" i="14"/>
  <c r="AH87" i="14"/>
  <c r="AG88" i="14"/>
  <c r="AF92" i="14"/>
  <c r="AH92" i="14"/>
  <c r="AG93" i="14"/>
  <c r="AH94" i="14"/>
  <c r="AG97" i="14"/>
  <c r="AH98" i="14"/>
  <c r="AG101" i="14"/>
  <c r="AH102" i="14"/>
  <c r="AG105" i="14"/>
  <c r="AH106" i="14"/>
  <c r="AG111" i="14"/>
  <c r="AH112" i="14"/>
  <c r="AG115" i="14"/>
  <c r="AH116" i="14"/>
  <c r="AH118" i="14"/>
  <c r="AE122" i="14"/>
  <c r="AG122" i="14"/>
  <c r="AI122" i="14"/>
  <c r="AF123" i="14"/>
  <c r="AH123" i="14"/>
  <c r="AE124" i="14"/>
  <c r="AI124" i="14"/>
  <c r="AG126" i="14"/>
  <c r="AI126" i="14"/>
  <c r="AH127" i="14"/>
  <c r="AG128" i="14"/>
  <c r="AI128" i="14"/>
  <c r="AF130" i="14"/>
  <c r="AH130" i="14"/>
  <c r="AG135" i="14"/>
  <c r="AI135" i="14"/>
  <c r="AH138" i="14"/>
  <c r="AG141" i="14"/>
  <c r="AF143" i="14"/>
  <c r="AH143" i="14"/>
  <c r="AE144" i="14"/>
  <c r="AH145" i="14"/>
  <c r="AE146" i="14"/>
  <c r="AI146" i="14"/>
  <c r="AE148" i="14"/>
  <c r="AG148" i="14"/>
  <c r="AI148" i="14"/>
  <c r="AH151" i="14"/>
  <c r="AF152" i="14"/>
  <c r="AF161" i="14"/>
  <c r="AH161" i="14"/>
  <c r="AE163" i="14"/>
  <c r="AI163" i="14"/>
  <c r="AH164" i="14"/>
  <c r="AF167" i="14"/>
  <c r="AH167" i="14"/>
  <c r="AF175" i="14"/>
  <c r="AE7" i="14"/>
  <c r="AI7" i="14"/>
  <c r="AX7" i="14"/>
  <c r="D5" i="15" s="1"/>
  <c r="D16" i="15" s="1"/>
  <c r="AZ7" i="14"/>
  <c r="F5" i="15" s="1"/>
  <c r="F16" i="15" s="1"/>
  <c r="AE8" i="14"/>
  <c r="AG8" i="14"/>
  <c r="AI8" i="14"/>
  <c r="AE9" i="14"/>
  <c r="AI9" i="14"/>
  <c r="AX9" i="14"/>
  <c r="D8" i="15" s="1"/>
  <c r="AZ9" i="14"/>
  <c r="F8" i="15" s="1"/>
  <c r="AE10" i="14"/>
  <c r="AG10" i="14"/>
  <c r="AI10" i="14"/>
  <c r="AH14" i="14"/>
  <c r="AI18" i="14"/>
  <c r="AG19" i="14"/>
  <c r="AZ19" i="14"/>
  <c r="F20" i="15" s="1"/>
  <c r="AY20" i="14"/>
  <c r="E21" i="15" s="1"/>
  <c r="AG21" i="14"/>
  <c r="BA22" i="14"/>
  <c r="G24" i="15" s="1"/>
  <c r="AX23" i="14"/>
  <c r="D25" i="15" s="1"/>
  <c r="AZ23" i="14"/>
  <c r="F25" i="15" s="1"/>
  <c r="AE24" i="14"/>
  <c r="AG24" i="14"/>
  <c r="AI24" i="14"/>
  <c r="AF26" i="14"/>
  <c r="AX27" i="14"/>
  <c r="D29" i="15" s="1"/>
  <c r="AZ27" i="14"/>
  <c r="F29" i="15" s="1"/>
  <c r="AE28" i="14"/>
  <c r="AG28" i="14"/>
  <c r="AI28" i="14"/>
  <c r="AG29" i="14"/>
  <c r="AI29" i="14"/>
  <c r="AF32" i="14"/>
  <c r="AH32" i="14"/>
  <c r="AY32" i="14"/>
  <c r="E36" i="15" s="1"/>
  <c r="AF37" i="14"/>
  <c r="AH37" i="14"/>
  <c r="AF39" i="14"/>
  <c r="AF40" i="14"/>
  <c r="AH40" i="14"/>
  <c r="AE47" i="14"/>
  <c r="AI47" i="14"/>
  <c r="AF61" i="14"/>
  <c r="AH61" i="14"/>
  <c r="AE62" i="14"/>
  <c r="AG62" i="14"/>
  <c r="AI62" i="14"/>
  <c r="AE65" i="14"/>
  <c r="AI65" i="14"/>
  <c r="AF66" i="14"/>
  <c r="AH66" i="14"/>
  <c r="AE69" i="14"/>
  <c r="AI69" i="14"/>
  <c r="AH70" i="14"/>
  <c r="AF73" i="14"/>
  <c r="AH73" i="14"/>
  <c r="AF77" i="14"/>
  <c r="AH77" i="14"/>
  <c r="AE78" i="14"/>
  <c r="AH79" i="14"/>
  <c r="AG82" i="14"/>
  <c r="AH83" i="14"/>
  <c r="AE85" i="14"/>
  <c r="AI85" i="14"/>
  <c r="AH86" i="14"/>
  <c r="AF89" i="14"/>
  <c r="AH89" i="14"/>
  <c r="AE90" i="14"/>
  <c r="AI90" i="14"/>
  <c r="AG96" i="14"/>
  <c r="AI96" i="14"/>
  <c r="AG100" i="14"/>
  <c r="AI100" i="14"/>
  <c r="AG104" i="14"/>
  <c r="AI104" i="14"/>
  <c r="AG110" i="14"/>
  <c r="AI110" i="14"/>
  <c r="AG114" i="14"/>
  <c r="AI114" i="14"/>
  <c r="AF120" i="14"/>
  <c r="AG121" i="14"/>
  <c r="AG125" i="14"/>
  <c r="AF129" i="14"/>
  <c r="AH129" i="14"/>
  <c r="AG130" i="14"/>
  <c r="AF131" i="14"/>
  <c r="AH131" i="14"/>
  <c r="AF133" i="14"/>
  <c r="AH133" i="14"/>
  <c r="AE134" i="14"/>
  <c r="AG134" i="14"/>
  <c r="AI134" i="14"/>
  <c r="AE136" i="14"/>
  <c r="AG136" i="14"/>
  <c r="AI136" i="14"/>
  <c r="AF137" i="14"/>
  <c r="AE140" i="14"/>
  <c r="AG140" i="14"/>
  <c r="AI140" i="14"/>
  <c r="AG145" i="14"/>
  <c r="AH146" i="14"/>
  <c r="AF154" i="14"/>
  <c r="AE171" i="14"/>
  <c r="AH172" i="14"/>
  <c r="AH322" i="14"/>
  <c r="AH384" i="14"/>
  <c r="AH160" i="14"/>
  <c r="AH163" i="14"/>
  <c r="AE170" i="14"/>
  <c r="AG170" i="14"/>
  <c r="AI170" i="14"/>
  <c r="AH171" i="14"/>
  <c r="AG172" i="14"/>
  <c r="AI172" i="14"/>
  <c r="AE176" i="14"/>
  <c r="AG176" i="14"/>
  <c r="AI176" i="14"/>
  <c r="AF177" i="14"/>
  <c r="AH177" i="14"/>
  <c r="AE178" i="14"/>
  <c r="AF193" i="14"/>
  <c r="AE194" i="14"/>
  <c r="AG194" i="14"/>
  <c r="AI194" i="14"/>
  <c r="AG196" i="14"/>
  <c r="AE200" i="14"/>
  <c r="AG200" i="14"/>
  <c r="AI200" i="14"/>
  <c r="AF206" i="14"/>
  <c r="AH206" i="14"/>
  <c r="AG209" i="14"/>
  <c r="AH210" i="14"/>
  <c r="AE213" i="14"/>
  <c r="AI213" i="14"/>
  <c r="AF214" i="14"/>
  <c r="AH214" i="14"/>
  <c r="AF217" i="14"/>
  <c r="AH226" i="14"/>
  <c r="AF229" i="14"/>
  <c r="AG232" i="14"/>
  <c r="AH236" i="14"/>
  <c r="AE239" i="14"/>
  <c r="AI239" i="14"/>
  <c r="AE241" i="14"/>
  <c r="AG241" i="14"/>
  <c r="AI241" i="14"/>
  <c r="AF254" i="14"/>
  <c r="AG262" i="14"/>
  <c r="AI262" i="14"/>
  <c r="AF263" i="14"/>
  <c r="AE268" i="14"/>
  <c r="AG268" i="14"/>
  <c r="AH274" i="14"/>
  <c r="AH278" i="14"/>
  <c r="AF279" i="14"/>
  <c r="AH279" i="14"/>
  <c r="AE280" i="14"/>
  <c r="AG280" i="14"/>
  <c r="AG290" i="14"/>
  <c r="AI290" i="14"/>
  <c r="AG293" i="14"/>
  <c r="AI293" i="14"/>
  <c r="AF298" i="14"/>
  <c r="AG299" i="14"/>
  <c r="AI299" i="14"/>
  <c r="AH304" i="14"/>
  <c r="AH312" i="14"/>
  <c r="AH321" i="14"/>
  <c r="AF322" i="14"/>
  <c r="AF323" i="14"/>
  <c r="AE329" i="14"/>
  <c r="AG330" i="14"/>
  <c r="AI330" i="14"/>
  <c r="AG332" i="14"/>
  <c r="AE334" i="14"/>
  <c r="AG334" i="14"/>
  <c r="AI334" i="14"/>
  <c r="AF335" i="14"/>
  <c r="AH335" i="14"/>
  <c r="AF336" i="14"/>
  <c r="AH336" i="14"/>
  <c r="AG337" i="14"/>
  <c r="AG338" i="14"/>
  <c r="AI338" i="14"/>
  <c r="AF341" i="14"/>
  <c r="AE344" i="14"/>
  <c r="AI344" i="14"/>
  <c r="AF346" i="14"/>
  <c r="AG347" i="14"/>
  <c r="AE349" i="14"/>
  <c r="AG349" i="14"/>
  <c r="AI349" i="14"/>
  <c r="AF351" i="14"/>
  <c r="AF352" i="14"/>
  <c r="AH352" i="14"/>
  <c r="AE354" i="14"/>
  <c r="AG354" i="14"/>
  <c r="AI354" i="14"/>
  <c r="AF357" i="14"/>
  <c r="AE360" i="14"/>
  <c r="AI360" i="14"/>
  <c r="AF362" i="14"/>
  <c r="AG363" i="14"/>
  <c r="AE365" i="14"/>
  <c r="AG365" i="14"/>
  <c r="AI365" i="14"/>
  <c r="AH368" i="14"/>
  <c r="AG369" i="14"/>
  <c r="AE370" i="14"/>
  <c r="AG370" i="14"/>
  <c r="AI370" i="14"/>
  <c r="AH371" i="14"/>
  <c r="AF375" i="14"/>
  <c r="AE377" i="14"/>
  <c r="AG377" i="14"/>
  <c r="AI377" i="14"/>
  <c r="AH378" i="14"/>
  <c r="AG379" i="14"/>
  <c r="AI381" i="14"/>
  <c r="AE382" i="14"/>
  <c r="AG382" i="14"/>
  <c r="AI382" i="14"/>
  <c r="AF385" i="14"/>
  <c r="AF386" i="14"/>
  <c r="AH386" i="14"/>
  <c r="AH388" i="14"/>
  <c r="AF401" i="14"/>
  <c r="AE403" i="14"/>
  <c r="AE406" i="14"/>
  <c r="AG406" i="14"/>
  <c r="AI406" i="14"/>
  <c r="AF407" i="14"/>
  <c r="AF408" i="14"/>
  <c r="AH408" i="14"/>
  <c r="AG411" i="14"/>
  <c r="AE177" i="14"/>
  <c r="AG177" i="14"/>
  <c r="AI177" i="14"/>
  <c r="AF178" i="14"/>
  <c r="AH178" i="14"/>
  <c r="AH181" i="14"/>
  <c r="AG186" i="14"/>
  <c r="AE190" i="14"/>
  <c r="AH191" i="14"/>
  <c r="AH192" i="14"/>
  <c r="AF194" i="14"/>
  <c r="AH194" i="14"/>
  <c r="AE197" i="14"/>
  <c r="AG197" i="14"/>
  <c r="AI197" i="14"/>
  <c r="AE206" i="14"/>
  <c r="AG206" i="14"/>
  <c r="AI206" i="14"/>
  <c r="AH207" i="14"/>
  <c r="AF209" i="14"/>
  <c r="AF213" i="14"/>
  <c r="AH213" i="14"/>
  <c r="AE214" i="14"/>
  <c r="AG214" i="14"/>
  <c r="AI214" i="14"/>
  <c r="AE221" i="14"/>
  <c r="AH227" i="14"/>
  <c r="AE228" i="14"/>
  <c r="AI228" i="14"/>
  <c r="AE236" i="14"/>
  <c r="AG236" i="14"/>
  <c r="AI236" i="14"/>
  <c r="AG238" i="14"/>
  <c r="AH245" i="14"/>
  <c r="AH255" i="14"/>
  <c r="AE256" i="14"/>
  <c r="AG256" i="14"/>
  <c r="AI256" i="14"/>
  <c r="AF257" i="14"/>
  <c r="AH257" i="14"/>
  <c r="AI258" i="14"/>
  <c r="AF269" i="14"/>
  <c r="AH269" i="14"/>
  <c r="AG270" i="14"/>
  <c r="AI270" i="14"/>
  <c r="AF271" i="14"/>
  <c r="AE272" i="14"/>
  <c r="AG272" i="14"/>
  <c r="AI272" i="14"/>
  <c r="AF273" i="14"/>
  <c r="AG278" i="14"/>
  <c r="AI278" i="14"/>
  <c r="AE281" i="14"/>
  <c r="AG281" i="14"/>
  <c r="AI281" i="14"/>
  <c r="AE283" i="14"/>
  <c r="AG283" i="14"/>
  <c r="AH290" i="14"/>
  <c r="AH295" i="14"/>
  <c r="AF300" i="14"/>
  <c r="AH300" i="14"/>
  <c r="AG301" i="14"/>
  <c r="AF303" i="14"/>
  <c r="AE306" i="14"/>
  <c r="AG306" i="14"/>
  <c r="AI306" i="14"/>
  <c r="AF311" i="14"/>
  <c r="AG321" i="14"/>
  <c r="AG322" i="14"/>
  <c r="AI322" i="14"/>
  <c r="AF327" i="14"/>
  <c r="AH327" i="14"/>
  <c r="AE331" i="14"/>
  <c r="AG331" i="14"/>
  <c r="AI331" i="14"/>
  <c r="AH333" i="14"/>
  <c r="AF334" i="14"/>
  <c r="AH334" i="14"/>
  <c r="AE336" i="14"/>
  <c r="AI336" i="14"/>
  <c r="AH337" i="14"/>
  <c r="AF338" i="14"/>
  <c r="AE341" i="14"/>
  <c r="AG341" i="14"/>
  <c r="AI341" i="14"/>
  <c r="AF343" i="14"/>
  <c r="AF344" i="14"/>
  <c r="AH344" i="14"/>
  <c r="AE346" i="14"/>
  <c r="AG346" i="14"/>
  <c r="AI346" i="14"/>
  <c r="AF349" i="14"/>
  <c r="AE352" i="14"/>
  <c r="AI352" i="14"/>
  <c r="AF354" i="14"/>
  <c r="AG355" i="14"/>
  <c r="AE357" i="14"/>
  <c r="AG357" i="14"/>
  <c r="AI357" i="14"/>
  <c r="AF359" i="14"/>
  <c r="AF360" i="14"/>
  <c r="AH360" i="14"/>
  <c r="AE362" i="14"/>
  <c r="AG362" i="14"/>
  <c r="AI362" i="14"/>
  <c r="AF365" i="14"/>
  <c r="AE368" i="14"/>
  <c r="AI368" i="14"/>
  <c r="AF370" i="14"/>
  <c r="AH370" i="14"/>
  <c r="AH376" i="14"/>
  <c r="AE378" i="14"/>
  <c r="AG378" i="14"/>
  <c r="AI378" i="14"/>
  <c r="AF382" i="14"/>
  <c r="AG383" i="14"/>
  <c r="AI383" i="14"/>
  <c r="AG384" i="14"/>
  <c r="AE385" i="14"/>
  <c r="AI385" i="14"/>
  <c r="AE386" i="14"/>
  <c r="AG386" i="14"/>
  <c r="AI386" i="14"/>
  <c r="AF387" i="14"/>
  <c r="AH387" i="14"/>
  <c r="AE388" i="14"/>
  <c r="AG388" i="14"/>
  <c r="AI388" i="14"/>
  <c r="AF390" i="14"/>
  <c r="AH390" i="14"/>
  <c r="AE391" i="14"/>
  <c r="AG391" i="14"/>
  <c r="AF393" i="14"/>
  <c r="AE398" i="14"/>
  <c r="AG398" i="14"/>
  <c r="AI398" i="14"/>
  <c r="AE423" i="14"/>
  <c r="AI423" i="14"/>
  <c r="AG390" i="14"/>
  <c r="AI390" i="14"/>
  <c r="AF392" i="14"/>
  <c r="AH392" i="14"/>
  <c r="AE394" i="14"/>
  <c r="AG394" i="14"/>
  <c r="AE396" i="14"/>
  <c r="AI396" i="14"/>
  <c r="AE397" i="14"/>
  <c r="AG397" i="14"/>
  <c r="AI397" i="14"/>
  <c r="AH398" i="14"/>
  <c r="AG399" i="14"/>
  <c r="AG401" i="14"/>
  <c r="AF410" i="14"/>
  <c r="AF411" i="14"/>
  <c r="AH412" i="14"/>
  <c r="AF413" i="14"/>
  <c r="AF417" i="14"/>
  <c r="AE420" i="14"/>
  <c r="AI420" i="14"/>
  <c r="AF423" i="14"/>
  <c r="AH423" i="14"/>
  <c r="AF424" i="14"/>
  <c r="AH424" i="14"/>
  <c r="AE425" i="14"/>
  <c r="AI425" i="14"/>
  <c r="AF427" i="14"/>
  <c r="AH427" i="14"/>
  <c r="AF428" i="14"/>
  <c r="AH428" i="14"/>
  <c r="AE429" i="14"/>
  <c r="AI429" i="14"/>
  <c r="AF431" i="14"/>
  <c r="AH431" i="14"/>
  <c r="AF432" i="14"/>
  <c r="AH432" i="14"/>
  <c r="AE433" i="14"/>
  <c r="AI433" i="14"/>
  <c r="AF435" i="14"/>
  <c r="AH435" i="14"/>
  <c r="AF436" i="14"/>
  <c r="AH436" i="14"/>
  <c r="AE437" i="14"/>
  <c r="AG437" i="14"/>
  <c r="AI437" i="14"/>
  <c r="B5" i="12"/>
  <c r="F5" i="12"/>
  <c r="F43" i="12" s="1"/>
  <c r="N5" i="13"/>
  <c r="E6" i="12"/>
  <c r="D7" i="12"/>
  <c r="J7" i="13"/>
  <c r="C8" i="12"/>
  <c r="B9" i="12"/>
  <c r="F9" i="12"/>
  <c r="E10" i="12"/>
  <c r="D11" i="12"/>
  <c r="J11" i="13"/>
  <c r="C12" i="12"/>
  <c r="B13" i="12"/>
  <c r="F13" i="13"/>
  <c r="F13" i="12"/>
  <c r="N13" i="13"/>
  <c r="E14" i="12"/>
  <c r="L14" i="13"/>
  <c r="D15" i="12"/>
  <c r="J15" i="13"/>
  <c r="C16" i="12"/>
  <c r="B17" i="12"/>
  <c r="F17" i="12"/>
  <c r="E18" i="12"/>
  <c r="L18" i="13"/>
  <c r="M18" i="12" s="1"/>
  <c r="D19" i="12"/>
  <c r="C20" i="12"/>
  <c r="H20" i="13"/>
  <c r="B21" i="12"/>
  <c r="F21" i="13"/>
  <c r="F21" i="12"/>
  <c r="N21" i="13"/>
  <c r="E22" i="12"/>
  <c r="L22" i="13"/>
  <c r="D23" i="12"/>
  <c r="C24" i="12"/>
  <c r="B25" i="12"/>
  <c r="F25" i="12"/>
  <c r="N25" i="13"/>
  <c r="N25" i="12" s="1"/>
  <c r="E26" i="12"/>
  <c r="D27" i="12"/>
  <c r="J27" i="13"/>
  <c r="C28" i="12"/>
  <c r="B29" i="12"/>
  <c r="F29" i="12"/>
  <c r="E30" i="12"/>
  <c r="L30" i="13"/>
  <c r="D31" i="12"/>
  <c r="J31" i="13"/>
  <c r="C32" i="12"/>
  <c r="B34" i="12"/>
  <c r="F34" i="13"/>
  <c r="F34" i="12"/>
  <c r="N34" i="13"/>
  <c r="N34" i="12" s="1"/>
  <c r="E35" i="12"/>
  <c r="D36" i="12"/>
  <c r="C37" i="12"/>
  <c r="B38" i="12"/>
  <c r="F38" i="13"/>
  <c r="F38" i="12"/>
  <c r="N38" i="13"/>
  <c r="E40" i="12"/>
  <c r="D41" i="12"/>
  <c r="C42" i="12"/>
  <c r="AE6" i="17"/>
  <c r="AI6" i="17"/>
  <c r="AG7" i="17"/>
  <c r="AX8" i="17"/>
  <c r="AE9" i="17"/>
  <c r="AG9" i="17"/>
  <c r="AI9" i="17"/>
  <c r="AX10" i="17"/>
  <c r="AZ10" i="17"/>
  <c r="AG13" i="17"/>
  <c r="AI13" i="17"/>
  <c r="AW13" i="17"/>
  <c r="BA13" i="17"/>
  <c r="AF14" i="17"/>
  <c r="AW15" i="17"/>
  <c r="BA15" i="17"/>
  <c r="AX16" i="17"/>
  <c r="AG17" i="17"/>
  <c r="AY17" i="17"/>
  <c r="AX18" i="17"/>
  <c r="AG19" i="17"/>
  <c r="AE20" i="17"/>
  <c r="AG20" i="17"/>
  <c r="AI20" i="17"/>
  <c r="AZ21" i="17"/>
  <c r="AG22" i="17"/>
  <c r="AW22" i="17"/>
  <c r="AY22" i="17"/>
  <c r="BA22" i="17"/>
  <c r="AF24" i="17"/>
  <c r="AX24" i="17"/>
  <c r="AG25" i="17"/>
  <c r="AY25" i="17"/>
  <c r="AX26" i="17"/>
  <c r="AY27" i="17"/>
  <c r="AG28" i="17"/>
  <c r="AF29" i="17"/>
  <c r="AY29" i="17"/>
  <c r="AG30" i="17"/>
  <c r="AF31" i="17"/>
  <c r="AY31" i="17"/>
  <c r="AG32" i="17"/>
  <c r="AF33" i="17"/>
  <c r="AY33" i="17"/>
  <c r="AG34" i="17"/>
  <c r="AF35" i="17"/>
  <c r="AY35" i="17"/>
  <c r="AG36" i="17"/>
  <c r="AF38" i="17"/>
  <c r="AG39" i="17"/>
  <c r="AG40" i="17"/>
  <c r="AF42" i="17"/>
  <c r="AG43" i="17"/>
  <c r="AG44" i="17"/>
  <c r="AF47" i="17"/>
  <c r="AH47" i="17"/>
  <c r="AI48" i="17"/>
  <c r="AE51" i="17"/>
  <c r="AG51" i="17"/>
  <c r="AI51" i="17"/>
  <c r="AG53" i="17"/>
  <c r="AE56" i="17"/>
  <c r="AI56" i="17"/>
  <c r="AE62" i="17"/>
  <c r="C5" i="12"/>
  <c r="H5" i="13"/>
  <c r="B6" i="12"/>
  <c r="F6" i="12"/>
  <c r="E7" i="12"/>
  <c r="E43" i="12" s="1"/>
  <c r="L7" i="13"/>
  <c r="D8" i="12"/>
  <c r="C9" i="12"/>
  <c r="B10" i="12"/>
  <c r="F10" i="12"/>
  <c r="E11" i="12"/>
  <c r="L11" i="13"/>
  <c r="D12" i="12"/>
  <c r="D43" i="12" s="1"/>
  <c r="C13" i="12"/>
  <c r="H13" i="13"/>
  <c r="B14" i="12"/>
  <c r="F14" i="13"/>
  <c r="F14" i="12"/>
  <c r="N14" i="13"/>
  <c r="E15" i="12"/>
  <c r="L15" i="13"/>
  <c r="D16" i="12"/>
  <c r="C17" i="12"/>
  <c r="B18" i="12"/>
  <c r="F18" i="13"/>
  <c r="F18" i="12"/>
  <c r="N18" i="13"/>
  <c r="E19" i="12"/>
  <c r="D20" i="12"/>
  <c r="J20" i="13"/>
  <c r="C21" i="12"/>
  <c r="H21" i="13"/>
  <c r="B22" i="12"/>
  <c r="F22" i="13"/>
  <c r="F22" i="12"/>
  <c r="N22" i="13"/>
  <c r="E23" i="12"/>
  <c r="D24" i="12"/>
  <c r="C25" i="12"/>
  <c r="H25" i="13"/>
  <c r="B26" i="12"/>
  <c r="F26" i="12"/>
  <c r="E27" i="12"/>
  <c r="L27" i="13"/>
  <c r="M27" i="12" s="1"/>
  <c r="D28" i="12"/>
  <c r="C29" i="12"/>
  <c r="B30" i="12"/>
  <c r="F30" i="12"/>
  <c r="E31" i="12"/>
  <c r="L31" i="13"/>
  <c r="M31" i="12" s="1"/>
  <c r="D32" i="12"/>
  <c r="C34" i="12"/>
  <c r="H34" i="13"/>
  <c r="B35" i="12"/>
  <c r="F35" i="12"/>
  <c r="E36" i="12"/>
  <c r="D37" i="12"/>
  <c r="C38" i="12"/>
  <c r="H38" i="13"/>
  <c r="K38" i="12" s="1"/>
  <c r="B40" i="12"/>
  <c r="F40" i="12"/>
  <c r="E41" i="12"/>
  <c r="D42" i="12"/>
  <c r="AG417" i="14"/>
  <c r="AH420" i="14"/>
  <c r="AE424" i="14"/>
  <c r="AI424" i="14"/>
  <c r="AF425" i="14"/>
  <c r="AE428" i="14"/>
  <c r="AI428" i="14"/>
  <c r="AF429" i="14"/>
  <c r="AE432" i="14"/>
  <c r="AI432" i="14"/>
  <c r="AF433" i="14"/>
  <c r="AE436" i="14"/>
  <c r="AI436" i="14"/>
  <c r="AF437" i="14"/>
  <c r="D5" i="12"/>
  <c r="J5" i="13"/>
  <c r="C6" i="12"/>
  <c r="B7" i="12"/>
  <c r="F7" i="13"/>
  <c r="F7" i="12"/>
  <c r="N7" i="13"/>
  <c r="E8" i="12"/>
  <c r="D9" i="12"/>
  <c r="C10" i="12"/>
  <c r="B11" i="12"/>
  <c r="F11" i="13"/>
  <c r="F11" i="12"/>
  <c r="N11" i="13"/>
  <c r="E12" i="12"/>
  <c r="D13" i="12"/>
  <c r="J13" i="13"/>
  <c r="C14" i="12"/>
  <c r="H14" i="13"/>
  <c r="B15" i="12"/>
  <c r="F15" i="13"/>
  <c r="F15" i="12"/>
  <c r="N15" i="13"/>
  <c r="E16" i="12"/>
  <c r="D17" i="12"/>
  <c r="C18" i="12"/>
  <c r="H18" i="13"/>
  <c r="K18" i="12" s="1"/>
  <c r="B19" i="12"/>
  <c r="F19" i="12"/>
  <c r="E20" i="12"/>
  <c r="L20" i="13"/>
  <c r="M20" i="12" s="1"/>
  <c r="D21" i="12"/>
  <c r="J21" i="13"/>
  <c r="C22" i="12"/>
  <c r="H22" i="13"/>
  <c r="K22" i="12" s="1"/>
  <c r="B23" i="12"/>
  <c r="F23" i="12"/>
  <c r="E24" i="12"/>
  <c r="D25" i="12"/>
  <c r="J25" i="13"/>
  <c r="C26" i="12"/>
  <c r="B27" i="12"/>
  <c r="F27" i="13"/>
  <c r="F27" i="12"/>
  <c r="E28" i="12"/>
  <c r="D29" i="12"/>
  <c r="C30" i="12"/>
  <c r="H30" i="13"/>
  <c r="B31" i="12"/>
  <c r="F31" i="13"/>
  <c r="F31" i="12"/>
  <c r="N31" i="13"/>
  <c r="E32" i="12"/>
  <c r="D34" i="12"/>
  <c r="J34" i="13"/>
  <c r="L34" i="12" s="1"/>
  <c r="C35" i="12"/>
  <c r="B36" i="12"/>
  <c r="F36" i="12"/>
  <c r="E37" i="12"/>
  <c r="D38" i="12"/>
  <c r="J38" i="13"/>
  <c r="C40" i="12"/>
  <c r="B41" i="12"/>
  <c r="F41" i="12"/>
  <c r="E42" i="12"/>
  <c r="AF6" i="17"/>
  <c r="AY8" i="17"/>
  <c r="BA8" i="17"/>
  <c r="AW10" i="17"/>
  <c r="AY10" i="17"/>
  <c r="BA10" i="17"/>
  <c r="AF11" i="17"/>
  <c r="AH11" i="17"/>
  <c r="AG12" i="17"/>
  <c r="AI12" i="17"/>
  <c r="AX13" i="17"/>
  <c r="AZ13" i="17"/>
  <c r="AE14" i="17"/>
  <c r="AG14" i="17"/>
  <c r="AI14" i="17"/>
  <c r="AF15" i="17"/>
  <c r="AX15" i="17"/>
  <c r="AZ15" i="17"/>
  <c r="AW16" i="17"/>
  <c r="AY16" i="17"/>
  <c r="BA16" i="17"/>
  <c r="AW18" i="17"/>
  <c r="AY18" i="17"/>
  <c r="BA18" i="17"/>
  <c r="AF20" i="17"/>
  <c r="AW21" i="17"/>
  <c r="BA21" i="17"/>
  <c r="AX22" i="17"/>
  <c r="AE24" i="17"/>
  <c r="AI24" i="17"/>
  <c r="AW24" i="17"/>
  <c r="AY24" i="17"/>
  <c r="BA24" i="17"/>
  <c r="AW26" i="17"/>
  <c r="AY26" i="17"/>
  <c r="BA26" i="17"/>
  <c r="AE29" i="17"/>
  <c r="AG29" i="17"/>
  <c r="AI29" i="17"/>
  <c r="AE31" i="17"/>
  <c r="AG31" i="17"/>
  <c r="AI31" i="17"/>
  <c r="AG33" i="17"/>
  <c r="AI33" i="17"/>
  <c r="AI52" i="17"/>
  <c r="AE55" i="17"/>
  <c r="AG55" i="17"/>
  <c r="AE57" i="17"/>
  <c r="AG57" i="17"/>
  <c r="AI57" i="17"/>
  <c r="AF58" i="17"/>
  <c r="AF59" i="17"/>
  <c r="AH59" i="17"/>
  <c r="AE94" i="17"/>
  <c r="AF399" i="14"/>
  <c r="AF400" i="14"/>
  <c r="AH400" i="14"/>
  <c r="AE402" i="14"/>
  <c r="AG402" i="14"/>
  <c r="AE404" i="14"/>
  <c r="AI404" i="14"/>
  <c r="AE405" i="14"/>
  <c r="AG405" i="14"/>
  <c r="AI405" i="14"/>
  <c r="AG409" i="14"/>
  <c r="AF418" i="14"/>
  <c r="AE421" i="14"/>
  <c r="AI421" i="14"/>
  <c r="AE422" i="14"/>
  <c r="AG422" i="14"/>
  <c r="AI422" i="14"/>
  <c r="AE426" i="14"/>
  <c r="AG426" i="14"/>
  <c r="AI426" i="14"/>
  <c r="AE430" i="14"/>
  <c r="AG430" i="14"/>
  <c r="AI430" i="14"/>
  <c r="AE434" i="14"/>
  <c r="AG434" i="14"/>
  <c r="AI434" i="14"/>
  <c r="E5" i="12"/>
  <c r="L5" i="13"/>
  <c r="D6" i="12"/>
  <c r="C7" i="12"/>
  <c r="H7" i="13"/>
  <c r="K7" i="12" s="1"/>
  <c r="B8" i="12"/>
  <c r="F8" i="12"/>
  <c r="E9" i="12"/>
  <c r="D10" i="12"/>
  <c r="C11" i="12"/>
  <c r="H11" i="13"/>
  <c r="B12" i="12"/>
  <c r="F12" i="12"/>
  <c r="E13" i="12"/>
  <c r="L13" i="13"/>
  <c r="D14" i="12"/>
  <c r="J14" i="13"/>
  <c r="C15" i="12"/>
  <c r="H15" i="13"/>
  <c r="B16" i="12"/>
  <c r="F16" i="12"/>
  <c r="E17" i="12"/>
  <c r="D18" i="12"/>
  <c r="J18" i="13"/>
  <c r="C19" i="12"/>
  <c r="B20" i="12"/>
  <c r="F20" i="13"/>
  <c r="F20" i="12"/>
  <c r="N20" i="13"/>
  <c r="N20" i="12" s="1"/>
  <c r="E21" i="12"/>
  <c r="L21" i="13"/>
  <c r="D22" i="12"/>
  <c r="J22" i="13"/>
  <c r="C23" i="12"/>
  <c r="B24" i="12"/>
  <c r="F24" i="12"/>
  <c r="E25" i="12"/>
  <c r="L25" i="13"/>
  <c r="D26" i="12"/>
  <c r="C27" i="12"/>
  <c r="H27" i="13"/>
  <c r="K27" i="12" s="1"/>
  <c r="B28" i="12"/>
  <c r="F28" i="12"/>
  <c r="E29" i="12"/>
  <c r="D30" i="12"/>
  <c r="J30" i="13"/>
  <c r="C31" i="12"/>
  <c r="H31" i="13"/>
  <c r="B32" i="12"/>
  <c r="F32" i="12"/>
  <c r="N32" i="13"/>
  <c r="N32" i="12" s="1"/>
  <c r="E34" i="12"/>
  <c r="L34" i="13"/>
  <c r="D35" i="12"/>
  <c r="C36" i="12"/>
  <c r="B37" i="12"/>
  <c r="F37" i="12"/>
  <c r="E38" i="12"/>
  <c r="L38" i="13"/>
  <c r="D40" i="12"/>
  <c r="C41" i="12"/>
  <c r="B42" i="12"/>
  <c r="F42" i="12"/>
  <c r="AW6" i="17"/>
  <c r="AY6" i="17"/>
  <c r="BA6" i="17"/>
  <c r="AF7" i="17"/>
  <c r="AH7" i="17"/>
  <c r="AX7" i="17"/>
  <c r="AZ7" i="17"/>
  <c r="AI8" i="17"/>
  <c r="AF9" i="17"/>
  <c r="AY9" i="17"/>
  <c r="AE10" i="17"/>
  <c r="AG10" i="17"/>
  <c r="AI10" i="17"/>
  <c r="AW11" i="17"/>
  <c r="BA11" i="17"/>
  <c r="AX12" i="17"/>
  <c r="AF13" i="17"/>
  <c r="AX14" i="17"/>
  <c r="AE16" i="17"/>
  <c r="AG16" i="17"/>
  <c r="AI16" i="17"/>
  <c r="AF17" i="17"/>
  <c r="AX17" i="17"/>
  <c r="AZ17" i="17"/>
  <c r="AE18" i="17"/>
  <c r="AG18" i="17"/>
  <c r="AI18" i="17"/>
  <c r="AF19" i="17"/>
  <c r="AX19" i="17"/>
  <c r="AZ19" i="17"/>
  <c r="AW20" i="17"/>
  <c r="AY20" i="17"/>
  <c r="BA20" i="17"/>
  <c r="AF22" i="17"/>
  <c r="AW23" i="17"/>
  <c r="BA23" i="17"/>
  <c r="AF25" i="17"/>
  <c r="AH25" i="17"/>
  <c r="AX25" i="17"/>
  <c r="AZ25" i="17"/>
  <c r="AE26" i="17"/>
  <c r="AI26" i="17"/>
  <c r="AX27" i="17"/>
  <c r="AZ27" i="17"/>
  <c r="AF28" i="17"/>
  <c r="AH28" i="17"/>
  <c r="AW28" i="17"/>
  <c r="BA28" i="17"/>
  <c r="AX29" i="17"/>
  <c r="AZ29" i="17"/>
  <c r="AF30" i="17"/>
  <c r="AH30" i="17"/>
  <c r="AW30" i="17"/>
  <c r="BA30" i="17"/>
  <c r="AX31" i="17"/>
  <c r="AZ31" i="17"/>
  <c r="AF32" i="17"/>
  <c r="AH32" i="17"/>
  <c r="AW32" i="17"/>
  <c r="BA32" i="17"/>
  <c r="AX33" i="17"/>
  <c r="AZ33" i="17"/>
  <c r="AF34" i="17"/>
  <c r="AH34" i="17"/>
  <c r="AW34" i="17"/>
  <c r="BA34" i="17"/>
  <c r="AX35" i="17"/>
  <c r="AZ35" i="17"/>
  <c r="AF36" i="17"/>
  <c r="AH36" i="17"/>
  <c r="AE37" i="17"/>
  <c r="AI37" i="17"/>
  <c r="AF39" i="17"/>
  <c r="AH39" i="17"/>
  <c r="AF40" i="17"/>
  <c r="AH40" i="17"/>
  <c r="AE41" i="17"/>
  <c r="AI41" i="17"/>
  <c r="AF43" i="17"/>
  <c r="AH43" i="17"/>
  <c r="AF44" i="17"/>
  <c r="AH44" i="17"/>
  <c r="AE46" i="17"/>
  <c r="AI46" i="17"/>
  <c r="AE49" i="17"/>
  <c r="AI49" i="17"/>
  <c r="AF50" i="17"/>
  <c r="AE60" i="17"/>
  <c r="AE78" i="17"/>
  <c r="AF48" i="17"/>
  <c r="AH48" i="17"/>
  <c r="AF49" i="17"/>
  <c r="AH49" i="17"/>
  <c r="AE50" i="17"/>
  <c r="AI50" i="17"/>
  <c r="AF52" i="17"/>
  <c r="AH52" i="17"/>
  <c r="AF53" i="17"/>
  <c r="AH53" i="17"/>
  <c r="AE54" i="17"/>
  <c r="AI54" i="17"/>
  <c r="AF56" i="17"/>
  <c r="AH56" i="17"/>
  <c r="AF57" i="17"/>
  <c r="AH57" i="17"/>
  <c r="AH60" i="17"/>
  <c r="AF62" i="17"/>
  <c r="AE68" i="17"/>
  <c r="AG68" i="17"/>
  <c r="AI68" i="17"/>
  <c r="AF70" i="17"/>
  <c r="AE72" i="17"/>
  <c r="AG72" i="17"/>
  <c r="AI72" i="17"/>
  <c r="AF73" i="17"/>
  <c r="AH73" i="17"/>
  <c r="AH76" i="17"/>
  <c r="AF78" i="17"/>
  <c r="AE84" i="17"/>
  <c r="AG84" i="17"/>
  <c r="AI84" i="17"/>
  <c r="AF86" i="17"/>
  <c r="AE88" i="17"/>
  <c r="AG88" i="17"/>
  <c r="AI88" i="17"/>
  <c r="AF89" i="17"/>
  <c r="AH89" i="17"/>
  <c r="AH92" i="17"/>
  <c r="AF94" i="17"/>
  <c r="AE100" i="17"/>
  <c r="AG100" i="17"/>
  <c r="AI100" i="17"/>
  <c r="AF102" i="17"/>
  <c r="AE104" i="17"/>
  <c r="AG104" i="17"/>
  <c r="AI104" i="17"/>
  <c r="AF105" i="17"/>
  <c r="AH105" i="17"/>
  <c r="AH110" i="17"/>
  <c r="AF112" i="17"/>
  <c r="AE118" i="17"/>
  <c r="AG118" i="17"/>
  <c r="AI118" i="17"/>
  <c r="AF120" i="17"/>
  <c r="AG123" i="17"/>
  <c r="AG128" i="17"/>
  <c r="AG132" i="17"/>
  <c r="AG133" i="17"/>
  <c r="AG134" i="17"/>
  <c r="AH135" i="17"/>
  <c r="AF136" i="17"/>
  <c r="AH136" i="17"/>
  <c r="AH137" i="17"/>
  <c r="AF138" i="17"/>
  <c r="AF140" i="17"/>
  <c r="AH141" i="17"/>
  <c r="AE143" i="17"/>
  <c r="AG143" i="17"/>
  <c r="AF146" i="17"/>
  <c r="AE149" i="17"/>
  <c r="AI149" i="17"/>
  <c r="AH154" i="17"/>
  <c r="AG158" i="17"/>
  <c r="AE159" i="17"/>
  <c r="AG159" i="17"/>
  <c r="AI159" i="17"/>
  <c r="AF163" i="17"/>
  <c r="AF164" i="17"/>
  <c r="AG165" i="17"/>
  <c r="AG166" i="17"/>
  <c r="AH170" i="17"/>
  <c r="AE175" i="17"/>
  <c r="AI175" i="17"/>
  <c r="AF177" i="17"/>
  <c r="AG178" i="17"/>
  <c r="AG180" i="17"/>
  <c r="AE181" i="17"/>
  <c r="AI181" i="17"/>
  <c r="AE182" i="17"/>
  <c r="AG182" i="17"/>
  <c r="AI182" i="17"/>
  <c r="AF186" i="17"/>
  <c r="AI188" i="17"/>
  <c r="AH190" i="17"/>
  <c r="AF196" i="17"/>
  <c r="AG197" i="17"/>
  <c r="AI197" i="17"/>
  <c r="AG200" i="17"/>
  <c r="AE201" i="17"/>
  <c r="AI201" i="17"/>
  <c r="AE202" i="17"/>
  <c r="AG202" i="17"/>
  <c r="AI202" i="17"/>
  <c r="AF203" i="17"/>
  <c r="AH203" i="17"/>
  <c r="AE204" i="17"/>
  <c r="AG204" i="17"/>
  <c r="AI204" i="17"/>
  <c r="AF206" i="17"/>
  <c r="AH206" i="17"/>
  <c r="AE207" i="17"/>
  <c r="AG207" i="17"/>
  <c r="AI207" i="17"/>
  <c r="AH209" i="17"/>
  <c r="AF214" i="17"/>
  <c r="AG215" i="17"/>
  <c r="AE264" i="17"/>
  <c r="AI264" i="17"/>
  <c r="AH71" i="17"/>
  <c r="AE73" i="17"/>
  <c r="AG73" i="17"/>
  <c r="AI73" i="17"/>
  <c r="AF74" i="17"/>
  <c r="AF75" i="17"/>
  <c r="AH75" i="17"/>
  <c r="AH87" i="17"/>
  <c r="AE89" i="17"/>
  <c r="AG89" i="17"/>
  <c r="AI89" i="17"/>
  <c r="AF90" i="17"/>
  <c r="AF91" i="17"/>
  <c r="AH91" i="17"/>
  <c r="AH103" i="17"/>
  <c r="AE105" i="17"/>
  <c r="AG105" i="17"/>
  <c r="AI105" i="17"/>
  <c r="AF106" i="17"/>
  <c r="AF109" i="17"/>
  <c r="AH109" i="17"/>
  <c r="AH121" i="17"/>
  <c r="AF122" i="17"/>
  <c r="AF124" i="17"/>
  <c r="AH125" i="17"/>
  <c r="AE127" i="17"/>
  <c r="AG127" i="17"/>
  <c r="AF134" i="17"/>
  <c r="AG139" i="17"/>
  <c r="AH149" i="17"/>
  <c r="AE154" i="17"/>
  <c r="AI154" i="17"/>
  <c r="AF159" i="17"/>
  <c r="AE163" i="17"/>
  <c r="AI163" i="17"/>
  <c r="AE164" i="17"/>
  <c r="AG164" i="17"/>
  <c r="AI164" i="17"/>
  <c r="AF167" i="17"/>
  <c r="AE170" i="17"/>
  <c r="AI170" i="17"/>
  <c r="AH175" i="17"/>
  <c r="AE177" i="17"/>
  <c r="AG177" i="17"/>
  <c r="AI177" i="17"/>
  <c r="AF181" i="17"/>
  <c r="AF182" i="17"/>
  <c r="AE186" i="17"/>
  <c r="AI186" i="17"/>
  <c r="AE191" i="17"/>
  <c r="AG191" i="17"/>
  <c r="AI195" i="17"/>
  <c r="AE196" i="17"/>
  <c r="AG196" i="17"/>
  <c r="AI196" i="17"/>
  <c r="AF201" i="17"/>
  <c r="AF202" i="17"/>
  <c r="AH202" i="17"/>
  <c r="AH204" i="17"/>
  <c r="AG206" i="17"/>
  <c r="AI206" i="17"/>
  <c r="AI213" i="17"/>
  <c r="AI55" i="17"/>
  <c r="AI60" i="17"/>
  <c r="AE61" i="17"/>
  <c r="AG61" i="17"/>
  <c r="AI61" i="17"/>
  <c r="AF64" i="17"/>
  <c r="AF65" i="17"/>
  <c r="AH65" i="17"/>
  <c r="AH67" i="17"/>
  <c r="AG69" i="17"/>
  <c r="AI69" i="17"/>
  <c r="AI76" i="17"/>
  <c r="AE77" i="17"/>
  <c r="AG77" i="17"/>
  <c r="AI77" i="17"/>
  <c r="AF80" i="17"/>
  <c r="AF81" i="17"/>
  <c r="AH81" i="17"/>
  <c r="AH83" i="17"/>
  <c r="AG85" i="17"/>
  <c r="AI85" i="17"/>
  <c r="AI92" i="17"/>
  <c r="AE93" i="17"/>
  <c r="AG93" i="17"/>
  <c r="AI93" i="17"/>
  <c r="AF96" i="17"/>
  <c r="AF97" i="17"/>
  <c r="AH97" i="17"/>
  <c r="AH99" i="17"/>
  <c r="AG101" i="17"/>
  <c r="AI101" i="17"/>
  <c r="AI110" i="17"/>
  <c r="AE111" i="17"/>
  <c r="AG111" i="17"/>
  <c r="AI111" i="17"/>
  <c r="AF114" i="17"/>
  <c r="AF115" i="17"/>
  <c r="AH115" i="17"/>
  <c r="AH117" i="17"/>
  <c r="AG119" i="17"/>
  <c r="AI119" i="17"/>
  <c r="AG126" i="17"/>
  <c r="AF128" i="17"/>
  <c r="AH128" i="17"/>
  <c r="AH129" i="17"/>
  <c r="AF130" i="17"/>
  <c r="AF132" i="17"/>
  <c r="AH133" i="17"/>
  <c r="AE135" i="17"/>
  <c r="AG135" i="17"/>
  <c r="AF142" i="17"/>
  <c r="AF147" i="17"/>
  <c r="AE150" i="17"/>
  <c r="AI150" i="17"/>
  <c r="AE151" i="17"/>
  <c r="AG151" i="17"/>
  <c r="AI151" i="17"/>
  <c r="AF158" i="17"/>
  <c r="AE161" i="17"/>
  <c r="AI161" i="17"/>
  <c r="AH166" i="17"/>
  <c r="AE168" i="17"/>
  <c r="AG168" i="17"/>
  <c r="AI168" i="17"/>
  <c r="AF171" i="17"/>
  <c r="AF172" i="17"/>
  <c r="AH180" i="17"/>
  <c r="AE184" i="17"/>
  <c r="AI184" i="17"/>
  <c r="AF187" i="17"/>
  <c r="AF192" i="17"/>
  <c r="AH192" i="17"/>
  <c r="AF197" i="17"/>
  <c r="AG205" i="17"/>
  <c r="AI205" i="17"/>
  <c r="AF207" i="17"/>
  <c r="AE209" i="17"/>
  <c r="AG209" i="17"/>
  <c r="AI209" i="17"/>
  <c r="AF210" i="17"/>
  <c r="AH210" i="17"/>
  <c r="AG216" i="17"/>
  <c r="AE218" i="17"/>
  <c r="AG218" i="17"/>
  <c r="AI218" i="17"/>
  <c r="AF221" i="17"/>
  <c r="AH221" i="17"/>
  <c r="AE245" i="17"/>
  <c r="AI245" i="17"/>
  <c r="AE214" i="17"/>
  <c r="AG214" i="17"/>
  <c r="AI214" i="17"/>
  <c r="AF217" i="17"/>
  <c r="AF218" i="17"/>
  <c r="AH218" i="17"/>
  <c r="AH223" i="17"/>
  <c r="AE225" i="17"/>
  <c r="AG225" i="17"/>
  <c r="AE227" i="17"/>
  <c r="AI227" i="17"/>
  <c r="AE228" i="17"/>
  <c r="AG228" i="17"/>
  <c r="AI228" i="17"/>
  <c r="AH229" i="17"/>
  <c r="AG230" i="17"/>
  <c r="AG232" i="17"/>
  <c r="AF244" i="17"/>
  <c r="AF245" i="17"/>
  <c r="AH246" i="17"/>
  <c r="AF254" i="17"/>
  <c r="AF258" i="17"/>
  <c r="AG260" i="17"/>
  <c r="AE263" i="17"/>
  <c r="AG263" i="17"/>
  <c r="AI263" i="17"/>
  <c r="AF264" i="17"/>
  <c r="AF267" i="17"/>
  <c r="AH267" i="17"/>
  <c r="AE269" i="17"/>
  <c r="AG269" i="17"/>
  <c r="AE271" i="17"/>
  <c r="AI271" i="17"/>
  <c r="AF274" i="17"/>
  <c r="AH274" i="17"/>
  <c r="AF275" i="17"/>
  <c r="AH275" i="17"/>
  <c r="AH279" i="17"/>
  <c r="AE283" i="17"/>
  <c r="AI283" i="17"/>
  <c r="AF284" i="17"/>
  <c r="AE291" i="17"/>
  <c r="AI291" i="17"/>
  <c r="AF295" i="17"/>
  <c r="AH295" i="17"/>
  <c r="AF296" i="17"/>
  <c r="AH296" i="17"/>
  <c r="AE297" i="17"/>
  <c r="AI297" i="17"/>
  <c r="AF299" i="17"/>
  <c r="AH299" i="17"/>
  <c r="AF300" i="17"/>
  <c r="AH300" i="17"/>
  <c r="AE301" i="17"/>
  <c r="AI301" i="17"/>
  <c r="AF304" i="17"/>
  <c r="AH304" i="17"/>
  <c r="AF305" i="17"/>
  <c r="AH305" i="17"/>
  <c r="AE306" i="17"/>
  <c r="AI306" i="17"/>
  <c r="AF308" i="17"/>
  <c r="AH308" i="17"/>
  <c r="AF309" i="17"/>
  <c r="AH309" i="17"/>
  <c r="AH312" i="17"/>
  <c r="AF315" i="17"/>
  <c r="AE325" i="17"/>
  <c r="AG325" i="17"/>
  <c r="AI325" i="17"/>
  <c r="AF327" i="17"/>
  <c r="AE329" i="17"/>
  <c r="AG329" i="17"/>
  <c r="AI329" i="17"/>
  <c r="AG331" i="17"/>
  <c r="AG335" i="17"/>
  <c r="AG336" i="17"/>
  <c r="AG337" i="17"/>
  <c r="AH338" i="17"/>
  <c r="AF339" i="17"/>
  <c r="AH339" i="17"/>
  <c r="AH340" i="17"/>
  <c r="AF341" i="17"/>
  <c r="AF343" i="17"/>
  <c r="AH344" i="17"/>
  <c r="AE346" i="17"/>
  <c r="AG346" i="17"/>
  <c r="AH350" i="17"/>
  <c r="AF353" i="17"/>
  <c r="AE358" i="17"/>
  <c r="AG358" i="17"/>
  <c r="AI358" i="17"/>
  <c r="AE362" i="17"/>
  <c r="AG362" i="17"/>
  <c r="AI362" i="17"/>
  <c r="AG364" i="17"/>
  <c r="AE367" i="17"/>
  <c r="AI367" i="17"/>
  <c r="AE223" i="17"/>
  <c r="AG223" i="17"/>
  <c r="AI223" i="17"/>
  <c r="AF225" i="17"/>
  <c r="AF226" i="17"/>
  <c r="AH227" i="17"/>
  <c r="AF228" i="17"/>
  <c r="AF232" i="17"/>
  <c r="AE238" i="17"/>
  <c r="AG238" i="17"/>
  <c r="AI238" i="17"/>
  <c r="AF239" i="17"/>
  <c r="AF240" i="17"/>
  <c r="AH240" i="17"/>
  <c r="AE244" i="17"/>
  <c r="AG244" i="17"/>
  <c r="AE246" i="17"/>
  <c r="AI246" i="17"/>
  <c r="AE254" i="17"/>
  <c r="AG254" i="17"/>
  <c r="AI254" i="17"/>
  <c r="AG258" i="17"/>
  <c r="AF269" i="17"/>
  <c r="AF270" i="17"/>
  <c r="AH271" i="17"/>
  <c r="AE275" i="17"/>
  <c r="AI275" i="17"/>
  <c r="AF276" i="17"/>
  <c r="AE279" i="17"/>
  <c r="AI279" i="17"/>
  <c r="AF282" i="17"/>
  <c r="AH282" i="17"/>
  <c r="AF283" i="17"/>
  <c r="AH283" i="17"/>
  <c r="AH291" i="17"/>
  <c r="AE296" i="17"/>
  <c r="AI296" i="17"/>
  <c r="AF297" i="17"/>
  <c r="AE300" i="17"/>
  <c r="AI300" i="17"/>
  <c r="AF301" i="17"/>
  <c r="AE305" i="17"/>
  <c r="AI305" i="17"/>
  <c r="AF306" i="17"/>
  <c r="AE309" i="17"/>
  <c r="AI309" i="17"/>
  <c r="AF310" i="17"/>
  <c r="AF311" i="17"/>
  <c r="AH311" i="17"/>
  <c r="AH328" i="17"/>
  <c r="AE330" i="17"/>
  <c r="AG330" i="17"/>
  <c r="AF337" i="17"/>
  <c r="AG342" i="17"/>
  <c r="AG353" i="17"/>
  <c r="AF355" i="17"/>
  <c r="AH355" i="17"/>
  <c r="AF356" i="17"/>
  <c r="AH356" i="17"/>
  <c r="AI363" i="17"/>
  <c r="AE368" i="17"/>
  <c r="AI368" i="17"/>
  <c r="AF369" i="17"/>
  <c r="AE229" i="17"/>
  <c r="AG229" i="17"/>
  <c r="AI229" i="17"/>
  <c r="AF230" i="17"/>
  <c r="AF231" i="17"/>
  <c r="AH231" i="17"/>
  <c r="AE234" i="17"/>
  <c r="AG234" i="17"/>
  <c r="AE236" i="17"/>
  <c r="AI236" i="17"/>
  <c r="AE237" i="17"/>
  <c r="AG237" i="17"/>
  <c r="AI237" i="17"/>
  <c r="AG241" i="17"/>
  <c r="AF259" i="17"/>
  <c r="AF260" i="17"/>
  <c r="AH261" i="17"/>
  <c r="AF262" i="17"/>
  <c r="AF268" i="17"/>
  <c r="AE273" i="17"/>
  <c r="AG273" i="17"/>
  <c r="AI273" i="17"/>
  <c r="AE277" i="17"/>
  <c r="AG277" i="17"/>
  <c r="AI277" i="17"/>
  <c r="AF280" i="17"/>
  <c r="AF281" i="17"/>
  <c r="AF289" i="17"/>
  <c r="AE294" i="17"/>
  <c r="AG294" i="17"/>
  <c r="AI294" i="17"/>
  <c r="AE298" i="17"/>
  <c r="AG298" i="17"/>
  <c r="AI298" i="17"/>
  <c r="AE303" i="17"/>
  <c r="AG303" i="17"/>
  <c r="AI303" i="17"/>
  <c r="AE307" i="17"/>
  <c r="AG307" i="17"/>
  <c r="AI307" i="17"/>
  <c r="AI312" i="17"/>
  <c r="AE313" i="17"/>
  <c r="AG313" i="17"/>
  <c r="AI313" i="17"/>
  <c r="AF321" i="17"/>
  <c r="AF322" i="17"/>
  <c r="AH322" i="17"/>
  <c r="AH324" i="17"/>
  <c r="AG326" i="17"/>
  <c r="AI326" i="17"/>
  <c r="AF331" i="17"/>
  <c r="AH331" i="17"/>
  <c r="AH332" i="17"/>
  <c r="AF333" i="17"/>
  <c r="AF335" i="17"/>
  <c r="AH336" i="17"/>
  <c r="AE338" i="17"/>
  <c r="AG338" i="17"/>
  <c r="AF345" i="17"/>
  <c r="AG350" i="17"/>
  <c r="AG376" i="17"/>
  <c r="AG356" i="17"/>
  <c r="AF358" i="17"/>
  <c r="AG359" i="17"/>
  <c r="AG360" i="17"/>
  <c r="AF363" i="17"/>
  <c r="AH363" i="17"/>
  <c r="AF364" i="17"/>
  <c r="AH364" i="17"/>
  <c r="AF367" i="17"/>
  <c r="AH367" i="17"/>
  <c r="AF368" i="17"/>
  <c r="AH368" i="17"/>
  <c r="AE371" i="17"/>
  <c r="AG371" i="17"/>
  <c r="AI371" i="17"/>
  <c r="AH376" i="17"/>
  <c r="AE378" i="17"/>
  <c r="AG378" i="17"/>
  <c r="AI378" i="17"/>
  <c r="AF379" i="17"/>
  <c r="AF380" i="17"/>
  <c r="AH380" i="17"/>
  <c r="AE387" i="17"/>
  <c r="AG387" i="17"/>
  <c r="AI387" i="17"/>
  <c r="AH390" i="17"/>
  <c r="AF393" i="17"/>
  <c r="AG398" i="17"/>
  <c r="AG403" i="17"/>
  <c r="AG407" i="17"/>
  <c r="AG408" i="17"/>
  <c r="AG409" i="17"/>
  <c r="AH410" i="17"/>
  <c r="AF411" i="17"/>
  <c r="AH411" i="17"/>
  <c r="AH412" i="17"/>
  <c r="AF413" i="17"/>
  <c r="AF414" i="17"/>
  <c r="AG415" i="17"/>
  <c r="AG416" i="17"/>
  <c r="AF418" i="17"/>
  <c r="AG419" i="17"/>
  <c r="AG420" i="17"/>
  <c r="AF422" i="17"/>
  <c r="AG423" i="17"/>
  <c r="AG424" i="17"/>
  <c r="AF426" i="17"/>
  <c r="AG427" i="17"/>
  <c r="AG428" i="17"/>
  <c r="AF430" i="17"/>
  <c r="AG431" i="17"/>
  <c r="AG432" i="17"/>
  <c r="AF434" i="17"/>
  <c r="AE436" i="17"/>
  <c r="AI436" i="17"/>
  <c r="AF437" i="17"/>
  <c r="AE373" i="17"/>
  <c r="AG373" i="17"/>
  <c r="AI373" i="17"/>
  <c r="AF375" i="17"/>
  <c r="AE377" i="17"/>
  <c r="AG377" i="17"/>
  <c r="AI377" i="17"/>
  <c r="AF378" i="17"/>
  <c r="AH378" i="17"/>
  <c r="AF383" i="17"/>
  <c r="AG393" i="17"/>
  <c r="AF395" i="17"/>
  <c r="AH395" i="17"/>
  <c r="AH396" i="17"/>
  <c r="AF397" i="17"/>
  <c r="AF399" i="17"/>
  <c r="AH400" i="17"/>
  <c r="AE402" i="17"/>
  <c r="AG402" i="17"/>
  <c r="AF409" i="17"/>
  <c r="AE414" i="17"/>
  <c r="AG414" i="17"/>
  <c r="AI414" i="17"/>
  <c r="AE418" i="17"/>
  <c r="AG418" i="17"/>
  <c r="AI418" i="17"/>
  <c r="AE422" i="17"/>
  <c r="AG422" i="17"/>
  <c r="AI422" i="17"/>
  <c r="AF436" i="17"/>
  <c r="AH436" i="17"/>
  <c r="AE437" i="17"/>
  <c r="AG437" i="17"/>
  <c r="AI437" i="17"/>
  <c r="AE366" i="17"/>
  <c r="AG366" i="17"/>
  <c r="AI366" i="17"/>
  <c r="AE370" i="17"/>
  <c r="AG370" i="17"/>
  <c r="AI370" i="17"/>
  <c r="AF371" i="17"/>
  <c r="AH371" i="17"/>
  <c r="AE372" i="17"/>
  <c r="AG372" i="17"/>
  <c r="AI372" i="17"/>
  <c r="AF374" i="17"/>
  <c r="AH374" i="17"/>
  <c r="AF382" i="17"/>
  <c r="AG384" i="17"/>
  <c r="AE385" i="17"/>
  <c r="AI385" i="17"/>
  <c r="AE386" i="17"/>
  <c r="AG386" i="17"/>
  <c r="AI386" i="17"/>
  <c r="AF387" i="17"/>
  <c r="AH387" i="17"/>
  <c r="AG390" i="17"/>
  <c r="AG401" i="17"/>
  <c r="AF403" i="17"/>
  <c r="AH403" i="17"/>
  <c r="AH404" i="17"/>
  <c r="AF405" i="17"/>
  <c r="AF407" i="17"/>
  <c r="AH408" i="17"/>
  <c r="AE410" i="17"/>
  <c r="AG410" i="17"/>
  <c r="AF415" i="17"/>
  <c r="AH415" i="17"/>
  <c r="AF416" i="17"/>
  <c r="AH416" i="17"/>
  <c r="AF420" i="17"/>
  <c r="AH420" i="17"/>
  <c r="AE421" i="17"/>
  <c r="AI421" i="17"/>
  <c r="AF423" i="17"/>
  <c r="AH423" i="17"/>
  <c r="AF424" i="17"/>
  <c r="AH424" i="17"/>
  <c r="AE425" i="17"/>
  <c r="AI425" i="17"/>
  <c r="AF427" i="17"/>
  <c r="AH427" i="17"/>
  <c r="AF428" i="17"/>
  <c r="AH428" i="17"/>
  <c r="AE429" i="17"/>
  <c r="AI429" i="17"/>
  <c r="AF431" i="17"/>
  <c r="AH431" i="17"/>
  <c r="AF432" i="17"/>
  <c r="AH432" i="17"/>
  <c r="AE433" i="17"/>
  <c r="AI433" i="17"/>
  <c r="C43" i="12"/>
  <c r="C23" i="15"/>
  <c r="H24" i="13" s="1"/>
  <c r="K24" i="12" s="1"/>
  <c r="AY16" i="14"/>
  <c r="E17" i="15" s="1"/>
  <c r="AG17" i="14"/>
  <c r="AH20" i="14"/>
  <c r="C39" i="15"/>
  <c r="L40" i="13" s="1"/>
  <c r="M40" i="12" s="1"/>
  <c r="J27" i="12"/>
  <c r="AY27" i="14"/>
  <c r="E29" i="15" s="1"/>
  <c r="BA27" i="14"/>
  <c r="G29" i="15" s="1"/>
  <c r="AG56" i="14"/>
  <c r="AG66" i="14"/>
  <c r="AE72" i="14"/>
  <c r="AI78" i="14"/>
  <c r="AF80" i="14"/>
  <c r="AH80" i="14"/>
  <c r="AF81" i="14"/>
  <c r="AF86" i="14"/>
  <c r="AF87" i="14"/>
  <c r="AE92" i="14"/>
  <c r="AE104" i="14"/>
  <c r="AE6" i="14"/>
  <c r="AI6" i="14"/>
  <c r="J11" i="12"/>
  <c r="C9" i="15"/>
  <c r="N10" i="13" s="1"/>
  <c r="N10" i="12" s="1"/>
  <c r="AZ6" i="14"/>
  <c r="F4" i="15" s="1"/>
  <c r="F23" i="15" s="1"/>
  <c r="AW7" i="14"/>
  <c r="C5" i="15" s="1"/>
  <c r="C16" i="15" s="1"/>
  <c r="N17" i="13" s="1"/>
  <c r="N17" i="12" s="1"/>
  <c r="AX8" i="14"/>
  <c r="D6" i="15" s="1"/>
  <c r="D33" i="15" s="1"/>
  <c r="AZ8" i="14"/>
  <c r="F6" i="15" s="1"/>
  <c r="F33" i="15" s="1"/>
  <c r="AF9" i="14"/>
  <c r="AH9" i="14"/>
  <c r="AW9" i="14"/>
  <c r="C8" i="15" s="1"/>
  <c r="N9" i="13" s="1"/>
  <c r="N9" i="12" s="1"/>
  <c r="BA9" i="14"/>
  <c r="G8" i="15" s="1"/>
  <c r="AX10" i="14"/>
  <c r="D10" i="15" s="1"/>
  <c r="D9" i="15" s="1"/>
  <c r="AZ10" i="14"/>
  <c r="F10" i="15" s="1"/>
  <c r="F9" i="15" s="1"/>
  <c r="AF11" i="14"/>
  <c r="AH11" i="14"/>
  <c r="AW11" i="14"/>
  <c r="C11" i="15" s="1"/>
  <c r="J12" i="13" s="1"/>
  <c r="L12" i="12" s="1"/>
  <c r="AY11" i="14"/>
  <c r="E11" i="15" s="1"/>
  <c r="BA11" i="14"/>
  <c r="G11" i="15" s="1"/>
  <c r="AF14" i="14"/>
  <c r="AX14" i="14"/>
  <c r="D14" i="15" s="1"/>
  <c r="AZ14" i="14"/>
  <c r="F14" i="15" s="1"/>
  <c r="AF15" i="14"/>
  <c r="AH15" i="14"/>
  <c r="AW15" i="14"/>
  <c r="C15" i="15" s="1"/>
  <c r="H16" i="13" s="1"/>
  <c r="K16" i="12" s="1"/>
  <c r="AY15" i="14"/>
  <c r="E15" i="15" s="1"/>
  <c r="BA15" i="14"/>
  <c r="G15" i="15" s="1"/>
  <c r="AG18" i="14"/>
  <c r="AE19" i="14"/>
  <c r="AI19" i="14"/>
  <c r="AX19" i="14"/>
  <c r="D20" i="15" s="1"/>
  <c r="AF22" i="14"/>
  <c r="AX22" i="14"/>
  <c r="D24" i="15" s="1"/>
  <c r="AZ22" i="14"/>
  <c r="F24" i="15" s="1"/>
  <c r="AH24" i="14"/>
  <c r="AX24" i="14"/>
  <c r="D26" i="15" s="1"/>
  <c r="D39" i="15" s="1"/>
  <c r="AY25" i="14"/>
  <c r="E27" i="15" s="1"/>
  <c r="AI26" i="14"/>
  <c r="AW26" i="14"/>
  <c r="C28" i="15" s="1"/>
  <c r="F29" i="13" s="1"/>
  <c r="J29" i="12" s="1"/>
  <c r="AY26" i="14"/>
  <c r="E28" i="15" s="1"/>
  <c r="BA26" i="14"/>
  <c r="G28" i="15" s="1"/>
  <c r="AX28" i="14"/>
  <c r="D30" i="15" s="1"/>
  <c r="AH30" i="14"/>
  <c r="AE31" i="14"/>
  <c r="AG31" i="14"/>
  <c r="AI31" i="14"/>
  <c r="AF75" i="14"/>
  <c r="AE77" i="14"/>
  <c r="AI77" i="14"/>
  <c r="AH78" i="14"/>
  <c r="AE83" i="14"/>
  <c r="AG83" i="14"/>
  <c r="AI83" i="14"/>
  <c r="AF95" i="14"/>
  <c r="AE96" i="14"/>
  <c r="AE114" i="14"/>
  <c r="AG6" i="14"/>
  <c r="AX6" i="14"/>
  <c r="D4" i="15" s="1"/>
  <c r="D23" i="15" s="1"/>
  <c r="AF7" i="14"/>
  <c r="AH7" i="14"/>
  <c r="BA7" i="14"/>
  <c r="G5" i="15" s="1"/>
  <c r="G16" i="15" s="1"/>
  <c r="AF6" i="14"/>
  <c r="AY6" i="14"/>
  <c r="E4" i="15" s="1"/>
  <c r="AG7" i="14"/>
  <c r="AF8" i="14"/>
  <c r="AY8" i="14"/>
  <c r="E6" i="15" s="1"/>
  <c r="E33" i="15" s="1"/>
  <c r="AG9" i="14"/>
  <c r="AF10" i="14"/>
  <c r="AY10" i="14"/>
  <c r="E10" i="15" s="1"/>
  <c r="E9" i="15" s="1"/>
  <c r="AG11" i="14"/>
  <c r="AF12" i="14"/>
  <c r="AE13" i="14"/>
  <c r="AI13" i="14"/>
  <c r="AX13" i="14"/>
  <c r="D13" i="15" s="1"/>
  <c r="AY14" i="14"/>
  <c r="E14" i="15" s="1"/>
  <c r="AG15" i="14"/>
  <c r="AF16" i="14"/>
  <c r="AX16" i="14"/>
  <c r="D17" i="15" s="1"/>
  <c r="AZ16" i="14"/>
  <c r="F17" i="15" s="1"/>
  <c r="AF17" i="14"/>
  <c r="AH17" i="14"/>
  <c r="AW17" i="14"/>
  <c r="C18" i="15" s="1"/>
  <c r="J19" i="13" s="1"/>
  <c r="L19" i="12" s="1"/>
  <c r="AY17" i="14"/>
  <c r="E18" i="15" s="1"/>
  <c r="E7" i="15" s="1"/>
  <c r="BA17" i="14"/>
  <c r="G18" i="15" s="1"/>
  <c r="G7" i="15" s="1"/>
  <c r="AH18" i="14"/>
  <c r="AG20" i="14"/>
  <c r="AE21" i="14"/>
  <c r="AI21" i="14"/>
  <c r="AX21" i="14"/>
  <c r="D22" i="15" s="1"/>
  <c r="AH26" i="14"/>
  <c r="AY28" i="14"/>
  <c r="E30" i="15" s="1"/>
  <c r="AW31" i="14"/>
  <c r="C35" i="15" s="1"/>
  <c r="J36" i="13" s="1"/>
  <c r="L36" i="12" s="1"/>
  <c r="AY31" i="14"/>
  <c r="E35" i="15" s="1"/>
  <c r="AG57" i="14"/>
  <c r="AF59" i="14"/>
  <c r="AG60" i="14"/>
  <c r="AE61" i="14"/>
  <c r="AI61" i="14"/>
  <c r="AH62" i="14"/>
  <c r="AE67" i="14"/>
  <c r="AG67" i="14"/>
  <c r="AI67" i="14"/>
  <c r="AF70" i="14"/>
  <c r="AF71" i="14"/>
  <c r="AE73" i="14"/>
  <c r="AI73" i="14"/>
  <c r="AF74" i="14"/>
  <c r="AE76" i="14"/>
  <c r="AE79" i="14"/>
  <c r="AG79" i="14"/>
  <c r="AI79" i="14"/>
  <c r="AF91" i="14"/>
  <c r="AE100" i="14"/>
  <c r="AF117" i="14"/>
  <c r="AG124" i="14"/>
  <c r="AG144" i="14"/>
  <c r="AI144" i="14"/>
  <c r="AG154" i="14"/>
  <c r="AG163" i="14"/>
  <c r="AE169" i="14"/>
  <c r="AG169" i="14"/>
  <c r="AG175" i="14"/>
  <c r="AG181" i="14"/>
  <c r="AE188" i="14"/>
  <c r="AG188" i="14"/>
  <c r="AF192" i="14"/>
  <c r="AE207" i="14"/>
  <c r="AG221" i="14"/>
  <c r="AI221" i="14"/>
  <c r="AE226" i="14"/>
  <c r="AF228" i="14"/>
  <c r="AI230" i="14"/>
  <c r="AH81" i="14"/>
  <c r="AH85" i="14"/>
  <c r="AE89" i="14"/>
  <c r="AI89" i="14"/>
  <c r="AF90" i="14"/>
  <c r="AE93" i="14"/>
  <c r="AI93" i="14"/>
  <c r="AF94" i="14"/>
  <c r="AE97" i="14"/>
  <c r="AI97" i="14"/>
  <c r="AF98" i="14"/>
  <c r="AE101" i="14"/>
  <c r="AI101" i="14"/>
  <c r="AF102" i="14"/>
  <c r="AE105" i="14"/>
  <c r="AI105" i="14"/>
  <c r="AF106" i="14"/>
  <c r="AE111" i="14"/>
  <c r="AI111" i="14"/>
  <c r="AF112" i="14"/>
  <c r="AE115" i="14"/>
  <c r="AI115" i="14"/>
  <c r="AF116" i="14"/>
  <c r="AF119" i="14"/>
  <c r="AH119" i="14"/>
  <c r="AF127" i="14"/>
  <c r="AG129" i="14"/>
  <c r="AE130" i="14"/>
  <c r="AI130" i="14"/>
  <c r="AE131" i="14"/>
  <c r="AG131" i="14"/>
  <c r="AI131" i="14"/>
  <c r="AF132" i="14"/>
  <c r="AH132" i="14"/>
  <c r="AE133" i="14"/>
  <c r="AG133" i="14"/>
  <c r="AI133" i="14"/>
  <c r="AF135" i="14"/>
  <c r="AH135" i="14"/>
  <c r="AF146" i="14"/>
  <c r="AF147" i="14"/>
  <c r="AH147" i="14"/>
  <c r="AF149" i="14"/>
  <c r="AH149" i="14"/>
  <c r="AE150" i="14"/>
  <c r="AG150" i="14"/>
  <c r="AI150" i="14"/>
  <c r="AF164" i="14"/>
  <c r="AF165" i="14"/>
  <c r="AF170" i="14"/>
  <c r="AH170" i="14"/>
  <c r="AG171" i="14"/>
  <c r="AI171" i="14"/>
  <c r="AF182" i="14"/>
  <c r="AF183" i="14"/>
  <c r="AF189" i="14"/>
  <c r="AH189" i="14"/>
  <c r="AG190" i="14"/>
  <c r="AI190" i="14"/>
  <c r="AE203" i="14"/>
  <c r="AG203" i="14"/>
  <c r="AI203" i="14"/>
  <c r="AH221" i="14"/>
  <c r="AE223" i="14"/>
  <c r="AG223" i="14"/>
  <c r="AI223" i="14"/>
  <c r="AE231" i="14"/>
  <c r="AG231" i="14"/>
  <c r="AI231" i="14"/>
  <c r="AF232" i="14"/>
  <c r="AH232" i="14"/>
  <c r="AF234" i="14"/>
  <c r="AH234" i="14"/>
  <c r="AH239" i="14"/>
  <c r="AW30" i="14"/>
  <c r="C34" i="15" s="1"/>
  <c r="L35" i="13" s="1"/>
  <c r="M35" i="12" s="1"/>
  <c r="AY30" i="14"/>
  <c r="E34" i="15" s="1"/>
  <c r="BA30" i="14"/>
  <c r="G34" i="15" s="1"/>
  <c r="AX31" i="14"/>
  <c r="D35" i="15" s="1"/>
  <c r="AG33" i="14"/>
  <c r="AY33" i="14"/>
  <c r="E37" i="15" s="1"/>
  <c r="AG34" i="14"/>
  <c r="AW34" i="14"/>
  <c r="C40" i="15" s="1"/>
  <c r="L41" i="13" s="1"/>
  <c r="M41" i="12" s="1"/>
  <c r="AY34" i="14"/>
  <c r="E40" i="15" s="1"/>
  <c r="BA34" i="14"/>
  <c r="G40" i="15" s="1"/>
  <c r="AH35" i="14"/>
  <c r="AY35" i="14"/>
  <c r="E41" i="15" s="1"/>
  <c r="AG38" i="14"/>
  <c r="AG39" i="14"/>
  <c r="AG40" i="14"/>
  <c r="AE41" i="14"/>
  <c r="AG41" i="14"/>
  <c r="AI41" i="14"/>
  <c r="AH42" i="14"/>
  <c r="AG43" i="14"/>
  <c r="AG47" i="14"/>
  <c r="AG48" i="14"/>
  <c r="AG49" i="14"/>
  <c r="AE50" i="14"/>
  <c r="AG50" i="14"/>
  <c r="AI50" i="14"/>
  <c r="AH51" i="14"/>
  <c r="AG52" i="14"/>
  <c r="AG53" i="14"/>
  <c r="AE54" i="14"/>
  <c r="AI54" i="14"/>
  <c r="AE55" i="14"/>
  <c r="AG55" i="14"/>
  <c r="AI55" i="14"/>
  <c r="AG58" i="14"/>
  <c r="AE59" i="14"/>
  <c r="AG59" i="14"/>
  <c r="AI59" i="14"/>
  <c r="AF62" i="14"/>
  <c r="AF63" i="14"/>
  <c r="AG64" i="14"/>
  <c r="AG65" i="14"/>
  <c r="AF67" i="14"/>
  <c r="AG68" i="14"/>
  <c r="AG69" i="14"/>
  <c r="AE70" i="14"/>
  <c r="AI70" i="14"/>
  <c r="AE71" i="14"/>
  <c r="AG71" i="14"/>
  <c r="AI71" i="14"/>
  <c r="AG74" i="14"/>
  <c r="AE75" i="14"/>
  <c r="AG75" i="14"/>
  <c r="AI75" i="14"/>
  <c r="AF78" i="14"/>
  <c r="AF79" i="14"/>
  <c r="AG80" i="14"/>
  <c r="AG81" i="14"/>
  <c r="AF83" i="14"/>
  <c r="AG84" i="14"/>
  <c r="AG85" i="14"/>
  <c r="AE86" i="14"/>
  <c r="AI86" i="14"/>
  <c r="AE87" i="14"/>
  <c r="AG87" i="14"/>
  <c r="AI87" i="14"/>
  <c r="AG90" i="14"/>
  <c r="AE91" i="14"/>
  <c r="AG91" i="14"/>
  <c r="AI91" i="14"/>
  <c r="AG94" i="14"/>
  <c r="AE95" i="14"/>
  <c r="AG95" i="14"/>
  <c r="AI95" i="14"/>
  <c r="AG98" i="14"/>
  <c r="AE99" i="14"/>
  <c r="AG99" i="14"/>
  <c r="AI99" i="14"/>
  <c r="AG102" i="14"/>
  <c r="AE103" i="14"/>
  <c r="AG103" i="14"/>
  <c r="AI103" i="14"/>
  <c r="AG106" i="14"/>
  <c r="AE109" i="14"/>
  <c r="AG109" i="14"/>
  <c r="AI109" i="14"/>
  <c r="AG112" i="14"/>
  <c r="AE113" i="14"/>
  <c r="AG113" i="14"/>
  <c r="AI113" i="14"/>
  <c r="AG116" i="14"/>
  <c r="AE117" i="14"/>
  <c r="AG117" i="14"/>
  <c r="AI117" i="14"/>
  <c r="AH121" i="14"/>
  <c r="AE123" i="14"/>
  <c r="AG123" i="14"/>
  <c r="AI123" i="14"/>
  <c r="AF124" i="14"/>
  <c r="AF125" i="14"/>
  <c r="AH125" i="14"/>
  <c r="AE132" i="14"/>
  <c r="AG132" i="14"/>
  <c r="AI132" i="14"/>
  <c r="AH137" i="14"/>
  <c r="AE139" i="14"/>
  <c r="AG139" i="14"/>
  <c r="AI139" i="14"/>
  <c r="AF140" i="14"/>
  <c r="AF141" i="14"/>
  <c r="AH141" i="14"/>
  <c r="AE143" i="14"/>
  <c r="AG143" i="14"/>
  <c r="AI143" i="14"/>
  <c r="AG160" i="14"/>
  <c r="AE161" i="14"/>
  <c r="AG161" i="14"/>
  <c r="AI161" i="14"/>
  <c r="AG178" i="14"/>
  <c r="AE180" i="14"/>
  <c r="AG180" i="14"/>
  <c r="AI180" i="14"/>
  <c r="AH193" i="14"/>
  <c r="AI195" i="14"/>
  <c r="AF200" i="14"/>
  <c r="AG202" i="14"/>
  <c r="AG208" i="14"/>
  <c r="AI208" i="14"/>
  <c r="AF211" i="14"/>
  <c r="AE212" i="14"/>
  <c r="AG212" i="14"/>
  <c r="AI212" i="14"/>
  <c r="AE217" i="14"/>
  <c r="AH218" i="14"/>
  <c r="AE235" i="14"/>
  <c r="AE237" i="14"/>
  <c r="AH238" i="14"/>
  <c r="AH246" i="14"/>
  <c r="AH260" i="14"/>
  <c r="AH271" i="14"/>
  <c r="AH282" i="14"/>
  <c r="AE295" i="14"/>
  <c r="AG295" i="14"/>
  <c r="AI295" i="14"/>
  <c r="AE297" i="14"/>
  <c r="AI297" i="14"/>
  <c r="AH299" i="14"/>
  <c r="AI310" i="14"/>
  <c r="AG311" i="14"/>
  <c r="AI283" i="14"/>
  <c r="AF284" i="14"/>
  <c r="AH284" i="14"/>
  <c r="AI312" i="14"/>
  <c r="AH313" i="14"/>
  <c r="AG315" i="14"/>
  <c r="AF224" i="14"/>
  <c r="AH224" i="14"/>
  <c r="AE230" i="14"/>
  <c r="AG230" i="14"/>
  <c r="AI235" i="14"/>
  <c r="AF239" i="14"/>
  <c r="AF240" i="14"/>
  <c r="AH240" i="14"/>
  <c r="AE244" i="14"/>
  <c r="AG244" i="14"/>
  <c r="AI244" i="14"/>
  <c r="AF256" i="14"/>
  <c r="AE257" i="14"/>
  <c r="AG257" i="14"/>
  <c r="AI257" i="14"/>
  <c r="AF258" i="14"/>
  <c r="AH258" i="14"/>
  <c r="AF259" i="14"/>
  <c r="AH259" i="14"/>
  <c r="AG261" i="14"/>
  <c r="AI261" i="14"/>
  <c r="AE269" i="14"/>
  <c r="AG269" i="14"/>
  <c r="AI269" i="14"/>
  <c r="AF274" i="14"/>
  <c r="AE275" i="14"/>
  <c r="AG275" i="14"/>
  <c r="AI275" i="14"/>
  <c r="AF276" i="14"/>
  <c r="AH276" i="14"/>
  <c r="AF277" i="14"/>
  <c r="AH277" i="14"/>
  <c r="AE279" i="14"/>
  <c r="AG279" i="14"/>
  <c r="AI279" i="14"/>
  <c r="AF280" i="14"/>
  <c r="AH280" i="14"/>
  <c r="AH281" i="14"/>
  <c r="AE289" i="14"/>
  <c r="AG289" i="14"/>
  <c r="AI289" i="14"/>
  <c r="AF291" i="14"/>
  <c r="AH291" i="14"/>
  <c r="AE294" i="14"/>
  <c r="AG294" i="14"/>
  <c r="AI294" i="14"/>
  <c r="AH298" i="14"/>
  <c r="AE300" i="14"/>
  <c r="AG300" i="14"/>
  <c r="AI300" i="14"/>
  <c r="AF301" i="14"/>
  <c r="AF304" i="14"/>
  <c r="AE307" i="14"/>
  <c r="AI307" i="14"/>
  <c r="AI138" i="14"/>
  <c r="AF139" i="14"/>
  <c r="AH139" i="14"/>
  <c r="AH142" i="14"/>
  <c r="AF144" i="14"/>
  <c r="AF151" i="14"/>
  <c r="AE152" i="14"/>
  <c r="AG152" i="14"/>
  <c r="AI152" i="14"/>
  <c r="AH158" i="14"/>
  <c r="AG165" i="14"/>
  <c r="AI165" i="14"/>
  <c r="AG166" i="14"/>
  <c r="AE167" i="14"/>
  <c r="AI167" i="14"/>
  <c r="AE168" i="14"/>
  <c r="AG168" i="14"/>
  <c r="AI168" i="14"/>
  <c r="AF169" i="14"/>
  <c r="AH169" i="14"/>
  <c r="AF172" i="14"/>
  <c r="AE173" i="14"/>
  <c r="AG173" i="14"/>
  <c r="AI173" i="14"/>
  <c r="AH176" i="14"/>
  <c r="AG183" i="14"/>
  <c r="AI183" i="14"/>
  <c r="AG184" i="14"/>
  <c r="AE186" i="14"/>
  <c r="AI186" i="14"/>
  <c r="AE187" i="14"/>
  <c r="AG187" i="14"/>
  <c r="AI187" i="14"/>
  <c r="AF188" i="14"/>
  <c r="AH188" i="14"/>
  <c r="AF191" i="14"/>
  <c r="AG192" i="14"/>
  <c r="AE193" i="14"/>
  <c r="AI193" i="14"/>
  <c r="AF196" i="14"/>
  <c r="AH196" i="14"/>
  <c r="AE205" i="14"/>
  <c r="AG205" i="14"/>
  <c r="AF208" i="14"/>
  <c r="AE209" i="14"/>
  <c r="AI209" i="14"/>
  <c r="AE211" i="14"/>
  <c r="AG211" i="14"/>
  <c r="AI211" i="14"/>
  <c r="AH212" i="14"/>
  <c r="AG213" i="14"/>
  <c r="AI215" i="14"/>
  <c r="AF221" i="14"/>
  <c r="AF223" i="14"/>
  <c r="AH223" i="14"/>
  <c r="AE224" i="14"/>
  <c r="AG224" i="14"/>
  <c r="AE225" i="14"/>
  <c r="AG225" i="14"/>
  <c r="AI225" i="14"/>
  <c r="AH230" i="14"/>
  <c r="AF231" i="14"/>
  <c r="AH231" i="14"/>
  <c r="AE234" i="14"/>
  <c r="AI234" i="14"/>
  <c r="AH235" i="14"/>
  <c r="AF236" i="14"/>
  <c r="AE245" i="14"/>
  <c r="AG246" i="14"/>
  <c r="AI246" i="14"/>
  <c r="AG255" i="14"/>
  <c r="AG258" i="14"/>
  <c r="AI260" i="14"/>
  <c r="AF264" i="14"/>
  <c r="AF267" i="14"/>
  <c r="AH267" i="14"/>
  <c r="AE270" i="14"/>
  <c r="AG271" i="14"/>
  <c r="AI271" i="14"/>
  <c r="AG273" i="14"/>
  <c r="AG276" i="14"/>
  <c r="AI280" i="14"/>
  <c r="AF283" i="14"/>
  <c r="AH283" i="14"/>
  <c r="AE296" i="14"/>
  <c r="AG296" i="14"/>
  <c r="AI296" i="14"/>
  <c r="AF297" i="14"/>
  <c r="AH297" i="14"/>
  <c r="AI301" i="14"/>
  <c r="AE305" i="14"/>
  <c r="AG305" i="14"/>
  <c r="AI305" i="14"/>
  <c r="AF309" i="14"/>
  <c r="AF310" i="14"/>
  <c r="AF312" i="14"/>
  <c r="AE313" i="14"/>
  <c r="AG313" i="14"/>
  <c r="AI313" i="14"/>
  <c r="J7" i="12"/>
  <c r="N7" i="12"/>
  <c r="L11" i="12"/>
  <c r="M13" i="12"/>
  <c r="J15" i="12"/>
  <c r="J20" i="12"/>
  <c r="L21" i="12"/>
  <c r="N22" i="12"/>
  <c r="M25" i="12"/>
  <c r="M30" i="12"/>
  <c r="L31" i="12"/>
  <c r="M5" i="12"/>
  <c r="M11" i="12"/>
  <c r="J13" i="12"/>
  <c r="N13" i="12"/>
  <c r="L14" i="12"/>
  <c r="K15" i="12"/>
  <c r="J18" i="12"/>
  <c r="N18" i="12"/>
  <c r="K20" i="12"/>
  <c r="M21" i="12"/>
  <c r="K25" i="12"/>
  <c r="J34" i="12"/>
  <c r="L38" i="12"/>
  <c r="N5" i="12"/>
  <c r="L7" i="12"/>
  <c r="N11" i="12"/>
  <c r="K13" i="12"/>
  <c r="J14" i="12"/>
  <c r="M14" i="12"/>
  <c r="L15" i="12"/>
  <c r="L20" i="12"/>
  <c r="J21" i="12"/>
  <c r="N21" i="12"/>
  <c r="L22" i="12"/>
  <c r="L27" i="12"/>
  <c r="J31" i="12"/>
  <c r="K34" i="12"/>
  <c r="J38" i="12"/>
  <c r="K5" i="12"/>
  <c r="M7" i="12"/>
  <c r="K11" i="12"/>
  <c r="L13" i="12"/>
  <c r="N14" i="12"/>
  <c r="L18" i="12"/>
  <c r="K21" i="12"/>
  <c r="J22" i="12"/>
  <c r="M22" i="12"/>
  <c r="L30" i="12"/>
  <c r="K31" i="12"/>
  <c r="N38" i="12"/>
  <c r="AF12" i="17"/>
  <c r="AH13" i="17"/>
  <c r="AH17" i="17"/>
  <c r="AF23" i="17"/>
  <c r="AH23" i="17"/>
  <c r="AF8" i="17"/>
  <c r="AH9" i="17"/>
  <c r="AW9" i="17"/>
  <c r="BA9" i="17"/>
  <c r="AH15" i="17"/>
  <c r="AH19" i="17"/>
  <c r="AF21" i="17"/>
  <c r="AH21" i="17"/>
  <c r="AX20" i="17"/>
  <c r="AF68" i="17"/>
  <c r="AH70" i="17"/>
  <c r="AE71" i="17"/>
  <c r="AI71" i="17"/>
  <c r="AF84" i="17"/>
  <c r="AH86" i="17"/>
  <c r="AE87" i="17"/>
  <c r="AI87" i="17"/>
  <c r="AF100" i="17"/>
  <c r="AH102" i="17"/>
  <c r="AE103" i="17"/>
  <c r="AI103" i="17"/>
  <c r="AF118" i="17"/>
  <c r="AH120" i="17"/>
  <c r="AE121" i="17"/>
  <c r="AI121" i="17"/>
  <c r="AE122" i="17"/>
  <c r="AI122" i="17"/>
  <c r="AF127" i="17"/>
  <c r="AE129" i="17"/>
  <c r="AI129" i="17"/>
  <c r="AE130" i="17"/>
  <c r="AI130" i="17"/>
  <c r="AF135" i="17"/>
  <c r="AE137" i="17"/>
  <c r="AI137" i="17"/>
  <c r="AE138" i="17"/>
  <c r="AI138" i="17"/>
  <c r="AF143" i="17"/>
  <c r="AE145" i="17"/>
  <c r="AI145" i="17"/>
  <c r="AF148" i="17"/>
  <c r="AH148" i="17"/>
  <c r="AF160" i="17"/>
  <c r="AH160" i="17"/>
  <c r="AF169" i="17"/>
  <c r="AH169" i="17"/>
  <c r="AF178" i="17"/>
  <c r="AH178" i="17"/>
  <c r="AF188" i="17"/>
  <c r="AH188" i="17"/>
  <c r="AF60" i="17"/>
  <c r="AH62" i="17"/>
  <c r="AE63" i="17"/>
  <c r="AI63" i="17"/>
  <c r="AF76" i="17"/>
  <c r="AH78" i="17"/>
  <c r="AE79" i="17"/>
  <c r="AI79" i="17"/>
  <c r="AF92" i="17"/>
  <c r="AH94" i="17"/>
  <c r="AE95" i="17"/>
  <c r="AI95" i="17"/>
  <c r="AF110" i="17"/>
  <c r="AH112" i="17"/>
  <c r="AE113" i="17"/>
  <c r="AI113" i="17"/>
  <c r="AF123" i="17"/>
  <c r="AE125" i="17"/>
  <c r="AI125" i="17"/>
  <c r="AE126" i="17"/>
  <c r="AI126" i="17"/>
  <c r="AF131" i="17"/>
  <c r="AE133" i="17"/>
  <c r="AI133" i="17"/>
  <c r="AE134" i="17"/>
  <c r="AI134" i="17"/>
  <c r="AF139" i="17"/>
  <c r="AE141" i="17"/>
  <c r="AI141" i="17"/>
  <c r="AE142" i="17"/>
  <c r="AI142" i="17"/>
  <c r="AF152" i="17"/>
  <c r="AH152" i="17"/>
  <c r="AF165" i="17"/>
  <c r="AH165" i="17"/>
  <c r="AF173" i="17"/>
  <c r="AH173" i="17"/>
  <c r="AF183" i="17"/>
  <c r="AH183" i="17"/>
  <c r="AH58" i="17"/>
  <c r="AE59" i="17"/>
  <c r="AI59" i="17"/>
  <c r="AF72" i="17"/>
  <c r="AH74" i="17"/>
  <c r="AE75" i="17"/>
  <c r="AI75" i="17"/>
  <c r="AF88" i="17"/>
  <c r="AH90" i="17"/>
  <c r="AE91" i="17"/>
  <c r="AI91" i="17"/>
  <c r="AF104" i="17"/>
  <c r="AH106" i="17"/>
  <c r="AE109" i="17"/>
  <c r="AI109" i="17"/>
  <c r="AH124" i="17"/>
  <c r="AH132" i="17"/>
  <c r="AH140" i="17"/>
  <c r="AE146" i="17"/>
  <c r="AI146" i="17"/>
  <c r="AE158" i="17"/>
  <c r="AI158" i="17"/>
  <c r="AE167" i="17"/>
  <c r="AI167" i="17"/>
  <c r="AE176" i="17"/>
  <c r="AI176" i="17"/>
  <c r="AG188" i="17"/>
  <c r="AH189" i="17"/>
  <c r="AE190" i="17"/>
  <c r="AI190" i="17"/>
  <c r="AF205" i="17"/>
  <c r="AH207" i="17"/>
  <c r="AE208" i="17"/>
  <c r="AI208" i="17"/>
  <c r="AF224" i="17"/>
  <c r="AH230" i="17"/>
  <c r="AH239" i="17"/>
  <c r="AH256" i="17"/>
  <c r="AH264" i="17"/>
  <c r="AE272" i="17"/>
  <c r="AI272" i="17"/>
  <c r="AE280" i="17"/>
  <c r="AI280" i="17"/>
  <c r="AE293" i="17"/>
  <c r="AI293" i="17"/>
  <c r="AF195" i="17"/>
  <c r="AH197" i="17"/>
  <c r="AE200" i="17"/>
  <c r="AI200" i="17"/>
  <c r="AF213" i="17"/>
  <c r="AH215" i="17"/>
  <c r="AE216" i="17"/>
  <c r="AI216" i="17"/>
  <c r="AI224" i="17"/>
  <c r="AH226" i="17"/>
  <c r="AH235" i="17"/>
  <c r="AH245" i="17"/>
  <c r="AH260" i="17"/>
  <c r="AH270" i="17"/>
  <c r="AE276" i="17"/>
  <c r="AI276" i="17"/>
  <c r="AE284" i="17"/>
  <c r="AI284" i="17"/>
  <c r="AF191" i="17"/>
  <c r="AH193" i="17"/>
  <c r="AE194" i="17"/>
  <c r="AI194" i="17"/>
  <c r="AF209" i="17"/>
  <c r="AH211" i="17"/>
  <c r="AE212" i="17"/>
  <c r="AI212" i="17"/>
  <c r="AF229" i="17"/>
  <c r="AE231" i="17"/>
  <c r="AI231" i="17"/>
  <c r="AE232" i="17"/>
  <c r="AI232" i="17"/>
  <c r="AF238" i="17"/>
  <c r="AE240" i="17"/>
  <c r="AI240" i="17"/>
  <c r="AE241" i="17"/>
  <c r="AI241" i="17"/>
  <c r="AF255" i="17"/>
  <c r="AE257" i="17"/>
  <c r="AI257" i="17"/>
  <c r="AE258" i="17"/>
  <c r="AI258" i="17"/>
  <c r="AF263" i="17"/>
  <c r="AE267" i="17"/>
  <c r="AI267" i="17"/>
  <c r="AE268" i="17"/>
  <c r="AI268" i="17"/>
  <c r="AF278" i="17"/>
  <c r="AH278" i="17"/>
  <c r="AF290" i="17"/>
  <c r="AH290" i="17"/>
  <c r="AF325" i="17"/>
  <c r="AH327" i="17"/>
  <c r="AE328" i="17"/>
  <c r="AI328" i="17"/>
  <c r="AF330" i="17"/>
  <c r="AE332" i="17"/>
  <c r="AI332" i="17"/>
  <c r="AE333" i="17"/>
  <c r="AI333" i="17"/>
  <c r="AF338" i="17"/>
  <c r="AE340" i="17"/>
  <c r="AI340" i="17"/>
  <c r="AE341" i="17"/>
  <c r="AI341" i="17"/>
  <c r="AF346" i="17"/>
  <c r="AE348" i="17"/>
  <c r="AI348" i="17"/>
  <c r="AE349" i="17"/>
  <c r="AI349" i="17"/>
  <c r="AF354" i="17"/>
  <c r="AE361" i="17"/>
  <c r="AI361" i="17"/>
  <c r="AE369" i="17"/>
  <c r="AI369" i="17"/>
  <c r="AF312" i="17"/>
  <c r="AH315" i="17"/>
  <c r="AE316" i="17"/>
  <c r="AI316" i="17"/>
  <c r="AF334" i="17"/>
  <c r="AE336" i="17"/>
  <c r="AI336" i="17"/>
  <c r="AE337" i="17"/>
  <c r="AI337" i="17"/>
  <c r="AF342" i="17"/>
  <c r="AE344" i="17"/>
  <c r="AI344" i="17"/>
  <c r="AE345" i="17"/>
  <c r="AI345" i="17"/>
  <c r="AF350" i="17"/>
  <c r="AE352" i="17"/>
  <c r="AI352" i="17"/>
  <c r="AE353" i="17"/>
  <c r="AI353" i="17"/>
  <c r="AE357" i="17"/>
  <c r="AI357" i="17"/>
  <c r="AE365" i="17"/>
  <c r="AI365" i="17"/>
  <c r="AG309" i="17"/>
  <c r="AH310" i="17"/>
  <c r="AE311" i="17"/>
  <c r="AI311" i="17"/>
  <c r="AF329" i="17"/>
  <c r="AH335" i="17"/>
  <c r="AH343" i="17"/>
  <c r="AH351" i="17"/>
  <c r="AF373" i="17"/>
  <c r="AH375" i="17"/>
  <c r="AE376" i="17"/>
  <c r="AI376" i="17"/>
  <c r="AE388" i="17"/>
  <c r="AI388" i="17"/>
  <c r="AE389" i="17"/>
  <c r="AI389" i="17"/>
  <c r="AF394" i="17"/>
  <c r="AE396" i="17"/>
  <c r="AI396" i="17"/>
  <c r="AE397" i="17"/>
  <c r="AI397" i="17"/>
  <c r="AF402" i="17"/>
  <c r="AE404" i="17"/>
  <c r="AI404" i="17"/>
  <c r="AE405" i="17"/>
  <c r="AI405" i="17"/>
  <c r="AF410" i="17"/>
  <c r="AE412" i="17"/>
  <c r="AI412" i="17"/>
  <c r="AE413" i="17"/>
  <c r="AI413" i="17"/>
  <c r="AF381" i="17"/>
  <c r="AH383" i="17"/>
  <c r="AE384" i="17"/>
  <c r="AI384" i="17"/>
  <c r="AF390" i="17"/>
  <c r="AE392" i="17"/>
  <c r="AI392" i="17"/>
  <c r="AE393" i="17"/>
  <c r="AI393" i="17"/>
  <c r="AF398" i="17"/>
  <c r="AE400" i="17"/>
  <c r="AI400" i="17"/>
  <c r="AE401" i="17"/>
  <c r="AI401" i="17"/>
  <c r="AF406" i="17"/>
  <c r="AE408" i="17"/>
  <c r="AI408" i="17"/>
  <c r="AE409" i="17"/>
  <c r="AI409" i="17"/>
  <c r="AE417" i="17"/>
  <c r="AI417" i="17"/>
  <c r="AF377" i="17"/>
  <c r="AH379" i="17"/>
  <c r="AE380" i="17"/>
  <c r="AI380" i="17"/>
  <c r="AH391" i="17"/>
  <c r="AH399" i="17"/>
  <c r="AH407" i="17"/>
  <c r="AF419" i="17"/>
  <c r="AH419" i="17"/>
  <c r="M43" i="13"/>
  <c r="K43" i="13"/>
  <c r="I43" i="13"/>
  <c r="AY22" i="14"/>
  <c r="E24" i="15" s="1"/>
  <c r="L25" i="12" s="1"/>
  <c r="AH23" i="14"/>
  <c r="AW23" i="14"/>
  <c r="C25" i="15" s="1"/>
  <c r="L26" i="13" s="1"/>
  <c r="M26" i="12" s="1"/>
  <c r="BA23" i="14"/>
  <c r="G25" i="15" s="1"/>
  <c r="AX30" i="14"/>
  <c r="D34" i="15" s="1"/>
  <c r="AZ31" i="14"/>
  <c r="F35" i="15" s="1"/>
  <c r="AE32" i="14"/>
  <c r="AI32" i="14"/>
  <c r="AW32" i="14"/>
  <c r="C36" i="15" s="1"/>
  <c r="BA32" i="14"/>
  <c r="G36" i="15" s="1"/>
  <c r="AF35" i="14"/>
  <c r="AE36" i="14"/>
  <c r="AI36" i="14"/>
  <c r="AE37" i="14"/>
  <c r="AI37" i="14"/>
  <c r="AF42" i="14"/>
  <c r="AE44" i="14"/>
  <c r="AI44" i="14"/>
  <c r="AE46" i="14"/>
  <c r="AI46" i="14"/>
  <c r="AF51" i="14"/>
  <c r="AF52" i="14"/>
  <c r="AH52" i="14"/>
  <c r="AF60" i="14"/>
  <c r="AH60" i="14"/>
  <c r="AF68" i="14"/>
  <c r="AH68" i="14"/>
  <c r="AF76" i="14"/>
  <c r="AH76" i="14"/>
  <c r="AF84" i="14"/>
  <c r="AH84" i="14"/>
  <c r="AF24" i="14"/>
  <c r="AH25" i="14"/>
  <c r="AW25" i="14"/>
  <c r="C27" i="15" s="1"/>
  <c r="BA25" i="14"/>
  <c r="G27" i="15" s="1"/>
  <c r="AZ33" i="14"/>
  <c r="F37" i="15" s="1"/>
  <c r="M38" i="12" s="1"/>
  <c r="AH39" i="14"/>
  <c r="AH48" i="14"/>
  <c r="AE58" i="14"/>
  <c r="AI58" i="14"/>
  <c r="AE66" i="14"/>
  <c r="AI66" i="14"/>
  <c r="AE74" i="14"/>
  <c r="AI74" i="14"/>
  <c r="AE82" i="14"/>
  <c r="AI82" i="14"/>
  <c r="AF118" i="14"/>
  <c r="AH120" i="14"/>
  <c r="AE121" i="14"/>
  <c r="AI121" i="14"/>
  <c r="AF134" i="14"/>
  <c r="AH136" i="14"/>
  <c r="AE137" i="14"/>
  <c r="AI137" i="14"/>
  <c r="AF150" i="14"/>
  <c r="AH152" i="14"/>
  <c r="AE154" i="14"/>
  <c r="AI154" i="14"/>
  <c r="AF171" i="14"/>
  <c r="AH173" i="14"/>
  <c r="AE175" i="14"/>
  <c r="AI175" i="14"/>
  <c r="AF190" i="14"/>
  <c r="AF201" i="14"/>
  <c r="AF227" i="14"/>
  <c r="AF126" i="14"/>
  <c r="AH128" i="14"/>
  <c r="AE129" i="14"/>
  <c r="AI129" i="14"/>
  <c r="AF142" i="14"/>
  <c r="AH144" i="14"/>
  <c r="AE145" i="14"/>
  <c r="AI145" i="14"/>
  <c r="AF163" i="14"/>
  <c r="AH165" i="14"/>
  <c r="AE166" i="14"/>
  <c r="AI166" i="14"/>
  <c r="AF181" i="14"/>
  <c r="AH183" i="14"/>
  <c r="AE184" i="14"/>
  <c r="AI184" i="14"/>
  <c r="AF195" i="14"/>
  <c r="AG207" i="14"/>
  <c r="AI207" i="14"/>
  <c r="AG218" i="14"/>
  <c r="AF237" i="14"/>
  <c r="AF122" i="14"/>
  <c r="AH124" i="14"/>
  <c r="AE125" i="14"/>
  <c r="AI125" i="14"/>
  <c r="AF138" i="14"/>
  <c r="AH140" i="14"/>
  <c r="AE141" i="14"/>
  <c r="AI141" i="14"/>
  <c r="AE192" i="14"/>
  <c r="AI192" i="14"/>
  <c r="AF207" i="14"/>
  <c r="AH209" i="14"/>
  <c r="AE210" i="14"/>
  <c r="AI210" i="14"/>
  <c r="AF226" i="14"/>
  <c r="AH228" i="14"/>
  <c r="AE229" i="14"/>
  <c r="AI229" i="14"/>
  <c r="AF245" i="14"/>
  <c r="AH254" i="14"/>
  <c r="AE255" i="14"/>
  <c r="AI255" i="14"/>
  <c r="AF270" i="14"/>
  <c r="AH272" i="14"/>
  <c r="AE273" i="14"/>
  <c r="AI273" i="14"/>
  <c r="AF282" i="14"/>
  <c r="AF295" i="14"/>
  <c r="AG324" i="14"/>
  <c r="AF339" i="14"/>
  <c r="AF197" i="14"/>
  <c r="AH201" i="14"/>
  <c r="AE202" i="14"/>
  <c r="AI202" i="14"/>
  <c r="AF215" i="14"/>
  <c r="AH217" i="14"/>
  <c r="AE218" i="14"/>
  <c r="AI218" i="14"/>
  <c r="AF235" i="14"/>
  <c r="AH237" i="14"/>
  <c r="AE238" i="14"/>
  <c r="AI238" i="14"/>
  <c r="AF260" i="14"/>
  <c r="AH262" i="14"/>
  <c r="AE263" i="14"/>
  <c r="AI263" i="14"/>
  <c r="AF278" i="14"/>
  <c r="AF290" i="14"/>
  <c r="AF299" i="14"/>
  <c r="AF330" i="14"/>
  <c r="AH195" i="14"/>
  <c r="AE196" i="14"/>
  <c r="AI196" i="14"/>
  <c r="AF308" i="14"/>
  <c r="AH310" i="14"/>
  <c r="AE311" i="14"/>
  <c r="AI311" i="14"/>
  <c r="AF329" i="14"/>
  <c r="AH331" i="14"/>
  <c r="AE332" i="14"/>
  <c r="AI332" i="14"/>
  <c r="AH343" i="14"/>
  <c r="AH351" i="14"/>
  <c r="AH359" i="14"/>
  <c r="AE373" i="14"/>
  <c r="AG373" i="14"/>
  <c r="AI373" i="14"/>
  <c r="AH301" i="14"/>
  <c r="AE303" i="14"/>
  <c r="AI303" i="14"/>
  <c r="AF321" i="14"/>
  <c r="AH323" i="14"/>
  <c r="AE324" i="14"/>
  <c r="AI324" i="14"/>
  <c r="AF337" i="14"/>
  <c r="AH339" i="14"/>
  <c r="AH347" i="14"/>
  <c r="AH355" i="14"/>
  <c r="AH363" i="14"/>
  <c r="AF367" i="14"/>
  <c r="AH367" i="14"/>
  <c r="AF373" i="14"/>
  <c r="AH375" i="14"/>
  <c r="AE376" i="14"/>
  <c r="AI376" i="14"/>
  <c r="AF389" i="14"/>
  <c r="AH391" i="14"/>
  <c r="AH399" i="14"/>
  <c r="AH407" i="14"/>
  <c r="AH415" i="14"/>
  <c r="AF419" i="14"/>
  <c r="AH419" i="14"/>
  <c r="AF381" i="14"/>
  <c r="AH383" i="14"/>
  <c r="AE384" i="14"/>
  <c r="AI384" i="14"/>
  <c r="AH395" i="14"/>
  <c r="AH403" i="14"/>
  <c r="AH411" i="14"/>
  <c r="AF377" i="14"/>
  <c r="AH379" i="14"/>
  <c r="AE380" i="14"/>
  <c r="AI380" i="14"/>
  <c r="AE392" i="14"/>
  <c r="AI392" i="14"/>
  <c r="AE393" i="14"/>
  <c r="AI393" i="14"/>
  <c r="AF398" i="14"/>
  <c r="AE400" i="14"/>
  <c r="AI400" i="14"/>
  <c r="AE401" i="14"/>
  <c r="AI401" i="14"/>
  <c r="AF406" i="14"/>
  <c r="AE408" i="14"/>
  <c r="AI408" i="14"/>
  <c r="AE409" i="14"/>
  <c r="AI409" i="14"/>
  <c r="AF414" i="14"/>
  <c r="AE416" i="14"/>
  <c r="AI416" i="14"/>
  <c r="AE417" i="14"/>
  <c r="AI417" i="14"/>
  <c r="G43" i="13"/>
  <c r="M34" i="12" l="1"/>
  <c r="J42" i="13"/>
  <c r="L42" i="12" s="1"/>
  <c r="N42" i="13"/>
  <c r="N42" i="12" s="1"/>
  <c r="F32" i="13"/>
  <c r="J32" i="12" s="1"/>
  <c r="H23" i="13"/>
  <c r="K23" i="12" s="1"/>
  <c r="L32" i="13"/>
  <c r="M32" i="12" s="1"/>
  <c r="N30" i="13"/>
  <c r="N30" i="12" s="1"/>
  <c r="F42" i="13"/>
  <c r="J42" i="12" s="1"/>
  <c r="N23" i="13"/>
  <c r="N23" i="12" s="1"/>
  <c r="H32" i="13"/>
  <c r="K32" i="12" s="1"/>
  <c r="L42" i="13"/>
  <c r="M42" i="12" s="1"/>
  <c r="J23" i="13"/>
  <c r="L23" i="12" s="1"/>
  <c r="F23" i="13"/>
  <c r="J23" i="12" s="1"/>
  <c r="K14" i="12"/>
  <c r="J40" i="13"/>
  <c r="L40" i="12" s="1"/>
  <c r="N37" i="13"/>
  <c r="N37" i="12" s="1"/>
  <c r="H36" i="13"/>
  <c r="K36" i="12" s="1"/>
  <c r="N28" i="13"/>
  <c r="N28" i="12" s="1"/>
  <c r="F24" i="13"/>
  <c r="J24" i="12" s="1"/>
  <c r="H19" i="13"/>
  <c r="K19" i="12" s="1"/>
  <c r="L17" i="13"/>
  <c r="M17" i="12" s="1"/>
  <c r="F16" i="13"/>
  <c r="J16" i="12" s="1"/>
  <c r="N12" i="13"/>
  <c r="N12" i="12" s="1"/>
  <c r="L9" i="13"/>
  <c r="M9" i="12" s="1"/>
  <c r="J6" i="13"/>
  <c r="L6" i="12" s="1"/>
  <c r="F41" i="13"/>
  <c r="J41" i="12" s="1"/>
  <c r="N36" i="13"/>
  <c r="N36" i="12" s="1"/>
  <c r="H35" i="13"/>
  <c r="K35" i="12" s="1"/>
  <c r="J29" i="13"/>
  <c r="L29" i="12" s="1"/>
  <c r="H26" i="13"/>
  <c r="K26" i="12" s="1"/>
  <c r="L24" i="13"/>
  <c r="M24" i="12" s="1"/>
  <c r="N19" i="13"/>
  <c r="N19" i="12" s="1"/>
  <c r="L16" i="13"/>
  <c r="M16" i="12" s="1"/>
  <c r="H10" i="13"/>
  <c r="K10" i="12" s="1"/>
  <c r="N40" i="13"/>
  <c r="N40" i="12" s="1"/>
  <c r="L36" i="13"/>
  <c r="M36" i="12" s="1"/>
  <c r="F35" i="13"/>
  <c r="H29" i="13"/>
  <c r="K29" i="12" s="1"/>
  <c r="F26" i="13"/>
  <c r="J24" i="13"/>
  <c r="L19" i="13"/>
  <c r="M19" i="12" s="1"/>
  <c r="J16" i="13"/>
  <c r="L16" i="12" s="1"/>
  <c r="F10" i="13"/>
  <c r="J10" i="12" s="1"/>
  <c r="N6" i="13"/>
  <c r="N6" i="12" s="1"/>
  <c r="J41" i="13"/>
  <c r="L41" i="12" s="1"/>
  <c r="H37" i="13"/>
  <c r="K37" i="12" s="1"/>
  <c r="N29" i="13"/>
  <c r="N29" i="12" s="1"/>
  <c r="H28" i="13"/>
  <c r="K28" i="12" s="1"/>
  <c r="F17" i="13"/>
  <c r="J17" i="12" s="1"/>
  <c r="H12" i="13"/>
  <c r="K12" i="12" s="1"/>
  <c r="L10" i="13"/>
  <c r="M10" i="12" s="1"/>
  <c r="F9" i="13"/>
  <c r="J9" i="12" s="1"/>
  <c r="N15" i="12"/>
  <c r="J26" i="12"/>
  <c r="J35" i="12"/>
  <c r="H41" i="13"/>
  <c r="K41" i="12" s="1"/>
  <c r="F37" i="13"/>
  <c r="J37" i="12" s="1"/>
  <c r="J35" i="13"/>
  <c r="L35" i="12" s="1"/>
  <c r="L29" i="13"/>
  <c r="M29" i="12" s="1"/>
  <c r="F28" i="13"/>
  <c r="J28" i="12" s="1"/>
  <c r="J26" i="13"/>
  <c r="L26" i="12" s="1"/>
  <c r="N24" i="13"/>
  <c r="N24" i="12" s="1"/>
  <c r="N16" i="13"/>
  <c r="N16" i="12" s="1"/>
  <c r="F12" i="13"/>
  <c r="J12" i="12" s="1"/>
  <c r="J10" i="13"/>
  <c r="L10" i="12" s="1"/>
  <c r="N41" i="13"/>
  <c r="N41" i="12" s="1"/>
  <c r="H40" i="13"/>
  <c r="K40" i="12" s="1"/>
  <c r="L37" i="13"/>
  <c r="M37" i="12" s="1"/>
  <c r="F36" i="13"/>
  <c r="J36" i="12" s="1"/>
  <c r="L28" i="13"/>
  <c r="M28" i="12" s="1"/>
  <c r="F19" i="13"/>
  <c r="J19" i="12" s="1"/>
  <c r="J17" i="13"/>
  <c r="L17" i="12" s="1"/>
  <c r="L12" i="13"/>
  <c r="M12" i="12" s="1"/>
  <c r="J9" i="13"/>
  <c r="L9" i="12" s="1"/>
  <c r="H6" i="13"/>
  <c r="K6" i="12" s="1"/>
  <c r="F40" i="13"/>
  <c r="J40" i="12" s="1"/>
  <c r="J37" i="13"/>
  <c r="L37" i="12" s="1"/>
  <c r="N35" i="13"/>
  <c r="N35" i="12" s="1"/>
  <c r="J28" i="13"/>
  <c r="L28" i="12" s="1"/>
  <c r="N26" i="13"/>
  <c r="H17" i="13"/>
  <c r="K17" i="12" s="1"/>
  <c r="H9" i="13"/>
  <c r="K9" i="12" s="1"/>
  <c r="F6" i="13"/>
  <c r="J6" i="12" s="1"/>
  <c r="L6" i="13"/>
  <c r="M6" i="12" s="1"/>
  <c r="K30" i="12"/>
  <c r="N31" i="12"/>
  <c r="M15" i="12"/>
  <c r="N26" i="12"/>
  <c r="L5" i="12"/>
  <c r="E23" i="15"/>
  <c r="L24" i="12" s="1"/>
  <c r="C7" i="15"/>
  <c r="H8" i="13" l="1"/>
  <c r="N8" i="13"/>
  <c r="J8" i="13"/>
  <c r="L8" i="12" s="1"/>
  <c r="L43" i="12" s="1"/>
  <c r="D79" i="12" s="1"/>
  <c r="L8" i="13"/>
  <c r="F8" i="13"/>
  <c r="J8" i="12" s="1"/>
  <c r="J43" i="12" s="1"/>
  <c r="B43" i="12"/>
  <c r="J43" i="13" l="1"/>
  <c r="K8" i="12"/>
  <c r="K43" i="12" s="1"/>
  <c r="C79" i="12" s="1"/>
  <c r="H43" i="13"/>
  <c r="F43" i="13"/>
  <c r="M8" i="12"/>
  <c r="M43" i="12" s="1"/>
  <c r="E79" i="12" s="1"/>
  <c r="L43" i="13"/>
  <c r="N8" i="12"/>
  <c r="N43" i="12" s="1"/>
  <c r="F79" i="12" s="1"/>
  <c r="N43" i="13"/>
  <c r="B79" i="12"/>
  <c r="B76" i="12"/>
  <c r="B82" i="12"/>
  <c r="B50" i="12"/>
  <c r="F82" i="12"/>
  <c r="F50" i="12"/>
  <c r="C76" i="12"/>
  <c r="C50" i="12"/>
  <c r="D82" i="12"/>
  <c r="D50" i="12"/>
  <c r="D76" i="12"/>
  <c r="E76" i="12"/>
  <c r="B66" i="12"/>
  <c r="B59" i="12"/>
  <c r="B52" i="12"/>
  <c r="F66" i="12"/>
  <c r="F52" i="12"/>
  <c r="C66" i="12"/>
  <c r="C59" i="12"/>
  <c r="D66" i="12"/>
  <c r="D59" i="12"/>
  <c r="D52" i="12"/>
  <c r="E66" i="12"/>
  <c r="Y131" i="12"/>
  <c r="Y130" i="12"/>
  <c r="X129" i="12"/>
  <c r="Z132" i="12"/>
  <c r="Z131" i="12"/>
  <c r="E82" i="12" l="1"/>
  <c r="E50" i="12"/>
  <c r="E52" i="12"/>
  <c r="E59" i="12"/>
  <c r="C52" i="12"/>
  <c r="F59" i="12"/>
  <c r="C82" i="12"/>
  <c r="F76" i="12"/>
  <c r="AB25" i="12"/>
  <c r="AA25" i="12"/>
  <c r="Z25" i="12"/>
  <c r="Y25" i="12"/>
  <c r="AB28" i="12"/>
  <c r="U27" i="12"/>
  <c r="AB26" i="12"/>
  <c r="U23" i="12"/>
  <c r="AB22" i="12"/>
  <c r="AB21" i="12"/>
  <c r="AB20" i="12"/>
  <c r="AB18" i="12"/>
  <c r="AB16" i="12"/>
  <c r="U15" i="12"/>
  <c r="AB14" i="12"/>
  <c r="U12" i="12"/>
  <c r="AB11" i="12"/>
  <c r="AB7" i="12"/>
  <c r="AA27" i="12"/>
  <c r="T27" i="12"/>
  <c r="AA22" i="12"/>
  <c r="AA21" i="12"/>
  <c r="AA20" i="12"/>
  <c r="T18" i="12"/>
  <c r="T16" i="12"/>
  <c r="AA15" i="12"/>
  <c r="T14" i="12"/>
  <c r="AA13" i="12"/>
  <c r="AA11" i="12"/>
  <c r="T11" i="12"/>
  <c r="AA9" i="12"/>
  <c r="T9" i="12"/>
  <c r="Z28" i="12"/>
  <c r="S27" i="12"/>
  <c r="S26" i="12"/>
  <c r="Z23" i="12"/>
  <c r="S22" i="12"/>
  <c r="S21" i="12"/>
  <c r="Z20" i="12"/>
  <c r="S18" i="12"/>
  <c r="S16" i="12"/>
  <c r="Z15" i="12"/>
  <c r="Z13" i="12"/>
  <c r="S12" i="12"/>
  <c r="Z11" i="12"/>
  <c r="Z9" i="12"/>
  <c r="Y28" i="12"/>
  <c r="R27" i="12"/>
  <c r="R26" i="12"/>
  <c r="Y23" i="12"/>
  <c r="R22" i="12"/>
  <c r="Y16" i="12"/>
  <c r="Y14" i="12"/>
  <c r="R14" i="12"/>
  <c r="Y13" i="12"/>
  <c r="R13" i="12"/>
  <c r="Y11" i="12"/>
  <c r="R11" i="12"/>
  <c r="Y9" i="12"/>
  <c r="R9" i="12"/>
  <c r="Y7" i="12"/>
  <c r="X27" i="12"/>
  <c r="Q27" i="12"/>
  <c r="U5" i="12"/>
  <c r="Y5" i="12"/>
  <c r="J69" i="12" l="1"/>
  <c r="K53" i="12"/>
  <c r="K56" i="12"/>
  <c r="M53" i="12"/>
  <c r="K51" i="12"/>
  <c r="K55" i="12"/>
  <c r="M51" i="12"/>
  <c r="M69" i="12"/>
  <c r="AB5" i="12"/>
  <c r="U11" i="12"/>
  <c r="U16" i="12"/>
  <c r="N58" i="12" s="1"/>
  <c r="U18" i="12"/>
  <c r="N60" i="12" s="1"/>
  <c r="U19" i="12"/>
  <c r="U20" i="12"/>
  <c r="N62" i="12" s="1"/>
  <c r="U21" i="12"/>
  <c r="N63" i="12" s="1"/>
  <c r="U22" i="12"/>
  <c r="N64" i="12" s="1"/>
  <c r="U26" i="12"/>
  <c r="N68" i="12" s="1"/>
  <c r="AB6" i="12"/>
  <c r="AB9" i="12"/>
  <c r="AB19" i="12"/>
  <c r="AB12" i="12"/>
  <c r="N54" i="12" s="1"/>
  <c r="U13" i="12"/>
  <c r="AB13" i="12"/>
  <c r="AB15" i="12"/>
  <c r="N57" i="12" s="1"/>
  <c r="AB23" i="12"/>
  <c r="N65" i="12" s="1"/>
  <c r="AB27" i="12"/>
  <c r="U6" i="12"/>
  <c r="AA6" i="12"/>
  <c r="AA7" i="12"/>
  <c r="AA14" i="12"/>
  <c r="M56" i="12" s="1"/>
  <c r="AA16" i="12"/>
  <c r="M58" i="12" s="1"/>
  <c r="AA18" i="12"/>
  <c r="M60" i="12" s="1"/>
  <c r="AA19" i="12"/>
  <c r="AA23" i="12"/>
  <c r="T28" i="12"/>
  <c r="AA5" i="12"/>
  <c r="AA12" i="12"/>
  <c r="T15" i="12"/>
  <c r="M57" i="12" s="1"/>
  <c r="T20" i="12"/>
  <c r="M62" i="12" s="1"/>
  <c r="T21" i="12"/>
  <c r="M63" i="12" s="1"/>
  <c r="T22" i="12"/>
  <c r="M64" i="12" s="1"/>
  <c r="AA26" i="12"/>
  <c r="AA28" i="12"/>
  <c r="Z6" i="12"/>
  <c r="S9" i="12"/>
  <c r="L51" i="12" s="1"/>
  <c r="S11" i="12"/>
  <c r="S13" i="12"/>
  <c r="L55" i="12" s="1"/>
  <c r="S15" i="12"/>
  <c r="L57" i="12" s="1"/>
  <c r="S23" i="12"/>
  <c r="L65" i="12" s="1"/>
  <c r="S28" i="12"/>
  <c r="L70" i="12" s="1"/>
  <c r="Z12" i="12"/>
  <c r="L54" i="12" s="1"/>
  <c r="Z16" i="12"/>
  <c r="L58" i="12" s="1"/>
  <c r="Z18" i="12"/>
  <c r="L60" i="12" s="1"/>
  <c r="Z19" i="12"/>
  <c r="Z21" i="12"/>
  <c r="L63" i="12" s="1"/>
  <c r="Z22" i="12"/>
  <c r="L64" i="12" s="1"/>
  <c r="Z26" i="12"/>
  <c r="L68" i="12" s="1"/>
  <c r="Z27" i="12"/>
  <c r="Z5" i="12"/>
  <c r="R15" i="12"/>
  <c r="R18" i="12"/>
  <c r="R19" i="12"/>
  <c r="R20" i="12"/>
  <c r="Y22" i="12"/>
  <c r="K64" i="12" s="1"/>
  <c r="Y26" i="12"/>
  <c r="K68" i="12" s="1"/>
  <c r="Y27" i="12"/>
  <c r="Y6" i="12"/>
  <c r="R12" i="12"/>
  <c r="Y12" i="12"/>
  <c r="Y15" i="12"/>
  <c r="Y18" i="12"/>
  <c r="Y19" i="12"/>
  <c r="Y20" i="12"/>
  <c r="Y21" i="12"/>
  <c r="R23" i="12"/>
  <c r="K65" i="12" s="1"/>
  <c r="R28" i="12"/>
  <c r="K70" i="12" s="1"/>
  <c r="R16" i="12"/>
  <c r="K58" i="12" s="1"/>
  <c r="X9" i="12"/>
  <c r="Q18" i="12"/>
  <c r="Q9" i="12"/>
  <c r="X18" i="12"/>
  <c r="X19" i="12"/>
  <c r="R5" i="12"/>
  <c r="R6" i="12"/>
  <c r="R7" i="12"/>
  <c r="S7" i="12"/>
  <c r="T7" i="12"/>
  <c r="U7" i="12"/>
  <c r="U9" i="12"/>
  <c r="N51" i="12" s="1"/>
  <c r="X12" i="12"/>
  <c r="Q15" i="12"/>
  <c r="Q16" i="12"/>
  <c r="Q21" i="12"/>
  <c r="Q28" i="12"/>
  <c r="Q12" i="12"/>
  <c r="Q36" i="12"/>
  <c r="U38" i="12"/>
  <c r="Z31" i="12"/>
  <c r="AA31" i="12"/>
  <c r="AA38" i="12"/>
  <c r="Y31" i="12"/>
  <c r="T12" i="12"/>
  <c r="M54" i="12" s="1"/>
  <c r="T13" i="12"/>
  <c r="M55" i="12" s="1"/>
  <c r="R31" i="12"/>
  <c r="R35" i="12"/>
  <c r="R38" i="12"/>
  <c r="R41" i="12"/>
  <c r="R42" i="12"/>
  <c r="S31" i="12"/>
  <c r="L73" i="12" s="1"/>
  <c r="S35" i="12"/>
  <c r="S38" i="12"/>
  <c r="S41" i="12"/>
  <c r="S42" i="12"/>
  <c r="T31" i="12"/>
  <c r="T35" i="12"/>
  <c r="T38" i="12"/>
  <c r="M80" i="12" s="1"/>
  <c r="T41" i="12"/>
  <c r="T42" i="12"/>
  <c r="U31" i="12"/>
  <c r="U35" i="12"/>
  <c r="U36" i="12"/>
  <c r="U41" i="12"/>
  <c r="U42" i="12"/>
  <c r="S30" i="12"/>
  <c r="T30" i="12"/>
  <c r="U30" i="12"/>
  <c r="AB31" i="12"/>
  <c r="Y35" i="12"/>
  <c r="Y38" i="12"/>
  <c r="Y41" i="12"/>
  <c r="Y42" i="12"/>
  <c r="Z35" i="12"/>
  <c r="Z38" i="12"/>
  <c r="Z41" i="12"/>
  <c r="Z42" i="12"/>
  <c r="AA35" i="12"/>
  <c r="AA36" i="12"/>
  <c r="AA41" i="12"/>
  <c r="AA42" i="12"/>
  <c r="AB35" i="12"/>
  <c r="AB36" i="12"/>
  <c r="AB38" i="12"/>
  <c r="AB41" i="12"/>
  <c r="Y30" i="12"/>
  <c r="Z30" i="12"/>
  <c r="AB30" i="12"/>
  <c r="AA32" i="12"/>
  <c r="U25" i="12"/>
  <c r="N67" i="12" s="1"/>
  <c r="U14" i="12"/>
  <c r="N56" i="12" s="1"/>
  <c r="U28" i="12"/>
  <c r="N70" i="12" s="1"/>
  <c r="T25" i="12"/>
  <c r="M67" i="12" s="1"/>
  <c r="T19" i="12"/>
  <c r="T23" i="12"/>
  <c r="M65" i="12" s="1"/>
  <c r="T26" i="12"/>
  <c r="M68" i="12" s="1"/>
  <c r="S25" i="12"/>
  <c r="L67" i="12" s="1"/>
  <c r="Z7" i="12"/>
  <c r="S19" i="12"/>
  <c r="Z14" i="12"/>
  <c r="R25" i="12"/>
  <c r="K67" i="12" s="1"/>
  <c r="R30" i="12"/>
  <c r="K72" i="12" s="1"/>
  <c r="R21" i="12"/>
  <c r="K63" i="12" s="1"/>
  <c r="S14" i="12"/>
  <c r="J54" i="12" l="1"/>
  <c r="J51" i="12"/>
  <c r="O51" i="12" s="1"/>
  <c r="K73" i="12"/>
  <c r="L61" i="12"/>
  <c r="K49" i="12"/>
  <c r="M61" i="12"/>
  <c r="N49" i="12"/>
  <c r="K48" i="12"/>
  <c r="M49" i="12"/>
  <c r="N48" i="12"/>
  <c r="K69" i="12"/>
  <c r="L69" i="12"/>
  <c r="L53" i="12"/>
  <c r="N69" i="12"/>
  <c r="N53" i="12"/>
  <c r="J60" i="12"/>
  <c r="M73" i="12"/>
  <c r="K54" i="12"/>
  <c r="N55" i="12"/>
  <c r="L56" i="12"/>
  <c r="N73" i="12"/>
  <c r="M77" i="12"/>
  <c r="L80" i="12"/>
  <c r="K83" i="12"/>
  <c r="K62" i="12"/>
  <c r="M70" i="12"/>
  <c r="N72" i="12"/>
  <c r="N83" i="12"/>
  <c r="M84" i="12"/>
  <c r="L77" i="12"/>
  <c r="K80" i="12"/>
  <c r="K47" i="12"/>
  <c r="K61" i="12"/>
  <c r="N78" i="12"/>
  <c r="M83" i="12"/>
  <c r="L84" i="12"/>
  <c r="K77" i="12"/>
  <c r="N80" i="12"/>
  <c r="L49" i="12"/>
  <c r="K60" i="12"/>
  <c r="N61" i="12"/>
  <c r="N47" i="12"/>
  <c r="L72" i="12"/>
  <c r="N77" i="12"/>
  <c r="L83" i="12"/>
  <c r="K84" i="12"/>
  <c r="K57" i="12"/>
  <c r="AB32" i="12"/>
  <c r="U32" i="12"/>
  <c r="AA30" i="12"/>
  <c r="M72" i="12" s="1"/>
  <c r="T6" i="12"/>
  <c r="T5" i="12"/>
  <c r="T36" i="12"/>
  <c r="M78" i="12" s="1"/>
  <c r="T32" i="12"/>
  <c r="M74" i="12" s="1"/>
  <c r="S20" i="12"/>
  <c r="L62" i="12" s="1"/>
  <c r="Z36" i="12"/>
  <c r="S6" i="12"/>
  <c r="S36" i="12"/>
  <c r="Z32" i="12"/>
  <c r="S32" i="12"/>
  <c r="S5" i="12"/>
  <c r="R36" i="12"/>
  <c r="Y32" i="12"/>
  <c r="R32" i="12"/>
  <c r="Y36" i="12"/>
  <c r="Q25" i="12"/>
  <c r="X42" i="12"/>
  <c r="X30" i="12"/>
  <c r="Q35" i="12"/>
  <c r="X25" i="12"/>
  <c r="X41" i="12"/>
  <c r="Q23" i="12"/>
  <c r="X5" i="12"/>
  <c r="Q19" i="12"/>
  <c r="X28" i="12"/>
  <c r="J70" i="12" s="1"/>
  <c r="Q22" i="12"/>
  <c r="Q20" i="12"/>
  <c r="Q41" i="12"/>
  <c r="Q5" i="12"/>
  <c r="Q26" i="12"/>
  <c r="Q14" i="12"/>
  <c r="Q13" i="12"/>
  <c r="X15" i="12"/>
  <c r="J57" i="12" s="1"/>
  <c r="O57" i="12" s="1"/>
  <c r="AB42" i="12"/>
  <c r="N84" i="12" s="1"/>
  <c r="X22" i="12"/>
  <c r="X7" i="12"/>
  <c r="X6" i="12"/>
  <c r="Q11" i="12"/>
  <c r="X21" i="12"/>
  <c r="J63" i="12" s="1"/>
  <c r="O63" i="12" s="1"/>
  <c r="X11" i="12"/>
  <c r="Q7" i="12"/>
  <c r="O54" i="12" l="1"/>
  <c r="O70" i="12"/>
  <c r="O69" i="12"/>
  <c r="O60" i="12"/>
  <c r="M48" i="12"/>
  <c r="J49" i="12"/>
  <c r="O49" i="12" s="1"/>
  <c r="J61" i="12"/>
  <c r="O61" i="12" s="1"/>
  <c r="L48" i="12"/>
  <c r="J83" i="12"/>
  <c r="O83" i="12" s="1"/>
  <c r="K74" i="12"/>
  <c r="L74" i="12"/>
  <c r="L78" i="12"/>
  <c r="N74" i="12"/>
  <c r="J53" i="12"/>
  <c r="O53" i="12" s="1"/>
  <c r="J64" i="12"/>
  <c r="O64" i="12" s="1"/>
  <c r="M47" i="12"/>
  <c r="J47" i="12"/>
  <c r="J67" i="12"/>
  <c r="O67" i="12" s="1"/>
  <c r="K78" i="12"/>
  <c r="L47" i="12"/>
  <c r="X14" i="12"/>
  <c r="J56" i="12" s="1"/>
  <c r="O56" i="12" s="1"/>
  <c r="Q31" i="12"/>
  <c r="X13" i="12"/>
  <c r="J55" i="12" s="1"/>
  <c r="O55" i="12" s="1"/>
  <c r="X20" i="12"/>
  <c r="J62" i="12" s="1"/>
  <c r="O62" i="12" s="1"/>
  <c r="Q42" i="12"/>
  <c r="J84" i="12" s="1"/>
  <c r="O84" i="12" s="1"/>
  <c r="X16" i="12"/>
  <c r="J58" i="12" s="1"/>
  <c r="O58" i="12" s="1"/>
  <c r="X36" i="12"/>
  <c r="J78" i="12" s="1"/>
  <c r="X23" i="12"/>
  <c r="J65" i="12" s="1"/>
  <c r="O65" i="12" s="1"/>
  <c r="Q6" i="12"/>
  <c r="Q30" i="12"/>
  <c r="J72" i="12" s="1"/>
  <c r="O72" i="12" s="1"/>
  <c r="X35" i="12"/>
  <c r="J77" i="12" s="1"/>
  <c r="O77" i="12" s="1"/>
  <c r="X26" i="12"/>
  <c r="J68" i="12" s="1"/>
  <c r="O68" i="12" s="1"/>
  <c r="J48" i="12" l="1"/>
  <c r="O48" i="12" s="1"/>
  <c r="O78" i="12"/>
  <c r="O47" i="12"/>
  <c r="X31" i="12"/>
  <c r="J73" i="12" s="1"/>
  <c r="O73" i="12" s="1"/>
  <c r="Q38" i="12"/>
  <c r="X38" i="12" l="1"/>
  <c r="J80" i="12" s="1"/>
  <c r="O80" i="12" s="1"/>
  <c r="X32" i="12"/>
  <c r="Q32" i="12"/>
  <c r="Q29" i="12"/>
  <c r="Q43" i="12" l="1"/>
  <c r="J74" i="12"/>
  <c r="O74" i="12" s="1"/>
  <c r="X29" i="12"/>
  <c r="X43" i="12" s="1"/>
  <c r="X34" i="12" l="1"/>
  <c r="X37" i="12"/>
  <c r="X40" i="12"/>
  <c r="J82" i="12" s="1"/>
  <c r="X10" i="12"/>
  <c r="X24" i="12"/>
  <c r="X17" i="12"/>
  <c r="X8" i="12"/>
  <c r="Q40" i="12"/>
  <c r="Q34" i="12"/>
  <c r="J76" i="12" s="1"/>
  <c r="Q37" i="12"/>
  <c r="Q17" i="12"/>
  <c r="Q10" i="12"/>
  <c r="Q8" i="12"/>
  <c r="Q24" i="12"/>
  <c r="J71" i="12"/>
  <c r="B74" i="12"/>
  <c r="R29" i="12"/>
  <c r="R43" i="12" s="1"/>
  <c r="Y29" i="12"/>
  <c r="Y43" i="12" s="1"/>
  <c r="Y37" i="12" l="1"/>
  <c r="Y8" i="12"/>
  <c r="Y17" i="12"/>
  <c r="Y34" i="12"/>
  <c r="Y10" i="12"/>
  <c r="Y24" i="12"/>
  <c r="Y40" i="12"/>
  <c r="R17" i="12"/>
  <c r="R10" i="12"/>
  <c r="R40" i="12"/>
  <c r="R34" i="12"/>
  <c r="R24" i="12"/>
  <c r="R37" i="12"/>
  <c r="R8" i="12"/>
  <c r="J50" i="12"/>
  <c r="J59" i="12"/>
  <c r="K71" i="12"/>
  <c r="J52" i="12"/>
  <c r="J66" i="12"/>
  <c r="J79" i="12"/>
  <c r="B71" i="12"/>
  <c r="B48" i="12"/>
  <c r="B47" i="12"/>
  <c r="B53" i="12"/>
  <c r="B68" i="12"/>
  <c r="B58" i="12"/>
  <c r="B57" i="12"/>
  <c r="B80" i="12"/>
  <c r="B84" i="12"/>
  <c r="B64" i="12"/>
  <c r="B83" i="12"/>
  <c r="B77" i="12"/>
  <c r="B78" i="12"/>
  <c r="B54" i="12"/>
  <c r="B75" i="12"/>
  <c r="B72" i="12"/>
  <c r="B61" i="12"/>
  <c r="B67" i="12"/>
  <c r="B49" i="12"/>
  <c r="B56" i="12"/>
  <c r="B60" i="12"/>
  <c r="B63" i="12"/>
  <c r="B81" i="12"/>
  <c r="B73" i="12"/>
  <c r="B55" i="12"/>
  <c r="B62" i="12"/>
  <c r="B65" i="12"/>
  <c r="B70" i="12"/>
  <c r="B51" i="12"/>
  <c r="B69" i="12"/>
  <c r="C71" i="12"/>
  <c r="Z29" i="12"/>
  <c r="Z43" i="12" s="1"/>
  <c r="S29" i="12"/>
  <c r="S43" i="12" s="1"/>
  <c r="T29" i="12"/>
  <c r="T43" i="12" s="1"/>
  <c r="Z17" i="12" l="1"/>
  <c r="Z37" i="12"/>
  <c r="Z34" i="12"/>
  <c r="Z40" i="12"/>
  <c r="Z10" i="12"/>
  <c r="Z8" i="12"/>
  <c r="Z24" i="12"/>
  <c r="T40" i="12"/>
  <c r="T37" i="12"/>
  <c r="T34" i="12"/>
  <c r="T10" i="12"/>
  <c r="T17" i="12"/>
  <c r="T24" i="12"/>
  <c r="T8" i="12"/>
  <c r="S10" i="12"/>
  <c r="S8" i="12"/>
  <c r="S24" i="12"/>
  <c r="S17" i="12"/>
  <c r="S37" i="12"/>
  <c r="S34" i="12"/>
  <c r="S40" i="12"/>
  <c r="L71" i="12"/>
  <c r="K50" i="12"/>
  <c r="K82" i="12"/>
  <c r="K79" i="12"/>
  <c r="K66" i="12"/>
  <c r="K59" i="12"/>
  <c r="K76" i="12"/>
  <c r="K52" i="12"/>
  <c r="C75" i="12"/>
  <c r="C81" i="12"/>
  <c r="C51" i="12"/>
  <c r="C69" i="12"/>
  <c r="C53" i="12"/>
  <c r="C68" i="12"/>
  <c r="C64" i="12"/>
  <c r="C55" i="12"/>
  <c r="C56" i="12"/>
  <c r="C47" i="12"/>
  <c r="C61" i="12"/>
  <c r="C77" i="12"/>
  <c r="C58" i="12"/>
  <c r="C73" i="12"/>
  <c r="C49" i="12"/>
  <c r="C54" i="12"/>
  <c r="C67" i="12"/>
  <c r="C80" i="12"/>
  <c r="C65" i="12"/>
  <c r="C72" i="12"/>
  <c r="C84" i="12"/>
  <c r="C60" i="12"/>
  <c r="C83" i="12"/>
  <c r="C70" i="12"/>
  <c r="C57" i="12"/>
  <c r="C48" i="12"/>
  <c r="C62" i="12"/>
  <c r="C63" i="12"/>
  <c r="C74" i="12"/>
  <c r="C78" i="12"/>
  <c r="AA29" i="12"/>
  <c r="AA43" i="12" s="1"/>
  <c r="AB29" i="12"/>
  <c r="AB43" i="12" s="1"/>
  <c r="AA10" i="12" l="1"/>
  <c r="AA34" i="12"/>
  <c r="AA40" i="12"/>
  <c r="AA24" i="12"/>
  <c r="AA17" i="12"/>
  <c r="AA37" i="12"/>
  <c r="AA8" i="12"/>
  <c r="AB40" i="12"/>
  <c r="AB8" i="12"/>
  <c r="AB34" i="12"/>
  <c r="AB17" i="12"/>
  <c r="AB24" i="12"/>
  <c r="AB10" i="12"/>
  <c r="AB37" i="12"/>
  <c r="L76" i="12"/>
  <c r="L82" i="12"/>
  <c r="L79" i="12"/>
  <c r="L66" i="12"/>
  <c r="L59" i="12"/>
  <c r="L52" i="12"/>
  <c r="L50" i="12"/>
  <c r="M59" i="12"/>
  <c r="M71" i="12"/>
  <c r="D71" i="12"/>
  <c r="D75" i="12"/>
  <c r="D81" i="12"/>
  <c r="D60" i="12"/>
  <c r="D68" i="12"/>
  <c r="D63" i="12"/>
  <c r="D64" i="12"/>
  <c r="D54" i="12"/>
  <c r="D69" i="12"/>
  <c r="D58" i="12"/>
  <c r="D73" i="12"/>
  <c r="D56" i="12"/>
  <c r="D61" i="12"/>
  <c r="D80" i="12"/>
  <c r="D49" i="12"/>
  <c r="D70" i="12"/>
  <c r="D65" i="12"/>
  <c r="D84" i="12"/>
  <c r="D57" i="12"/>
  <c r="D83" i="12"/>
  <c r="D55" i="12"/>
  <c r="D67" i="12"/>
  <c r="D53" i="12"/>
  <c r="D72" i="12"/>
  <c r="D51" i="12"/>
  <c r="D77" i="12"/>
  <c r="D47" i="12"/>
  <c r="D74" i="12"/>
  <c r="D62" i="12"/>
  <c r="D48" i="12"/>
  <c r="D78" i="12"/>
  <c r="U29" i="12"/>
  <c r="U43" i="12" s="1"/>
  <c r="E81" i="12"/>
  <c r="U40" i="12" l="1"/>
  <c r="U34" i="12"/>
  <c r="U37" i="12"/>
  <c r="U17" i="12"/>
  <c r="U10" i="12"/>
  <c r="U8" i="12"/>
  <c r="U24" i="12"/>
  <c r="M76" i="12"/>
  <c r="M50" i="12"/>
  <c r="M82" i="12"/>
  <c r="M79" i="12"/>
  <c r="N71" i="12"/>
  <c r="O71" i="12" s="1"/>
  <c r="M52" i="12"/>
  <c r="M66" i="12"/>
  <c r="E78" i="12"/>
  <c r="E63" i="12"/>
  <c r="E61" i="12"/>
  <c r="E54" i="12"/>
  <c r="E73" i="12"/>
  <c r="E62" i="12"/>
  <c r="E51" i="12"/>
  <c r="E47" i="12"/>
  <c r="E55" i="12"/>
  <c r="E77" i="12"/>
  <c r="E70" i="12"/>
  <c r="E57" i="12"/>
  <c r="E58" i="12"/>
  <c r="E53" i="12"/>
  <c r="E75" i="12"/>
  <c r="E71" i="12"/>
  <c r="E74" i="12"/>
  <c r="E80" i="12"/>
  <c r="E72" i="12"/>
  <c r="E67" i="12"/>
  <c r="E84" i="12"/>
  <c r="E56" i="12"/>
  <c r="E60" i="12"/>
  <c r="E48" i="12"/>
  <c r="E49" i="12"/>
  <c r="E83" i="12"/>
  <c r="E65" i="12"/>
  <c r="E64" i="12"/>
  <c r="E68" i="12"/>
  <c r="E69" i="12"/>
  <c r="N79" i="12" l="1"/>
  <c r="O79" i="12" s="1"/>
  <c r="N52" i="12"/>
  <c r="O52" i="12" s="1"/>
  <c r="N76" i="12"/>
  <c r="O76" i="12" s="1"/>
  <c r="N66" i="12"/>
  <c r="O66" i="12" s="1"/>
  <c r="N50" i="12"/>
  <c r="O50" i="12" s="1"/>
  <c r="N82" i="12"/>
  <c r="O82" i="12" s="1"/>
  <c r="N59" i="12"/>
  <c r="O59" i="12" s="1"/>
  <c r="F81" i="12"/>
  <c r="G81" i="12" s="1"/>
  <c r="F75" i="12"/>
  <c r="G75" i="12" s="1"/>
  <c r="F54" i="12"/>
  <c r="F69" i="12"/>
  <c r="F47" i="12"/>
  <c r="F65" i="12"/>
  <c r="F57" i="12"/>
  <c r="F48" i="12"/>
  <c r="F60" i="12"/>
  <c r="F56" i="12"/>
  <c r="F63" i="12"/>
  <c r="F72" i="12"/>
  <c r="F67" i="12"/>
  <c r="F78" i="12"/>
  <c r="F53" i="12"/>
  <c r="F77" i="12"/>
  <c r="F49" i="12"/>
  <c r="F68" i="12"/>
  <c r="F70" i="12"/>
  <c r="F64" i="12"/>
  <c r="F83" i="12"/>
  <c r="F80" i="12"/>
  <c r="F55" i="12"/>
  <c r="F58" i="12"/>
  <c r="F51" i="12"/>
  <c r="F62" i="12"/>
  <c r="F84" i="12"/>
  <c r="F61" i="12"/>
  <c r="F73" i="12"/>
  <c r="F74" i="12"/>
  <c r="F71" i="12"/>
  <c r="G55" i="12" l="1"/>
  <c r="G74" i="12" l="1"/>
  <c r="G65" i="12"/>
  <c r="G59" i="12"/>
  <c r="G72" i="12"/>
  <c r="G84" i="12"/>
  <c r="G68" i="12"/>
  <c r="G80" i="12"/>
  <c r="G66" i="12"/>
  <c r="G76" i="12"/>
  <c r="G79" i="12"/>
  <c r="G51" i="12"/>
  <c r="G63" i="12"/>
  <c r="G58" i="12"/>
  <c r="G82" i="12"/>
  <c r="G83" i="12"/>
  <c r="G77" i="12"/>
  <c r="G73" i="12"/>
  <c r="G70" i="12"/>
  <c r="G50" i="12"/>
  <c r="G53" i="12"/>
  <c r="G47" i="12"/>
  <c r="G71" i="12"/>
  <c r="G61" i="12"/>
  <c r="G54" i="12"/>
  <c r="G49" i="12"/>
  <c r="G52" i="12"/>
  <c r="G48" i="12"/>
  <c r="G60" i="12"/>
  <c r="G69" i="12"/>
  <c r="G64" i="12"/>
  <c r="G78" i="12"/>
  <c r="G57" i="12"/>
  <c r="G67" i="12"/>
  <c r="G62" i="12"/>
  <c r="G56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Maxwell Tuttle</author>
  </authors>
  <commentList>
    <comment ref="G2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Anthony Picone:
</t>
        </r>
        <r>
          <rPr>
            <sz val="9"/>
            <color indexed="81"/>
            <rFont val="Tahoma"/>
            <family val="2"/>
          </rPr>
          <t xml:space="preserve">For 2015 CAMD data there is no unit 2 emission data, ALSO it is only in Quarter 1 and Q2. 
</t>
        </r>
      </text>
    </comment>
    <comment ref="H25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Anthony Picone:</t>
        </r>
        <r>
          <rPr>
            <sz val="9"/>
            <color indexed="81"/>
            <rFont val="Tahoma"/>
            <family val="2"/>
          </rPr>
          <t xml:space="preserve">
For 2015 CAMD data there is no unit 2 emission data, ALSO it is only in Quarter 1 and Q2. 
</t>
        </r>
      </text>
    </comment>
    <comment ref="G26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 xml:space="preserve">Maxwell Tuttle: </t>
        </r>
        <r>
          <rPr>
            <sz val="9"/>
            <color indexed="81"/>
            <rFont val="Tahoma"/>
            <family val="2"/>
          </rPr>
          <t xml:space="preserve">CAMD Data is only Jan-June for 2015
</t>
        </r>
      </text>
    </comment>
    <comment ref="H26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 xml:space="preserve">Maxwell Tuttle:
</t>
        </r>
        <r>
          <rPr>
            <sz val="9"/>
            <color indexed="81"/>
            <rFont val="Tahoma"/>
            <family val="2"/>
          </rPr>
          <t xml:space="preserve">CAMD Data is only Jan-June for 2015
</t>
        </r>
      </text>
    </comment>
    <comment ref="G27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Units Given in CAMD</t>
        </r>
      </text>
    </comment>
    <comment ref="H27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Units Given in CAMD
</t>
        </r>
      </text>
    </comment>
    <comment ref="G31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2015 CAMD only has Q1 and Q2</t>
        </r>
      </text>
    </comment>
    <comment ref="H31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2015 CAMD only has Q1 and Q2</t>
        </r>
      </text>
    </comment>
    <comment ref="G69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Only Units 2 in 2015 CAMD data</t>
        </r>
      </text>
    </comment>
    <comment ref="H69" authorId="0" shapeId="0" xr:uid="{00000000-0006-0000-0500-00000A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Only Units 2 in 2015 CAMD data</t>
        </r>
      </text>
    </comment>
    <comment ref="G70" authorId="0" shapeId="0" xr:uid="{00000000-0006-0000-0500-00000B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Only Unit 4 In 2015 CAMD Data
</t>
        </r>
      </text>
    </comment>
    <comment ref="H70" authorId="0" shapeId="0" xr:uid="{00000000-0006-0000-0500-00000C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Only Unit 4 In 2015 CAMD Data
</t>
        </r>
      </text>
    </comment>
    <comment ref="G72" authorId="0" shapeId="0" xr:uid="{00000000-0006-0000-0500-00000D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Only Q1 and Q2 in 2015 CAMD Data</t>
        </r>
      </text>
    </comment>
    <comment ref="H72" authorId="0" shapeId="0" xr:uid="{00000000-0006-0000-0500-00000E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Only Q1 and Q2 in 2015 CAMD Data</t>
        </r>
      </text>
    </comment>
    <comment ref="G100" authorId="0" shapeId="0" xr:uid="{00000000-0006-0000-0500-00000F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There is no Unit 10 in the 2015 CAMD Data
This is only units 6-9</t>
        </r>
      </text>
    </comment>
    <comment ref="H100" authorId="0" shapeId="0" xr:uid="{00000000-0006-0000-0500-000010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There is no Unit 10 in the 2015 CAMD Data
This is only units 6-9.</t>
        </r>
      </text>
    </comment>
    <comment ref="G107" authorId="0" shapeId="0" xr:uid="{00000000-0006-0000-0500-000011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08" authorId="0" shapeId="0" xr:uid="{00000000-0006-0000-0500-000012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27" authorId="0" shapeId="0" xr:uid="{00000000-0006-0000-0500-000013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Units (A,B) were not listed in 2015 CAMD data
THIS IS ONLY UNITS 1,2</t>
        </r>
      </text>
    </comment>
    <comment ref="H127" authorId="0" shapeId="0" xr:uid="{00000000-0006-0000-0500-000014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Units (A,B) were not listed in 2015 CAMD data
THIS IS ONLY UNITS 1,2</t>
        </r>
      </text>
    </comment>
    <comment ref="G138" authorId="0" shapeId="0" xr:uid="{00000000-0006-0000-0500-000015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Only Jan-Sep data in 2015 CAMD Data</t>
        </r>
      </text>
    </comment>
    <comment ref="H138" authorId="0" shapeId="0" xr:uid="{00000000-0006-0000-0500-000016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Only Jan-Sep data in 2015 CAMD Data.</t>
        </r>
      </text>
    </comment>
    <comment ref="G153" authorId="0" shapeId="0" xr:uid="{00000000-0006-0000-0500-000017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55" authorId="0" shapeId="0" xr:uid="{00000000-0006-0000-0500-000018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56" authorId="0" shapeId="0" xr:uid="{00000000-0006-0000-0500-000019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57" authorId="0" shapeId="0" xr:uid="{00000000-0006-0000-0500-00001A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62" authorId="0" shapeId="0" xr:uid="{00000000-0006-0000-0500-00001B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74" authorId="0" shapeId="0" xr:uid="{00000000-0006-0000-0500-00001C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85" authorId="0" shapeId="0" xr:uid="{00000000-0006-0000-0500-00001D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98" authorId="0" shapeId="0" xr:uid="{00000000-0006-0000-0500-00001E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99" authorId="0" shapeId="0" xr:uid="{00000000-0006-0000-0500-00001F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09" authorId="0" shapeId="0" xr:uid="{00000000-0006-0000-0500-000020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units 5-1 or 5-2
only unit 6 is in this data</t>
        </r>
      </text>
    </comment>
    <comment ref="H209" authorId="0" shapeId="0" xr:uid="{00000000-0006-0000-0500-000021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units 5-1 or 5-2
only unit 6 is in this data</t>
        </r>
      </text>
    </comment>
    <comment ref="G212" authorId="0" shapeId="0" xr:uid="{00000000-0006-0000-0500-000022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Data in CAMD only Q1 and Q2</t>
        </r>
      </text>
    </comment>
    <comment ref="H212" authorId="0" shapeId="0" xr:uid="{00000000-0006-0000-0500-000023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Data in CAMD only Q1 and Q2</t>
        </r>
      </text>
    </comment>
    <comment ref="G219" authorId="0" shapeId="0" xr:uid="{00000000-0006-0000-0500-000024000000}">
      <text>
        <r>
          <rPr>
            <b/>
            <sz val="9"/>
            <color indexed="81"/>
            <rFont val="Tahoma"/>
            <family val="2"/>
          </rPr>
          <t xml:space="preserve">Maxwell Tuttle:
</t>
        </r>
        <r>
          <rPr>
            <sz val="9"/>
            <color indexed="81"/>
            <rFont val="Tahoma"/>
            <family val="2"/>
          </rPr>
          <t>No 2015 CAMD Data</t>
        </r>
      </text>
    </comment>
    <comment ref="G220" authorId="0" shapeId="0" xr:uid="{00000000-0006-0000-0500-000025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22" authorId="0" shapeId="0" xr:uid="{00000000-0006-0000-0500-000026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33" authorId="0" shapeId="0" xr:uid="{00000000-0006-0000-0500-000027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42" authorId="0" shapeId="0" xr:uid="{00000000-0006-0000-0500-000028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43" authorId="0" shapeId="0" xr:uid="{00000000-0006-0000-0500-000029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47" authorId="0" shapeId="0" xr:uid="{00000000-0006-0000-0500-00002A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48" authorId="0" shapeId="0" xr:uid="{00000000-0006-0000-0500-00002B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49" authorId="0" shapeId="0" xr:uid="{00000000-0006-0000-0500-00002C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50" authorId="0" shapeId="0" xr:uid="{00000000-0006-0000-0500-00002D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51" authorId="0" shapeId="0" xr:uid="{00000000-0006-0000-0500-00002E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52" authorId="0" shapeId="0" xr:uid="{00000000-0006-0000-0500-00002F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53" authorId="0" shapeId="0" xr:uid="{00000000-0006-0000-0500-000030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65" authorId="0" shapeId="0" xr:uid="{00000000-0006-0000-0500-000031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Units 1,2,3,4 were not in CAMD data.
There were other units from this Facility but emissions were less than .013 for each unit</t>
        </r>
      </text>
    </comment>
    <comment ref="G266" authorId="0" shapeId="0" xr:uid="{00000000-0006-0000-0500-000032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Units 1,2,3,4 were not in CAMD data.
There were other units from this Facility but emissions were less than .013 for each unit</t>
        </r>
      </text>
    </comment>
    <comment ref="G267" authorId="0" shapeId="0" xr:uid="{00000000-0006-0000-0500-000033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Units 5-10 were not in use during 2015
This is only units 1-4</t>
        </r>
      </text>
    </comment>
    <comment ref="H267" authorId="0" shapeId="0" xr:uid="{00000000-0006-0000-0500-000034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Units 5-10 were not in use during 2015
This is only units 1-4</t>
        </r>
      </text>
    </comment>
    <comment ref="G285" authorId="0" shapeId="0" xr:uid="{00000000-0006-0000-0500-000035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86" authorId="0" shapeId="0" xr:uid="{00000000-0006-0000-0500-000036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87" authorId="0" shapeId="0" xr:uid="{00000000-0006-0000-0500-000037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88" authorId="0" shapeId="0" xr:uid="{00000000-0006-0000-0500-000038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302" authorId="0" shapeId="0" xr:uid="{00000000-0006-0000-0500-000039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314" authorId="0" shapeId="0" xr:uid="{00000000-0006-0000-0500-00003A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CAMD Data only displays Jan-June due to a shut down in the units.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Maxwell Tuttle</author>
  </authors>
  <commentList>
    <comment ref="G2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Anthony Picone:
</t>
        </r>
        <r>
          <rPr>
            <sz val="9"/>
            <color indexed="81"/>
            <rFont val="Tahoma"/>
            <family val="2"/>
          </rPr>
          <t xml:space="preserve">For 2015 CAMD data there is no unit 2 emission data, ALSO it is only in Quarter 1 and Q2. 
</t>
        </r>
      </text>
    </comment>
    <comment ref="H25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Anthony Picone:</t>
        </r>
        <r>
          <rPr>
            <sz val="9"/>
            <color indexed="81"/>
            <rFont val="Tahoma"/>
            <family val="2"/>
          </rPr>
          <t xml:space="preserve">
For 2015 CAMD data there is no unit 2 emission data, ALSO it is only in Quarter 1 and Q2. 
</t>
        </r>
      </text>
    </comment>
    <comment ref="G26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 xml:space="preserve">Maxwell Tuttle: </t>
        </r>
        <r>
          <rPr>
            <sz val="9"/>
            <color indexed="81"/>
            <rFont val="Tahoma"/>
            <family val="2"/>
          </rPr>
          <t xml:space="preserve">CAMD Data is only Jan-June for 2015
</t>
        </r>
      </text>
    </comment>
    <comment ref="H26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 xml:space="preserve">Maxwell Tuttle:
</t>
        </r>
        <r>
          <rPr>
            <sz val="9"/>
            <color indexed="81"/>
            <rFont val="Tahoma"/>
            <family val="2"/>
          </rPr>
          <t xml:space="preserve">CAMD Data is only Jan-June for 2015
</t>
        </r>
      </text>
    </comment>
    <comment ref="G27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Units Given in CAMD</t>
        </r>
      </text>
    </comment>
    <comment ref="H27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Units Given in CAMD
</t>
        </r>
      </text>
    </comment>
    <comment ref="G31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2015 CAMD only has Q1 and Q2</t>
        </r>
      </text>
    </comment>
    <comment ref="H31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2015 CAMD only has Q1 and Q2</t>
        </r>
      </text>
    </comment>
    <comment ref="G69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Only Units 2 in 2015 CAMD data</t>
        </r>
      </text>
    </comment>
    <comment ref="H69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Only Units 2 in 2015 CAMD data</t>
        </r>
      </text>
    </comment>
    <comment ref="G70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Only Unit 4 In 2015 CAMD Data
</t>
        </r>
      </text>
    </comment>
    <comment ref="H70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Only Unit 4 In 2015 CAMD Data
</t>
        </r>
      </text>
    </comment>
    <comment ref="G72" authorId="0" shapeId="0" xr:uid="{00000000-0006-0000-0600-00000D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Only Q1 and Q2 in 2015 CAMD Data</t>
        </r>
      </text>
    </comment>
    <comment ref="H72" authorId="0" shapeId="0" xr:uid="{00000000-0006-0000-0600-00000E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Only Q1 and Q2 in 2015 CAMD Data</t>
        </r>
      </text>
    </comment>
    <comment ref="G100" authorId="0" shapeId="0" xr:uid="{00000000-0006-0000-0600-00000F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There is no Unit 10 in the 2015 CAMD Data
This is only units 6-9</t>
        </r>
      </text>
    </comment>
    <comment ref="H100" authorId="0" shapeId="0" xr:uid="{00000000-0006-0000-0600-000010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There is no Unit 10 in the 2015 CAMD Data
This is only units 6-9.</t>
        </r>
      </text>
    </comment>
    <comment ref="G107" authorId="0" shapeId="0" xr:uid="{00000000-0006-0000-0600-000011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08" authorId="0" shapeId="0" xr:uid="{00000000-0006-0000-0600-000012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27" authorId="0" shapeId="0" xr:uid="{00000000-0006-0000-0600-000013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Units (A,B) were not listed in 2015 CAMD data
THIS IS ONLY UNITS 1,2</t>
        </r>
      </text>
    </comment>
    <comment ref="H127" authorId="0" shapeId="0" xr:uid="{00000000-0006-0000-0600-000014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Units (A,B) were not listed in 2015 CAMD data
THIS IS ONLY UNITS 1,2</t>
        </r>
      </text>
    </comment>
    <comment ref="G138" authorId="0" shapeId="0" xr:uid="{00000000-0006-0000-0600-000015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Only Jan-Sep data in 2015 CAMD Data</t>
        </r>
      </text>
    </comment>
    <comment ref="H138" authorId="0" shapeId="0" xr:uid="{00000000-0006-0000-0600-000016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Only Jan-Sep data in 2015 CAMD Data.</t>
        </r>
      </text>
    </comment>
    <comment ref="G153" authorId="0" shapeId="0" xr:uid="{00000000-0006-0000-0600-000017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55" authorId="0" shapeId="0" xr:uid="{00000000-0006-0000-0600-000018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56" authorId="0" shapeId="0" xr:uid="{00000000-0006-0000-0600-000019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57" authorId="0" shapeId="0" xr:uid="{00000000-0006-0000-0600-00001A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62" authorId="0" shapeId="0" xr:uid="{00000000-0006-0000-0600-00001B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74" authorId="0" shapeId="0" xr:uid="{00000000-0006-0000-0600-00001C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85" authorId="0" shapeId="0" xr:uid="{00000000-0006-0000-0600-00001D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98" authorId="0" shapeId="0" xr:uid="{00000000-0006-0000-0600-00001E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199" authorId="0" shapeId="0" xr:uid="{00000000-0006-0000-0600-00001F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09" authorId="0" shapeId="0" xr:uid="{00000000-0006-0000-0600-000020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units 5-1 or 5-2
only unit 6 is in this data</t>
        </r>
      </text>
    </comment>
    <comment ref="H209" authorId="0" shapeId="0" xr:uid="{00000000-0006-0000-0600-000021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units 5-1 or 5-2
only unit 6 is in this data</t>
        </r>
      </text>
    </comment>
    <comment ref="G212" authorId="0" shapeId="0" xr:uid="{00000000-0006-0000-0600-000022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Data in CAMD only Q1 and Q2</t>
        </r>
      </text>
    </comment>
    <comment ref="H212" authorId="0" shapeId="0" xr:uid="{00000000-0006-0000-0600-000023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Data in CAMD only Q1 and Q2</t>
        </r>
      </text>
    </comment>
    <comment ref="G219" authorId="0" shapeId="0" xr:uid="{00000000-0006-0000-0600-000024000000}">
      <text>
        <r>
          <rPr>
            <b/>
            <sz val="9"/>
            <color indexed="81"/>
            <rFont val="Tahoma"/>
            <family val="2"/>
          </rPr>
          <t xml:space="preserve">Maxwell Tuttle:
</t>
        </r>
        <r>
          <rPr>
            <sz val="9"/>
            <color indexed="81"/>
            <rFont val="Tahoma"/>
            <family val="2"/>
          </rPr>
          <t>No 2015 CAMD Data</t>
        </r>
      </text>
    </comment>
    <comment ref="G220" authorId="0" shapeId="0" xr:uid="{00000000-0006-0000-0600-000025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22" authorId="0" shapeId="0" xr:uid="{00000000-0006-0000-0600-000026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33" authorId="0" shapeId="0" xr:uid="{00000000-0006-0000-0600-000027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42" authorId="0" shapeId="0" xr:uid="{00000000-0006-0000-0600-000028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43" authorId="0" shapeId="0" xr:uid="{00000000-0006-0000-0600-000029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47" authorId="0" shapeId="0" xr:uid="{00000000-0006-0000-0600-00002A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48" authorId="0" shapeId="0" xr:uid="{00000000-0006-0000-0600-00002B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49" authorId="0" shapeId="0" xr:uid="{00000000-0006-0000-0600-00002C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50" authorId="0" shapeId="0" xr:uid="{00000000-0006-0000-0600-00002D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51" authorId="0" shapeId="0" xr:uid="{00000000-0006-0000-0600-00002E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52" authorId="0" shapeId="0" xr:uid="{00000000-0006-0000-0600-00002F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53" authorId="0" shapeId="0" xr:uid="{00000000-0006-0000-0600-000030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65" authorId="0" shapeId="0" xr:uid="{00000000-0006-0000-0600-000031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Units 1,2,3,4 were not in CAMD data.
There were other units from this Facility but emissions were less than .013 for each unit</t>
        </r>
      </text>
    </comment>
    <comment ref="G266" authorId="0" shapeId="0" xr:uid="{00000000-0006-0000-0600-000032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Units 1,2,3,4 were not in CAMD data.
There were other units from this Facility but emissions were less than .013 for each unit</t>
        </r>
      </text>
    </comment>
    <comment ref="G267" authorId="0" shapeId="0" xr:uid="{00000000-0006-0000-0600-000033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Units 5-10 were not in use during 2015
This is only units 1-4</t>
        </r>
      </text>
    </comment>
    <comment ref="H267" authorId="0" shapeId="0" xr:uid="{00000000-0006-0000-0600-000034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Units 5-10 were not in use during 2015
This is only units 1-4</t>
        </r>
      </text>
    </comment>
    <comment ref="G285" authorId="0" shapeId="0" xr:uid="{00000000-0006-0000-0600-000035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86" authorId="0" shapeId="0" xr:uid="{00000000-0006-0000-0600-000036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87" authorId="0" shapeId="0" xr:uid="{00000000-0006-0000-0600-000037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288" authorId="0" shapeId="0" xr:uid="{00000000-0006-0000-0600-000038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302" authorId="0" shapeId="0" xr:uid="{00000000-0006-0000-0600-000039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No 2015 CAMD Data</t>
        </r>
      </text>
    </comment>
    <comment ref="G314" authorId="0" shapeId="0" xr:uid="{00000000-0006-0000-0600-00003A000000}">
      <text>
        <r>
          <rPr>
            <b/>
            <sz val="9"/>
            <color indexed="81"/>
            <rFont val="Tahoma"/>
            <family val="2"/>
          </rPr>
          <t>Maxwell Tuttle:</t>
        </r>
        <r>
          <rPr>
            <sz val="9"/>
            <color indexed="81"/>
            <rFont val="Tahoma"/>
            <family val="2"/>
          </rPr>
          <t xml:space="preserve">
CAMD Data only displays Jan-June due to a shut down in the units.</t>
        </r>
      </text>
    </comment>
  </commentList>
</comments>
</file>

<file path=xl/sharedStrings.xml><?xml version="1.0" encoding="utf-8"?>
<sst xmlns="http://schemas.openxmlformats.org/spreadsheetml/2006/main" count="8492" uniqueCount="1255">
  <si>
    <t>Pennsylvania</t>
  </si>
  <si>
    <t>Ohio</t>
  </si>
  <si>
    <t>New York</t>
  </si>
  <si>
    <t>Indiana</t>
  </si>
  <si>
    <t>Georgia</t>
  </si>
  <si>
    <t>Maryland</t>
  </si>
  <si>
    <t>North Carolina</t>
  </si>
  <si>
    <t>Virginia</t>
  </si>
  <si>
    <t>Michigan</t>
  </si>
  <si>
    <t>Kentucky</t>
  </si>
  <si>
    <t>Texas</t>
  </si>
  <si>
    <t>Illinois</t>
  </si>
  <si>
    <t>West Virginia</t>
  </si>
  <si>
    <t>South Carolina</t>
  </si>
  <si>
    <t>Florida</t>
  </si>
  <si>
    <t>Alabama</t>
  </si>
  <si>
    <t>Missouri</t>
  </si>
  <si>
    <t>New Jersey</t>
  </si>
  <si>
    <t>Delaware</t>
  </si>
  <si>
    <t>Tennessee</t>
  </si>
  <si>
    <t>Louisiana</t>
  </si>
  <si>
    <t>Massachusetts</t>
  </si>
  <si>
    <t>Wisconsin</t>
  </si>
  <si>
    <t>Iowa</t>
  </si>
  <si>
    <t>Oklahoma</t>
  </si>
  <si>
    <t>New Hampshire</t>
  </si>
  <si>
    <t>Connecticut</t>
  </si>
  <si>
    <t>Arkansas</t>
  </si>
  <si>
    <t>Minnesota</t>
  </si>
  <si>
    <t>Mississippi</t>
  </si>
  <si>
    <t>Nebraska</t>
  </si>
  <si>
    <t>Kansas</t>
  </si>
  <si>
    <t>Maine</t>
  </si>
  <si>
    <t>Rhode Island</t>
  </si>
  <si>
    <t>District of Columbia</t>
  </si>
  <si>
    <t>Vermont</t>
  </si>
  <si>
    <t>CALPUFF SO4 (ug/m3)</t>
  </si>
  <si>
    <t>CALPUFF NO3 (ug/m3)</t>
  </si>
  <si>
    <t>Acadia</t>
  </si>
  <si>
    <t>Brigantine</t>
  </si>
  <si>
    <t>Lye Brook</t>
  </si>
  <si>
    <t>Moosehorn</t>
  </si>
  <si>
    <t>AL</t>
  </si>
  <si>
    <t>AR</t>
  </si>
  <si>
    <t>CT</t>
  </si>
  <si>
    <t>DC</t>
  </si>
  <si>
    <t>DE</t>
  </si>
  <si>
    <t>FL</t>
  </si>
  <si>
    <t>GA</t>
  </si>
  <si>
    <t>IA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</si>
  <si>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</si>
  <si>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</si>
  <si>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</si>
  <si>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</si>
  <si>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</si>
  <si>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</si>
  <si>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</si>
  <si>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</si>
  <si>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</si>
  <si>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</si>
  <si>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</si>
  <si>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</si>
  <si>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NC</t>
  </si>
  <si>
    <t>NH</t>
  </si>
  <si>
    <t>NJ</t>
  </si>
  <si>
    <t>NY</t>
  </si>
  <si>
    <t>OH</t>
  </si>
  <si>
    <t>OK</t>
  </si>
  <si>
    <t>PA</t>
  </si>
  <si>
    <t>PR</t>
  </si>
  <si>
    <t>RI</t>
  </si>
  <si>
    <t>SC</t>
  </si>
  <si>
    <t>TN</t>
  </si>
  <si>
    <t>TX</t>
  </si>
  <si>
    <t>VA</t>
  </si>
  <si>
    <t>VI</t>
  </si>
  <si>
    <t>VT</t>
  </si>
  <si>
    <t>WI</t>
  </si>
  <si>
    <t>WV</t>
  </si>
  <si>
    <t>Total</t>
  </si>
  <si>
    <t>Run Outputs (SO4 and NO3 Maxes) and Values Calculated from Outputs (Extinction, 20% Worst/Best DV)</t>
  </si>
  <si>
    <t>2015 Meteorology, 2015 95th Percentile Emissions for EGUs</t>
  </si>
  <si>
    <t>Run Code</t>
  </si>
  <si>
    <t>Facility Info</t>
  </si>
  <si>
    <t>Acadia NP</t>
  </si>
  <si>
    <t>Great Gulf</t>
  </si>
  <si>
    <t>State</t>
  </si>
  <si>
    <t>Facility Name</t>
  </si>
  <si>
    <t>Facility/ ORIS ID</t>
  </si>
  <si>
    <t>Unit IDs</t>
  </si>
  <si>
    <t>Stack CEMS Unit</t>
  </si>
  <si>
    <t>24-hr Max SO4 Ion (µg/m3)</t>
  </si>
  <si>
    <t>24-hr Max NO3 Ion (µg/m3)</t>
  </si>
  <si>
    <t>AL001E01</t>
  </si>
  <si>
    <t>Colbert</t>
  </si>
  <si>
    <t>1, 2, 3, 4</t>
  </si>
  <si>
    <t>D00047C14</t>
  </si>
  <si>
    <t>AL002E01</t>
  </si>
  <si>
    <t>E C Gaston</t>
  </si>
  <si>
    <t>1, 2</t>
  </si>
  <si>
    <t>D00026CAN</t>
  </si>
  <si>
    <t>AL003E01</t>
  </si>
  <si>
    <t>3, 4</t>
  </si>
  <si>
    <t>D00026CBN</t>
  </si>
  <si>
    <t>AL004E01</t>
  </si>
  <si>
    <t>AL005E01</t>
  </si>
  <si>
    <t>Greene County</t>
  </si>
  <si>
    <t>AR001E01</t>
  </si>
  <si>
    <t>Flint Creek Power Plant</t>
  </si>
  <si>
    <t>AR002E01</t>
  </si>
  <si>
    <t>Independence</t>
  </si>
  <si>
    <t>D066411</t>
  </si>
  <si>
    <t>AR003E01</t>
  </si>
  <si>
    <t>D066412</t>
  </si>
  <si>
    <t>AR004E01</t>
  </si>
  <si>
    <t>White Bluff</t>
  </si>
  <si>
    <t>D060091</t>
  </si>
  <si>
    <t>AR005E01</t>
  </si>
  <si>
    <t>D060092</t>
  </si>
  <si>
    <t>CT001E01</t>
  </si>
  <si>
    <t>Bridgeport Harbor Station</t>
  </si>
  <si>
    <t>BHB3</t>
  </si>
  <si>
    <t>CT002E01</t>
  </si>
  <si>
    <t>Middletown</t>
  </si>
  <si>
    <t>CT003E01</t>
  </si>
  <si>
    <t>New Haven Harbor</t>
  </si>
  <si>
    <t>NHB1</t>
  </si>
  <si>
    <t>DE001E01</t>
  </si>
  <si>
    <t>Edge Moor</t>
  </si>
  <si>
    <t xml:space="preserve">D005935 </t>
  </si>
  <si>
    <t>DE002E01</t>
  </si>
  <si>
    <t>Indian River</t>
  </si>
  <si>
    <t xml:space="preserve">D005944 </t>
  </si>
  <si>
    <t>GA001E01</t>
  </si>
  <si>
    <t>Bowen</t>
  </si>
  <si>
    <t>1BLR</t>
  </si>
  <si>
    <t xml:space="preserve">D007031LR </t>
  </si>
  <si>
    <t>GA002E01</t>
  </si>
  <si>
    <t>2BLR</t>
  </si>
  <si>
    <t xml:space="preserve">D007032LR </t>
  </si>
  <si>
    <t>GA003E01</t>
  </si>
  <si>
    <t>3BLR</t>
  </si>
  <si>
    <t xml:space="preserve">D007033LR </t>
  </si>
  <si>
    <t>GA004E01</t>
  </si>
  <si>
    <t>4BLR</t>
  </si>
  <si>
    <t xml:space="preserve">D007034LR </t>
  </si>
  <si>
    <t>GA005E01</t>
  </si>
  <si>
    <t>Harllee Branch</t>
  </si>
  <si>
    <t>1,2</t>
  </si>
  <si>
    <t>D00709C01</t>
  </si>
  <si>
    <t>GA006E01</t>
  </si>
  <si>
    <t>3&amp;4</t>
  </si>
  <si>
    <t xml:space="preserve">D00709C02 </t>
  </si>
  <si>
    <t>GA007E01</t>
  </si>
  <si>
    <t>Jack McDonough</t>
  </si>
  <si>
    <t>MB1, MB2</t>
  </si>
  <si>
    <t>D00710C01</t>
  </si>
  <si>
    <t>GA008E01</t>
  </si>
  <si>
    <t>Scherer</t>
  </si>
  <si>
    <t>D062571</t>
  </si>
  <si>
    <t>GA009E01</t>
  </si>
  <si>
    <t>D062572</t>
  </si>
  <si>
    <t>GA010E01</t>
  </si>
  <si>
    <t>D062574</t>
  </si>
  <si>
    <t>GA011E01</t>
  </si>
  <si>
    <t>Yates</t>
  </si>
  <si>
    <t>Y5BR</t>
  </si>
  <si>
    <t>D00728Y5R</t>
  </si>
  <si>
    <t>GA012E01</t>
  </si>
  <si>
    <t>Y6BR</t>
  </si>
  <si>
    <t>D00728Y6R</t>
  </si>
  <si>
    <t>GA013E01</t>
  </si>
  <si>
    <t>Y7BR</t>
  </si>
  <si>
    <t>D00728Y7R</t>
  </si>
  <si>
    <t>IA001E01</t>
  </si>
  <si>
    <t>George Neal North</t>
  </si>
  <si>
    <t>D010913</t>
  </si>
  <si>
    <t>IA002E01</t>
  </si>
  <si>
    <t>George Neal South</t>
  </si>
  <si>
    <t>D073434</t>
  </si>
  <si>
    <t>IA003E01</t>
  </si>
  <si>
    <t>Louisa</t>
  </si>
  <si>
    <t>D06664101</t>
  </si>
  <si>
    <t>IA004E01</t>
  </si>
  <si>
    <t>Ottumwa</t>
  </si>
  <si>
    <t>D062541</t>
  </si>
  <si>
    <t>IA005E01</t>
  </si>
  <si>
    <t>Walter Scott Jr. Energy Center</t>
  </si>
  <si>
    <t>D010823</t>
  </si>
  <si>
    <t>IL001E01</t>
  </si>
  <si>
    <t>Baldwin Energy Complex</t>
  </si>
  <si>
    <t>D008892</t>
  </si>
  <si>
    <t>IL002E01</t>
  </si>
  <si>
    <t>Joliet 29</t>
  </si>
  <si>
    <t>81, 82</t>
  </si>
  <si>
    <t>D00384C82</t>
  </si>
  <si>
    <t>IL003E01</t>
  </si>
  <si>
    <t>Joppa Steam</t>
  </si>
  <si>
    <t>D00887CS1</t>
  </si>
  <si>
    <t>IL004E01</t>
  </si>
  <si>
    <t>D00887CS2</t>
  </si>
  <si>
    <t>IL005E01</t>
  </si>
  <si>
    <t>Kincaid Generating Station</t>
  </si>
  <si>
    <t>D00876C02</t>
  </si>
  <si>
    <t>IL006E01</t>
  </si>
  <si>
    <t>Marion</t>
  </si>
  <si>
    <t>D009764</t>
  </si>
  <si>
    <t>IL007E01</t>
  </si>
  <si>
    <t>Newton</t>
  </si>
  <si>
    <t>D060171</t>
  </si>
  <si>
    <t>IL008E01</t>
  </si>
  <si>
    <t>D060172</t>
  </si>
  <si>
    <t>IL009E01</t>
  </si>
  <si>
    <t>Powerton</t>
  </si>
  <si>
    <t>51,52,61,62</t>
  </si>
  <si>
    <t>D00879C06</t>
  </si>
  <si>
    <t>IL010E01</t>
  </si>
  <si>
    <t>Wood River Power Station</t>
  </si>
  <si>
    <t>D008985</t>
  </si>
  <si>
    <t>IN001E01</t>
  </si>
  <si>
    <t>Alcoa Allowance Management Inc</t>
  </si>
  <si>
    <t>x02</t>
  </si>
  <si>
    <t>IN002E01</t>
  </si>
  <si>
    <t xml:space="preserve">D067054 </t>
  </si>
  <si>
    <t>IN003E01</t>
  </si>
  <si>
    <t xml:space="preserve">D06705C02 </t>
  </si>
  <si>
    <t>IN004E01</t>
  </si>
  <si>
    <t>Cayuga</t>
  </si>
  <si>
    <t xml:space="preserve">D010011 </t>
  </si>
  <si>
    <t>IN005E01</t>
  </si>
  <si>
    <t xml:space="preserve">D010012 </t>
  </si>
  <si>
    <t>IN006E01</t>
  </si>
  <si>
    <t>Clifty Creek</t>
  </si>
  <si>
    <t>1,2,3</t>
  </si>
  <si>
    <t xml:space="preserve">D00983C01 </t>
  </si>
  <si>
    <t>IN007E01</t>
  </si>
  <si>
    <t>4,5,6</t>
  </si>
  <si>
    <t xml:space="preserve">D00983C02 </t>
  </si>
  <si>
    <t>IN008E01</t>
  </si>
  <si>
    <t>Gibson</t>
  </si>
  <si>
    <t>D061135</t>
  </si>
  <si>
    <t>IN009E01</t>
  </si>
  <si>
    <t xml:space="preserve">D06113C03 </t>
  </si>
  <si>
    <t>IN010E01</t>
  </si>
  <si>
    <t>IN011E01</t>
  </si>
  <si>
    <t>IPL - Eagle Valley Generating Station</t>
  </si>
  <si>
    <t>5, 6</t>
  </si>
  <si>
    <t>D00991C56</t>
  </si>
  <si>
    <t>IN012E01</t>
  </si>
  <si>
    <t>IPL - Harding Street Station (EW Stout)</t>
  </si>
  <si>
    <t xml:space="preserve">D0099070 </t>
  </si>
  <si>
    <t>IN013E01</t>
  </si>
  <si>
    <t>D0099050</t>
  </si>
  <si>
    <t>IN014E01</t>
  </si>
  <si>
    <t>D0099060</t>
  </si>
  <si>
    <t>IN015E01</t>
  </si>
  <si>
    <t>IPL - Petersburg Generating Station</t>
  </si>
  <si>
    <t>D009943</t>
  </si>
  <si>
    <t>IN016E01</t>
  </si>
  <si>
    <t>D009944</t>
  </si>
  <si>
    <t>IN017E01</t>
  </si>
  <si>
    <t>1 (50%)</t>
  </si>
  <si>
    <t>D00994M1B</t>
  </si>
  <si>
    <t>IN018E01</t>
  </si>
  <si>
    <t>2(50%)</t>
  </si>
  <si>
    <t>D00994M2B</t>
  </si>
  <si>
    <t>IN019E01</t>
  </si>
  <si>
    <t>Merom</t>
  </si>
  <si>
    <t>2SG1</t>
  </si>
  <si>
    <t>D062132G1</t>
  </si>
  <si>
    <t>IN020E01</t>
  </si>
  <si>
    <t>Michigan City Generating Station</t>
  </si>
  <si>
    <t>D0099712</t>
  </si>
  <si>
    <t>IN021E01</t>
  </si>
  <si>
    <t>R Gallagher</t>
  </si>
  <si>
    <t xml:space="preserve">D01008C01 </t>
  </si>
  <si>
    <t>IN022E01</t>
  </si>
  <si>
    <t>3,4</t>
  </si>
  <si>
    <t xml:space="preserve">D01008C02 </t>
  </si>
  <si>
    <t>IN023E01</t>
  </si>
  <si>
    <t>Rockport</t>
  </si>
  <si>
    <t>MB1,MB2</t>
  </si>
  <si>
    <t xml:space="preserve">D06166C02 </t>
  </si>
  <si>
    <t>IN024E01</t>
  </si>
  <si>
    <t>Tanners Creek</t>
  </si>
  <si>
    <t>U1,U2,U3</t>
  </si>
  <si>
    <t xml:space="preserve">D00988C03 </t>
  </si>
  <si>
    <t>IN025E01</t>
  </si>
  <si>
    <t>U4</t>
  </si>
  <si>
    <t xml:space="preserve">D00988U4 </t>
  </si>
  <si>
    <t>IN026E01</t>
  </si>
  <si>
    <t>Wabash River Gen Station</t>
  </si>
  <si>
    <t>2,3,4,5,6</t>
  </si>
  <si>
    <t xml:space="preserve">D01010C05 </t>
  </si>
  <si>
    <t>IN027E01</t>
  </si>
  <si>
    <t>Whitewater Valley</t>
  </si>
  <si>
    <t>D01040C12</t>
  </si>
  <si>
    <t>IN028E01</t>
  </si>
  <si>
    <t>R M Schahfer Generating Station</t>
  </si>
  <si>
    <t>D0608514</t>
  </si>
  <si>
    <t>IN029E01</t>
  </si>
  <si>
    <t>D0608515</t>
  </si>
  <si>
    <t>KS001E01</t>
  </si>
  <si>
    <t>La Cygne</t>
  </si>
  <si>
    <t>KS002E01</t>
  </si>
  <si>
    <t>D012412</t>
  </si>
  <si>
    <t>KS003E01</t>
  </si>
  <si>
    <t>Nearman Creek</t>
  </si>
  <si>
    <t>N1</t>
  </si>
  <si>
    <t>KS004E01</t>
  </si>
  <si>
    <t>Quindaro</t>
  </si>
  <si>
    <t>KS005E01</t>
  </si>
  <si>
    <t>Tecumseh Energy Center</t>
  </si>
  <si>
    <t>KY001E01</t>
  </si>
  <si>
    <t>Big Sandy</t>
  </si>
  <si>
    <t>BSU1,BSU2</t>
  </si>
  <si>
    <t xml:space="preserve">D01353C02 </t>
  </si>
  <si>
    <t>KY002E01</t>
  </si>
  <si>
    <t>D B Wilson</t>
  </si>
  <si>
    <t>W1</t>
  </si>
  <si>
    <t>D06823W1</t>
  </si>
  <si>
    <t>KY003E01</t>
  </si>
  <si>
    <t>E W Brown</t>
  </si>
  <si>
    <t>2,3</t>
  </si>
  <si>
    <t xml:space="preserve">D01355C03 </t>
  </si>
  <si>
    <t>KY004E01</t>
  </si>
  <si>
    <t>East Bend</t>
  </si>
  <si>
    <t xml:space="preserve">D060182 </t>
  </si>
  <si>
    <t>KY005E01</t>
  </si>
  <si>
    <t>Ghent</t>
  </si>
  <si>
    <t>1,2 … (1,4)</t>
  </si>
  <si>
    <t>D01356C01</t>
  </si>
  <si>
    <t>KY006E01</t>
  </si>
  <si>
    <t>3,4 … (2,3)</t>
  </si>
  <si>
    <t xml:space="preserve">D01356C02 </t>
  </si>
  <si>
    <t>KY007E01</t>
  </si>
  <si>
    <t>Green River</t>
  </si>
  <si>
    <t>D013574</t>
  </si>
  <si>
    <t>KY008E01</t>
  </si>
  <si>
    <t>D013575</t>
  </si>
  <si>
    <t>KY009E01</t>
  </si>
  <si>
    <t>H L Spurlock</t>
  </si>
  <si>
    <t xml:space="preserve">D060411 </t>
  </si>
  <si>
    <t>KY010E01</t>
  </si>
  <si>
    <t xml:space="preserve">D060412 </t>
  </si>
  <si>
    <t>KY011E01</t>
  </si>
  <si>
    <t>John S. Cooper</t>
  </si>
  <si>
    <t xml:space="preserve">D01384CS1 </t>
  </si>
  <si>
    <t>KY012E01</t>
  </si>
  <si>
    <t>Mill Creek</t>
  </si>
  <si>
    <t xml:space="preserve">D013644 </t>
  </si>
  <si>
    <t>KY013E01</t>
  </si>
  <si>
    <t>x05</t>
  </si>
  <si>
    <t>KY014E01</t>
  </si>
  <si>
    <t>Paradise</t>
  </si>
  <si>
    <t>D01720C09</t>
  </si>
  <si>
    <t>KY015E01</t>
  </si>
  <si>
    <t xml:space="preserve">D013782 </t>
  </si>
  <si>
    <t>KY016E01</t>
  </si>
  <si>
    <t xml:space="preserve">D013783 </t>
  </si>
  <si>
    <t>KY017E01</t>
  </si>
  <si>
    <t>Shawnee</t>
  </si>
  <si>
    <t>1,2,3,4,5</t>
  </si>
  <si>
    <t>D01379C15</t>
  </si>
  <si>
    <t>KY018E01</t>
  </si>
  <si>
    <t>6,7,8,9,10</t>
  </si>
  <si>
    <t>D01379C60</t>
  </si>
  <si>
    <t>MA001E01</t>
  </si>
  <si>
    <t>Brayton Point</t>
  </si>
  <si>
    <t xml:space="preserve">D016191 </t>
  </si>
  <si>
    <t>MA002E01</t>
  </si>
  <si>
    <t xml:space="preserve">D016192 </t>
  </si>
  <si>
    <t>MA003E01</t>
  </si>
  <si>
    <t xml:space="preserve">D016193 </t>
  </si>
  <si>
    <t>MA004E01</t>
  </si>
  <si>
    <t>x07</t>
  </si>
  <si>
    <t>MA005E01</t>
  </si>
  <si>
    <t>Canal Station</t>
  </si>
  <si>
    <t xml:space="preserve">D015991 </t>
  </si>
  <si>
    <t>MA006E01</t>
  </si>
  <si>
    <t xml:space="preserve">D015992 </t>
  </si>
  <si>
    <t>MA007E01</t>
  </si>
  <si>
    <t>Salem Harbor Station</t>
  </si>
  <si>
    <t>D016263</t>
  </si>
  <si>
    <t>MA008E01</t>
  </si>
  <si>
    <t>MD001E01</t>
  </si>
  <si>
    <t>Brandon Shores</t>
  </si>
  <si>
    <t xml:space="preserve">D006021 </t>
  </si>
  <si>
    <t>MD002E01</t>
  </si>
  <si>
    <t xml:space="preserve">D006022 </t>
  </si>
  <si>
    <t>MD003E01</t>
  </si>
  <si>
    <t>C P Crane</t>
  </si>
  <si>
    <t xml:space="preserve">D015521 </t>
  </si>
  <si>
    <t>MD004E01</t>
  </si>
  <si>
    <t xml:space="preserve">D015522 </t>
  </si>
  <si>
    <t>MD005E01</t>
  </si>
  <si>
    <t>Chalk Point</t>
  </si>
  <si>
    <t xml:space="preserve">D01571CE2 </t>
  </si>
  <si>
    <t>MD006E01</t>
  </si>
  <si>
    <t>Dickerson</t>
  </si>
  <si>
    <t xml:space="preserve">D01572C23 </t>
  </si>
  <si>
    <t>MD007E01</t>
  </si>
  <si>
    <t>Herbert A Wagner</t>
  </si>
  <si>
    <t xml:space="preserve">D015543 </t>
  </si>
  <si>
    <t>MD008E01</t>
  </si>
  <si>
    <t>1,2,4</t>
  </si>
  <si>
    <t>x08</t>
  </si>
  <si>
    <t>MD009E01</t>
  </si>
  <si>
    <t>Morgantown</t>
  </si>
  <si>
    <t xml:space="preserve">D015731 </t>
  </si>
  <si>
    <t>MD010E01</t>
  </si>
  <si>
    <t xml:space="preserve">D015732 </t>
  </si>
  <si>
    <t>ME001E01</t>
  </si>
  <si>
    <t>William F Wyman</t>
  </si>
  <si>
    <t>ME002E01</t>
  </si>
  <si>
    <t>ME003E01</t>
  </si>
  <si>
    <t>ME004E01</t>
  </si>
  <si>
    <t xml:space="preserve">D015074 </t>
  </si>
  <si>
    <t>MI001E01</t>
  </si>
  <si>
    <t>Belle River</t>
  </si>
  <si>
    <t>D060341</t>
  </si>
  <si>
    <t>MI002E01</t>
  </si>
  <si>
    <t>D060342</t>
  </si>
  <si>
    <t>MI003E01</t>
  </si>
  <si>
    <t>Dan E Karn</t>
  </si>
  <si>
    <t>3,4 (1,2)</t>
  </si>
  <si>
    <t xml:space="preserve">D01702C09 </t>
  </si>
  <si>
    <t>MI004E01</t>
  </si>
  <si>
    <t>J C Weadock</t>
  </si>
  <si>
    <t>7, 8</t>
  </si>
  <si>
    <t>MI005E01</t>
  </si>
  <si>
    <t>J H Campbell</t>
  </si>
  <si>
    <t>A,B,1,2</t>
  </si>
  <si>
    <t>D01710C09</t>
  </si>
  <si>
    <t>MI006E01</t>
  </si>
  <si>
    <t>3 (50%)</t>
  </si>
  <si>
    <t>D01710M3A</t>
  </si>
  <si>
    <t>MI007E01</t>
  </si>
  <si>
    <t>Monroe</t>
  </si>
  <si>
    <t xml:space="preserve">D01733C12 </t>
  </si>
  <si>
    <t>MI008E01</t>
  </si>
  <si>
    <t xml:space="preserve">D01733C34 </t>
  </si>
  <si>
    <t>MI009E01</t>
  </si>
  <si>
    <t>River Rouge</t>
  </si>
  <si>
    <t>D017403</t>
  </si>
  <si>
    <t>MI010E01</t>
  </si>
  <si>
    <t>St. Clair</t>
  </si>
  <si>
    <t>D017436</t>
  </si>
  <si>
    <t>MI011E01</t>
  </si>
  <si>
    <t xml:space="preserve">D017437 </t>
  </si>
  <si>
    <t>MI012E01</t>
  </si>
  <si>
    <t>1,2,3,4,...6</t>
  </si>
  <si>
    <t>x09</t>
  </si>
  <si>
    <t>MI013E01</t>
  </si>
  <si>
    <t>Trenton Channel</t>
  </si>
  <si>
    <t>16,17,18,19</t>
  </si>
  <si>
    <t>x10</t>
  </si>
  <si>
    <t>MI014E01</t>
  </si>
  <si>
    <t>9A</t>
  </si>
  <si>
    <t xml:space="preserve">D017459A </t>
  </si>
  <si>
    <t>MN001E01</t>
  </si>
  <si>
    <t>Black Dog</t>
  </si>
  <si>
    <t>D01904CS1</t>
  </si>
  <si>
    <t>MN002E01</t>
  </si>
  <si>
    <t>Sherburne County</t>
  </si>
  <si>
    <t>D060903</t>
  </si>
  <si>
    <t>MN003E01</t>
  </si>
  <si>
    <t>D06090CS1</t>
  </si>
  <si>
    <t>MO001E01</t>
  </si>
  <si>
    <t>Labadie</t>
  </si>
  <si>
    <t>D021031</t>
  </si>
  <si>
    <t>MO002E01</t>
  </si>
  <si>
    <t>D021033</t>
  </si>
  <si>
    <t>MO003E01</t>
  </si>
  <si>
    <t>D021034</t>
  </si>
  <si>
    <t>MO004E01</t>
  </si>
  <si>
    <t>Meramec</t>
  </si>
  <si>
    <t>D021043</t>
  </si>
  <si>
    <t>MO005E01</t>
  </si>
  <si>
    <t>New Madrid Power Plant</t>
  </si>
  <si>
    <t>D021671</t>
  </si>
  <si>
    <t>MO006E01</t>
  </si>
  <si>
    <t>D021672</t>
  </si>
  <si>
    <t>MO007E01</t>
  </si>
  <si>
    <t>Rush Island</t>
  </si>
  <si>
    <t>D061551</t>
  </si>
  <si>
    <t>MO008E01</t>
  </si>
  <si>
    <t>D061552</t>
  </si>
  <si>
    <t>MO009E01</t>
  </si>
  <si>
    <t>Sibley</t>
  </si>
  <si>
    <t>1, 2, 3</t>
  </si>
  <si>
    <t>D02094C01</t>
  </si>
  <si>
    <t>MO010E01</t>
  </si>
  <si>
    <t>Sikeston</t>
  </si>
  <si>
    <t>D067681</t>
  </si>
  <si>
    <t>MO011E01</t>
  </si>
  <si>
    <t>Thomas Hill Energy Center</t>
  </si>
  <si>
    <t>MB3</t>
  </si>
  <si>
    <t>D02168MB3</t>
  </si>
  <si>
    <t>NC001E01</t>
  </si>
  <si>
    <t>Belews Creek</t>
  </si>
  <si>
    <t xml:space="preserve">D080421 </t>
  </si>
  <si>
    <t>NC002E01</t>
  </si>
  <si>
    <t xml:space="preserve">D080422 </t>
  </si>
  <si>
    <t>NC003E01</t>
  </si>
  <si>
    <t>Cape Fear</t>
  </si>
  <si>
    <t>NC004E01</t>
  </si>
  <si>
    <t>Cliffside</t>
  </si>
  <si>
    <t xml:space="preserve">D027215 </t>
  </si>
  <si>
    <t>NC005E01</t>
  </si>
  <si>
    <t>H F Lee Steam Electric Plant</t>
  </si>
  <si>
    <t>D027093</t>
  </si>
  <si>
    <t>NC006E01</t>
  </si>
  <si>
    <t>L V Sutton</t>
  </si>
  <si>
    <t>D027133</t>
  </si>
  <si>
    <t>NC007E01</t>
  </si>
  <si>
    <t>D02713C02</t>
  </si>
  <si>
    <t>NC008E01</t>
  </si>
  <si>
    <t>Marshall</t>
  </si>
  <si>
    <t xml:space="preserve">D027273 </t>
  </si>
  <si>
    <t>NC009E01</t>
  </si>
  <si>
    <t xml:space="preserve">D027274 </t>
  </si>
  <si>
    <t>NC010E01</t>
  </si>
  <si>
    <t>x11</t>
  </si>
  <si>
    <t>NC011E01</t>
  </si>
  <si>
    <t>Mayo</t>
  </si>
  <si>
    <t>1A,1B</t>
  </si>
  <si>
    <t xml:space="preserve">D06250C05 </t>
  </si>
  <si>
    <t>NC012E01</t>
  </si>
  <si>
    <t>Riverbend</t>
  </si>
  <si>
    <t>NC013E01</t>
  </si>
  <si>
    <t>Roxboro</t>
  </si>
  <si>
    <t xml:space="preserve">D027121 </t>
  </si>
  <si>
    <t>NC014E01</t>
  </si>
  <si>
    <t xml:space="preserve">D027122 </t>
  </si>
  <si>
    <t>NC015E01</t>
  </si>
  <si>
    <t>3A,3B</t>
  </si>
  <si>
    <t xml:space="preserve">D02712C03 </t>
  </si>
  <si>
    <t>NC016E01</t>
  </si>
  <si>
    <t>4A,4B</t>
  </si>
  <si>
    <t xml:space="preserve">D02712C04 </t>
  </si>
  <si>
    <t>NE001E01</t>
  </si>
  <si>
    <t>NE</t>
  </si>
  <si>
    <t>Nebraska City Station</t>
  </si>
  <si>
    <t>D060961</t>
  </si>
  <si>
    <t>NH001E01</t>
  </si>
  <si>
    <t>Merrimack</t>
  </si>
  <si>
    <t xml:space="preserve">D023641 </t>
  </si>
  <si>
    <t>NH002E01</t>
  </si>
  <si>
    <t xml:space="preserve">D023642 </t>
  </si>
  <si>
    <t>NH003E01</t>
  </si>
  <si>
    <t>Newington</t>
  </si>
  <si>
    <t xml:space="preserve">D080021 </t>
  </si>
  <si>
    <t>NH004E01</t>
  </si>
  <si>
    <t>Schiller</t>
  </si>
  <si>
    <t>NH005E01</t>
  </si>
  <si>
    <t>NJ001E01</t>
  </si>
  <si>
    <t>B L England</t>
  </si>
  <si>
    <t>x12</t>
  </si>
  <si>
    <t>NJ002E01</t>
  </si>
  <si>
    <t>NJ003E01</t>
  </si>
  <si>
    <t>Hudson Generating Station</t>
  </si>
  <si>
    <t xml:space="preserve">D024032 </t>
  </si>
  <si>
    <t>NJ004E01</t>
  </si>
  <si>
    <t>Mercer Generating Station</t>
  </si>
  <si>
    <t xml:space="preserve">D024081 </t>
  </si>
  <si>
    <t>NJ005E01</t>
  </si>
  <si>
    <t xml:space="preserve">D024082 </t>
  </si>
  <si>
    <t>NY001E01</t>
  </si>
  <si>
    <t>Cayuga Operating Company, LLC</t>
  </si>
  <si>
    <t>1 (33%), 2 (33%)</t>
  </si>
  <si>
    <t>D02535C01</t>
  </si>
  <si>
    <t>NY002E01</t>
  </si>
  <si>
    <t>CCI Roseton LLC</t>
  </si>
  <si>
    <t xml:space="preserve">D080061 </t>
  </si>
  <si>
    <t>NY003E01</t>
  </si>
  <si>
    <t xml:space="preserve">D080062 </t>
  </si>
  <si>
    <t>NY004E01</t>
  </si>
  <si>
    <t>Dynegy Danskammer</t>
  </si>
  <si>
    <t>x13</t>
  </si>
  <si>
    <t>NY005E01</t>
  </si>
  <si>
    <t>Huntley Power</t>
  </si>
  <si>
    <t>67,68</t>
  </si>
  <si>
    <t xml:space="preserve">D02549C01 </t>
  </si>
  <si>
    <t>NY006E01</t>
  </si>
  <si>
    <t>Northport</t>
  </si>
  <si>
    <t xml:space="preserve">D025163 </t>
  </si>
  <si>
    <t>NY007E01</t>
  </si>
  <si>
    <t>1,2,4,ugt001</t>
  </si>
  <si>
    <t>x14</t>
  </si>
  <si>
    <t>NY008E01</t>
  </si>
  <si>
    <t>NRG Dunkirk Power</t>
  </si>
  <si>
    <t>D02554C03</t>
  </si>
  <si>
    <t>NY009E01</t>
  </si>
  <si>
    <t>Oswego Harbor Power</t>
  </si>
  <si>
    <t xml:space="preserve">D025945 </t>
  </si>
  <si>
    <t>NY010E01</t>
  </si>
  <si>
    <t>x15</t>
  </si>
  <si>
    <t>NY011E01</t>
  </si>
  <si>
    <t>Somerset Operating Company  (Kintigh)</t>
  </si>
  <si>
    <t>D060821</t>
  </si>
  <si>
    <t>OH001E01</t>
  </si>
  <si>
    <t>Avon Lake Power Plant</t>
  </si>
  <si>
    <t xml:space="preserve">D0283612 </t>
  </si>
  <si>
    <t>OH002E01</t>
  </si>
  <si>
    <t>Cardinal</t>
  </si>
  <si>
    <t xml:space="preserve">D028283 </t>
  </si>
  <si>
    <t>OH003E01</t>
  </si>
  <si>
    <t xml:space="preserve">D028281 </t>
  </si>
  <si>
    <t>OH004E01</t>
  </si>
  <si>
    <t xml:space="preserve">D028282 </t>
  </si>
  <si>
    <t>OH005E01</t>
  </si>
  <si>
    <t>Conesville</t>
  </si>
  <si>
    <t>5,6</t>
  </si>
  <si>
    <t>D02840C06</t>
  </si>
  <si>
    <t>OH006E01</t>
  </si>
  <si>
    <t xml:space="preserve">D028504 </t>
  </si>
  <si>
    <t>OH007E01</t>
  </si>
  <si>
    <t>Eastlake</t>
  </si>
  <si>
    <t>D028371</t>
  </si>
  <si>
    <t>OH008E01</t>
  </si>
  <si>
    <t>D028372</t>
  </si>
  <si>
    <t>OH009E01</t>
  </si>
  <si>
    <t>D028373</t>
  </si>
  <si>
    <t>OH010E01</t>
  </si>
  <si>
    <t>4,6, (5)</t>
  </si>
  <si>
    <t>x17</t>
  </si>
  <si>
    <t>OH011E01</t>
  </si>
  <si>
    <t>D028375</t>
  </si>
  <si>
    <t>OH012E01</t>
  </si>
  <si>
    <t>Gen J M Gavin</t>
  </si>
  <si>
    <t xml:space="preserve">D081021 </t>
  </si>
  <si>
    <t>OH013E01</t>
  </si>
  <si>
    <t xml:space="preserve">D081022 </t>
  </si>
  <si>
    <t>OH014E01</t>
  </si>
  <si>
    <t>J M Stuart</t>
  </si>
  <si>
    <t xml:space="preserve">D028404 </t>
  </si>
  <si>
    <t>OH015E01</t>
  </si>
  <si>
    <t xml:space="preserve">D028501 </t>
  </si>
  <si>
    <t>OH016E01</t>
  </si>
  <si>
    <t xml:space="preserve">D028502 </t>
  </si>
  <si>
    <t>OH017E01</t>
  </si>
  <si>
    <t xml:space="preserve">D028503 </t>
  </si>
  <si>
    <t>OH018E01</t>
  </si>
  <si>
    <t>Killen Station</t>
  </si>
  <si>
    <t xml:space="preserve">D060312 </t>
  </si>
  <si>
    <t>OH019E01</t>
  </si>
  <si>
    <t>Kyger Creek</t>
  </si>
  <si>
    <t xml:space="preserve">D02876C01 </t>
  </si>
  <si>
    <t>OH020E01</t>
  </si>
  <si>
    <t>Miami Fort Generating Station</t>
  </si>
  <si>
    <t xml:space="preserve">D028327 </t>
  </si>
  <si>
    <t>OH021E01</t>
  </si>
  <si>
    <t>5-1, 5-2, 6</t>
  </si>
  <si>
    <t xml:space="preserve">D02832C06 </t>
  </si>
  <si>
    <t>OH022E01</t>
  </si>
  <si>
    <t>Miami Fort Power Station</t>
  </si>
  <si>
    <t>D028328</t>
  </si>
  <si>
    <t>OH023E01</t>
  </si>
  <si>
    <t>Muskingum River</t>
  </si>
  <si>
    <t xml:space="preserve">D028725 </t>
  </si>
  <si>
    <t>OH024E01</t>
  </si>
  <si>
    <t>1,2,3,4</t>
  </si>
  <si>
    <t xml:space="preserve">D02872C04 </t>
  </si>
  <si>
    <t>OH025E01</t>
  </si>
  <si>
    <t>W H Sammis</t>
  </si>
  <si>
    <t xml:space="preserve">D028665 </t>
  </si>
  <si>
    <t>OH026E01</t>
  </si>
  <si>
    <t xml:space="preserve">D02866M6A </t>
  </si>
  <si>
    <t>OH027E01</t>
  </si>
  <si>
    <t xml:space="preserve">D028667 </t>
  </si>
  <si>
    <t>OH028E01</t>
  </si>
  <si>
    <t xml:space="preserve">D02866C01 </t>
  </si>
  <si>
    <t>OH029E01</t>
  </si>
  <si>
    <t xml:space="preserve">D02866C02 </t>
  </si>
  <si>
    <t>OH030E01</t>
  </si>
  <si>
    <t>W H Zimmer Generating Station</t>
  </si>
  <si>
    <t xml:space="preserve">D060191 </t>
  </si>
  <si>
    <t>OH031E01</t>
  </si>
  <si>
    <t>Walter C Beckford Generating Station</t>
  </si>
  <si>
    <t>D028306</t>
  </si>
  <si>
    <t>OH032E01</t>
  </si>
  <si>
    <t>5 (50%)</t>
  </si>
  <si>
    <t>D02830M51</t>
  </si>
  <si>
    <t>OK001E01</t>
  </si>
  <si>
    <t>Grand River Dam Authority</t>
  </si>
  <si>
    <t>D001651</t>
  </si>
  <si>
    <t>OK002E01</t>
  </si>
  <si>
    <t>Hugo</t>
  </si>
  <si>
    <t>D067721</t>
  </si>
  <si>
    <t>OK003E01</t>
  </si>
  <si>
    <t>Muskogee</t>
  </si>
  <si>
    <t>D029525</t>
  </si>
  <si>
    <t>OK004E01</t>
  </si>
  <si>
    <t>OK005E01</t>
  </si>
  <si>
    <t>Northeastern</t>
  </si>
  <si>
    <t>3313, 3314</t>
  </si>
  <si>
    <t>D02963C10</t>
  </si>
  <si>
    <t>OK006E01</t>
  </si>
  <si>
    <t>Sooner</t>
  </si>
  <si>
    <t>OK007E01</t>
  </si>
  <si>
    <t>D060952</t>
  </si>
  <si>
    <t>PA001E01</t>
  </si>
  <si>
    <t>Armstrong Power Station</t>
  </si>
  <si>
    <t>D031781</t>
  </si>
  <si>
    <t>PA002E01</t>
  </si>
  <si>
    <t>D031782</t>
  </si>
  <si>
    <t>PA003E01</t>
  </si>
  <si>
    <t>Brunner Island</t>
  </si>
  <si>
    <t xml:space="preserve">D031403 </t>
  </si>
  <si>
    <t>PA004E01</t>
  </si>
  <si>
    <t xml:space="preserve">D03140C12 </t>
  </si>
  <si>
    <t>PA005E01</t>
  </si>
  <si>
    <t>Cheswick</t>
  </si>
  <si>
    <t xml:space="preserve">D082261 </t>
  </si>
  <si>
    <t>PA006E01</t>
  </si>
  <si>
    <t>Hatfield's Ferry Power Station</t>
  </si>
  <si>
    <t>x20</t>
  </si>
  <si>
    <t>PA007E01</t>
  </si>
  <si>
    <t>Homer City</t>
  </si>
  <si>
    <t xml:space="preserve">D031221 </t>
  </si>
  <si>
    <t>PA008E01</t>
  </si>
  <si>
    <t xml:space="preserve">D031222 </t>
  </si>
  <si>
    <t>PA009E01</t>
  </si>
  <si>
    <t>D031223</t>
  </si>
  <si>
    <t>PA010E01</t>
  </si>
  <si>
    <t>Keystone</t>
  </si>
  <si>
    <t xml:space="preserve">D031361 </t>
  </si>
  <si>
    <t>PA011E01</t>
  </si>
  <si>
    <t xml:space="preserve">D031362 </t>
  </si>
  <si>
    <t>PA012E01</t>
  </si>
  <si>
    <t>Martins Creek</t>
  </si>
  <si>
    <t>x21</t>
  </si>
  <si>
    <t>PA013E01</t>
  </si>
  <si>
    <t>Montour</t>
  </si>
  <si>
    <t xml:space="preserve">D031491 </t>
  </si>
  <si>
    <t>PA014E01</t>
  </si>
  <si>
    <t xml:space="preserve">D031492 </t>
  </si>
  <si>
    <t>PA015E01</t>
  </si>
  <si>
    <t>Portland</t>
  </si>
  <si>
    <t>2 (1)</t>
  </si>
  <si>
    <t>d031131</t>
  </si>
  <si>
    <t>PA016E01</t>
  </si>
  <si>
    <t>3 (2)</t>
  </si>
  <si>
    <t>d031132</t>
  </si>
  <si>
    <t>PA017E01</t>
  </si>
  <si>
    <t>Shawville</t>
  </si>
  <si>
    <t>D031311</t>
  </si>
  <si>
    <t>PA018E01</t>
  </si>
  <si>
    <t>D031312</t>
  </si>
  <si>
    <t>PA019E01</t>
  </si>
  <si>
    <t xml:space="preserve">D03131CS1 </t>
  </si>
  <si>
    <t>PA020E01</t>
  </si>
  <si>
    <t>Sunbury</t>
  </si>
  <si>
    <t>D031523</t>
  </si>
  <si>
    <t>PA021E01</t>
  </si>
  <si>
    <t>D031524</t>
  </si>
  <si>
    <t>PA022E01</t>
  </si>
  <si>
    <t>1A, 1B</t>
  </si>
  <si>
    <t>D03152CS1</t>
  </si>
  <si>
    <t>SC001E01</t>
  </si>
  <si>
    <t>Canadys Steam</t>
  </si>
  <si>
    <t>CAN3</t>
  </si>
  <si>
    <t>D03280CN3</t>
  </si>
  <si>
    <t>SC002E01</t>
  </si>
  <si>
    <t>H B Robinson</t>
  </si>
  <si>
    <t>D032511</t>
  </si>
  <si>
    <t>SC003E01</t>
  </si>
  <si>
    <t>Jefferies</t>
  </si>
  <si>
    <t>SC004E01</t>
  </si>
  <si>
    <t>SC005E01</t>
  </si>
  <si>
    <t>McMeekin</t>
  </si>
  <si>
    <t>MCM1</t>
  </si>
  <si>
    <t>D03287MM1</t>
  </si>
  <si>
    <t>SC006E01</t>
  </si>
  <si>
    <t>MCM2</t>
  </si>
  <si>
    <t>D03287MM2</t>
  </si>
  <si>
    <t>SC007E01</t>
  </si>
  <si>
    <t>Urquhart</t>
  </si>
  <si>
    <t>URQ3</t>
  </si>
  <si>
    <t>D03295UQ3</t>
  </si>
  <si>
    <t>SC008E01</t>
  </si>
  <si>
    <t>Wateree</t>
  </si>
  <si>
    <t>WAT1</t>
  </si>
  <si>
    <t xml:space="preserve">D03297WT1 </t>
  </si>
  <si>
    <t>SC009E01</t>
  </si>
  <si>
    <t>WAT2</t>
  </si>
  <si>
    <t xml:space="preserve">D03297WT2 </t>
  </si>
  <si>
    <t>SC010E01</t>
  </si>
  <si>
    <t>Williams</t>
  </si>
  <si>
    <t>WIL1</t>
  </si>
  <si>
    <t xml:space="preserve">D03298WL1 </t>
  </si>
  <si>
    <t>SC011E01</t>
  </si>
  <si>
    <t>Winyah</t>
  </si>
  <si>
    <t xml:space="preserve">D062491 </t>
  </si>
  <si>
    <t>SC012E01</t>
  </si>
  <si>
    <t>2,3,4</t>
  </si>
  <si>
    <t>x23</t>
  </si>
  <si>
    <t>TN001E01</t>
  </si>
  <si>
    <t>Cumberland</t>
  </si>
  <si>
    <t>TN002E01</t>
  </si>
  <si>
    <t>Gallatin</t>
  </si>
  <si>
    <t>D03403C12</t>
  </si>
  <si>
    <t>TN003E01</t>
  </si>
  <si>
    <t xml:space="preserve">D03403C34 </t>
  </si>
  <si>
    <t>TN004E01</t>
  </si>
  <si>
    <t>John Sevier</t>
  </si>
  <si>
    <t>D03405C12</t>
  </si>
  <si>
    <t>TN005E01</t>
  </si>
  <si>
    <t xml:space="preserve">D03405C34 </t>
  </si>
  <si>
    <t>TN006E01</t>
  </si>
  <si>
    <t>Johnsonville</t>
  </si>
  <si>
    <t>1 thru 10</t>
  </si>
  <si>
    <t xml:space="preserve">D03406C10 </t>
  </si>
  <si>
    <t>TN007E01</t>
  </si>
  <si>
    <t>Kingston</t>
  </si>
  <si>
    <t xml:space="preserve">D03407C15 </t>
  </si>
  <si>
    <t>TN008E01</t>
  </si>
  <si>
    <t xml:space="preserve">Kingston </t>
  </si>
  <si>
    <t>6,7,8,9</t>
  </si>
  <si>
    <t xml:space="preserve">D03407C69 </t>
  </si>
  <si>
    <t>TX001E01</t>
  </si>
  <si>
    <t>Big Brown</t>
  </si>
  <si>
    <t>TX002E01</t>
  </si>
  <si>
    <t>TX003E01</t>
  </si>
  <si>
    <t>H W Pirkey Power Plant</t>
  </si>
  <si>
    <t>TX004E01</t>
  </si>
  <si>
    <t>Limestone</t>
  </si>
  <si>
    <t>LIM1</t>
  </si>
  <si>
    <t>TX005E01</t>
  </si>
  <si>
    <t>LIM2</t>
  </si>
  <si>
    <t>TX006E01</t>
  </si>
  <si>
    <t>Martin Lake</t>
  </si>
  <si>
    <t>TX007E01</t>
  </si>
  <si>
    <t>TX008E01</t>
  </si>
  <si>
    <t>TX009E01</t>
  </si>
  <si>
    <t>Monticello</t>
  </si>
  <si>
    <t>TX010E01</t>
  </si>
  <si>
    <t>TX011E01</t>
  </si>
  <si>
    <t>TX012E01</t>
  </si>
  <si>
    <t>Welsh Power Plant</t>
  </si>
  <si>
    <t>TX013E01</t>
  </si>
  <si>
    <t>TX014E01</t>
  </si>
  <si>
    <t>VA001E01</t>
  </si>
  <si>
    <t>Bremo Power Station</t>
  </si>
  <si>
    <t>D037964</t>
  </si>
  <si>
    <t>VA002E01</t>
  </si>
  <si>
    <t>Chesapeake Energy Center</t>
  </si>
  <si>
    <t>D038031</t>
  </si>
  <si>
    <t>VA003E01</t>
  </si>
  <si>
    <t>D038032</t>
  </si>
  <si>
    <t>VA004E01</t>
  </si>
  <si>
    <t>D038033</t>
  </si>
  <si>
    <t>VA005E01</t>
  </si>
  <si>
    <t>D038034</t>
  </si>
  <si>
    <t>VA006E01</t>
  </si>
  <si>
    <t>Chesterfield Power Station</t>
  </si>
  <si>
    <t xml:space="preserve">D037974 </t>
  </si>
  <si>
    <t>VA007E01</t>
  </si>
  <si>
    <t xml:space="preserve">D037975 </t>
  </si>
  <si>
    <t>VA008E01</t>
  </si>
  <si>
    <t xml:space="preserve">D037976 </t>
  </si>
  <si>
    <t>VA009E01</t>
  </si>
  <si>
    <t>3,7,8A</t>
  </si>
  <si>
    <t>x28</t>
  </si>
  <si>
    <t>VA010E01</t>
  </si>
  <si>
    <t>Clinch River</t>
  </si>
  <si>
    <t xml:space="preserve">D03775C02 </t>
  </si>
  <si>
    <t>VA011E01</t>
  </si>
  <si>
    <t>Yorktown Power Station</t>
  </si>
  <si>
    <t xml:space="preserve">D038093 </t>
  </si>
  <si>
    <t>VA012E01</t>
  </si>
  <si>
    <t xml:space="preserve">D03809CS0 </t>
  </si>
  <si>
    <t>WI001E01</t>
  </si>
  <si>
    <t>Columbia</t>
  </si>
  <si>
    <t>D080231</t>
  </si>
  <si>
    <t>WI002E01</t>
  </si>
  <si>
    <t>D080232</t>
  </si>
  <si>
    <t>WI003E01</t>
  </si>
  <si>
    <t>Edgewater (4050)</t>
  </si>
  <si>
    <t>WI004E01</t>
  </si>
  <si>
    <t>Genoa</t>
  </si>
  <si>
    <t>WI005E01</t>
  </si>
  <si>
    <t>Nelson Dewey</t>
  </si>
  <si>
    <t>WI006E01</t>
  </si>
  <si>
    <t>South Oak Creek</t>
  </si>
  <si>
    <t>D04041CS4</t>
  </si>
  <si>
    <t>WV001E01</t>
  </si>
  <si>
    <t>Albright Power Station</t>
  </si>
  <si>
    <t xml:space="preserve">D039423 </t>
  </si>
  <si>
    <t>WV002E01</t>
  </si>
  <si>
    <t>Fort Martin Power Station</t>
  </si>
  <si>
    <t xml:space="preserve">D039431 </t>
  </si>
  <si>
    <t>WV003E01</t>
  </si>
  <si>
    <t xml:space="preserve">D039432 </t>
  </si>
  <si>
    <t>WV004E01</t>
  </si>
  <si>
    <t>Harrison Power Station</t>
  </si>
  <si>
    <t>1 (25%), 2 (20%)</t>
  </si>
  <si>
    <t>D03944C01</t>
  </si>
  <si>
    <t>WV005E01</t>
  </si>
  <si>
    <t>John E Amos</t>
  </si>
  <si>
    <t xml:space="preserve">D039353 </t>
  </si>
  <si>
    <t>WV006E01</t>
  </si>
  <si>
    <t xml:space="preserve">D03935C02 </t>
  </si>
  <si>
    <t>WV007E01</t>
  </si>
  <si>
    <t>Kammer</t>
  </si>
  <si>
    <t xml:space="preserve">D03947C03 </t>
  </si>
  <si>
    <t>WV008E01</t>
  </si>
  <si>
    <t>Kanawha River</t>
  </si>
  <si>
    <t xml:space="preserve">D03936C02 </t>
  </si>
  <si>
    <t>WV009E01</t>
  </si>
  <si>
    <t>Longview Power</t>
  </si>
  <si>
    <t>WV010E01</t>
  </si>
  <si>
    <t>Mitchell (WV)</t>
  </si>
  <si>
    <t xml:space="preserve">D03948C02 </t>
  </si>
  <si>
    <t>WV011E01</t>
  </si>
  <si>
    <t>Mount Storm Power Station</t>
  </si>
  <si>
    <t xml:space="preserve">D03954CS0 </t>
  </si>
  <si>
    <t>WV012E01</t>
  </si>
  <si>
    <t>Mountaineer (1301)</t>
  </si>
  <si>
    <t xml:space="preserve">D062641 </t>
  </si>
  <si>
    <t>WV013E01</t>
  </si>
  <si>
    <t>Phil Sporn</t>
  </si>
  <si>
    <t>11,21,31,41</t>
  </si>
  <si>
    <t xml:space="preserve">D03938C04 </t>
  </si>
  <si>
    <t>WV014E01</t>
  </si>
  <si>
    <t>Pleasants Power Station</t>
  </si>
  <si>
    <t xml:space="preserve">D060041 </t>
  </si>
  <si>
    <t>WV015E01</t>
  </si>
  <si>
    <t xml:space="preserve">D060042 </t>
  </si>
  <si>
    <t>Maximum</t>
  </si>
  <si>
    <t>SO4</t>
  </si>
  <si>
    <t>NO3</t>
  </si>
  <si>
    <t>2011 IMPROVE NO3/SO4 ratio (mass)</t>
  </si>
  <si>
    <t xml:space="preserve">Great Gulf </t>
  </si>
  <si>
    <t>FL (est)</t>
  </si>
  <si>
    <t>LA (est)</t>
  </si>
  <si>
    <t>MS (est)</t>
  </si>
  <si>
    <t>2015 est</t>
  </si>
  <si>
    <t>New</t>
  </si>
  <si>
    <t>Old</t>
  </si>
  <si>
    <t>2011 SO2 Avg (lb/hr)</t>
  </si>
  <si>
    <t>2011 NOx Avg (lb/hr)</t>
  </si>
  <si>
    <r>
      <t>24-hr Max SO4 Ion (</t>
    </r>
    <r>
      <rPr>
        <sz val="10"/>
        <color theme="1"/>
        <rFont val="Calibri"/>
        <family val="2"/>
      </rPr>
      <t>µg/m3)</t>
    </r>
  </si>
  <si>
    <r>
      <t>24-hr Max NO3 Ion (</t>
    </r>
    <r>
      <rPr>
        <sz val="10"/>
        <color theme="1"/>
        <rFont val="Calibri"/>
        <family val="2"/>
      </rPr>
      <t>µg/m3)</t>
    </r>
  </si>
  <si>
    <t>Aventine Renewable Energy Inc</t>
  </si>
  <si>
    <t>Tate &amp; Lyle Ingredients Americas LLC</t>
  </si>
  <si>
    <t>US STEEL   GARY WORKS</t>
  </si>
  <si>
    <t>BALL STATE UNIVERSITY</t>
  </si>
  <si>
    <t>Citizens Thermal</t>
  </si>
  <si>
    <t>SABIC INNOVATIVE PLASTICS MT. VERNON LLC</t>
  </si>
  <si>
    <t>UNIVERSITY OF NOTRE DAME DU LAC</t>
  </si>
  <si>
    <t>ELI LILLY &amp; COMPANY CLINTON LABS</t>
  </si>
  <si>
    <t>TATE &amp; LYLE, LAFAYETTE SOUTH (33)</t>
  </si>
  <si>
    <t>ArcelorMittal Burns Harbor Inc.</t>
  </si>
  <si>
    <t>ESSROC Cement Corp</t>
  </si>
  <si>
    <t>Indiana Harbor East</t>
  </si>
  <si>
    <t>INDIANA UNIVERSITY</t>
  </si>
  <si>
    <t>ALCOA INC. - WARRICK OPERATIONS</t>
  </si>
  <si>
    <t>E I Dupont Inc</t>
  </si>
  <si>
    <t>Isp Chemicals Inc.</t>
  </si>
  <si>
    <t>0AA</t>
  </si>
  <si>
    <t>Century Aluminum Sebree LLC</t>
  </si>
  <si>
    <t>SOLUTIA INCORPORATED</t>
  </si>
  <si>
    <t>Luke Paper Company</t>
  </si>
  <si>
    <t>001-0011-3-0018</t>
  </si>
  <si>
    <t>001-0011-3-0019</t>
  </si>
  <si>
    <t>001-0011-6-0235</t>
  </si>
  <si>
    <t>Sparrows Point, LLC</t>
  </si>
  <si>
    <t>005-0147-6-0939</t>
  </si>
  <si>
    <t>005-0147-6-0941</t>
  </si>
  <si>
    <t>Naval Support Facility, Indian Head</t>
  </si>
  <si>
    <t>017-0040-3-0006</t>
  </si>
  <si>
    <t>Madison Paper</t>
  </si>
  <si>
    <t>HUHTAMAKI INC - WATERVILLE</t>
  </si>
  <si>
    <t>FMC BIOPOLYMER</t>
  </si>
  <si>
    <t>WOODLAND PULP LLC</t>
  </si>
  <si>
    <t>VERSO PAPER - ANDROSCOGGIN MILL</t>
  </si>
  <si>
    <t>THE JACKSON LABORATORY</t>
  </si>
  <si>
    <t>SAPPI - SOMERSET</t>
  </si>
  <si>
    <t>U S STEEL GREAT LAKES WORKS</t>
  </si>
  <si>
    <t>FUG001</t>
  </si>
  <si>
    <t>St. Marys Cement, Inc. (U.S.)</t>
  </si>
  <si>
    <t>SV0009</t>
  </si>
  <si>
    <t>SV0011</t>
  </si>
  <si>
    <t>ESCANABA PAPER COMPANY</t>
  </si>
  <si>
    <t>SV0117</t>
  </si>
  <si>
    <t>Blue Ridge Paper Products - Canton Mill</t>
  </si>
  <si>
    <t>EP-Big Bill/PG</t>
  </si>
  <si>
    <t>EP-No. 4 PB</t>
  </si>
  <si>
    <t>EP-Recovery 10</t>
  </si>
  <si>
    <t>EP-Riley Bark</t>
  </si>
  <si>
    <t>EP-Riley Coal</t>
  </si>
  <si>
    <t>DAK Americas LLC</t>
  </si>
  <si>
    <t>ES-01</t>
  </si>
  <si>
    <t>ES-02</t>
  </si>
  <si>
    <t>KapStone Kraft Paper Corporation</t>
  </si>
  <si>
    <t>DARTMOUTH COLLEGE</t>
  </si>
  <si>
    <t>GORHAM PAPER &amp; TISSUE LLC</t>
  </si>
  <si>
    <t>Atlantic County Utilities Authority Landfill</t>
  </si>
  <si>
    <t>Gerresheimer Moulded Glass</t>
  </si>
  <si>
    <t>MORTON SALT DIV</t>
  </si>
  <si>
    <t>CARGILL SALT CO- WATKINS GLEN PLANT</t>
  </si>
  <si>
    <t>KODAK PARK DIVISION</t>
  </si>
  <si>
    <t>INTERNATIONAL PAPER TICONDEROGA MILL</t>
  </si>
  <si>
    <t>LAFARGE BUILDING MATERIALS INC</t>
  </si>
  <si>
    <t>ALCOA MASSENA OPERATIONS (WEST PLANT)</t>
  </si>
  <si>
    <t>SA398</t>
  </si>
  <si>
    <t>NORLITE CORP</t>
  </si>
  <si>
    <t>FINCH PAPER LLC</t>
  </si>
  <si>
    <t>Youngstown Thermal (0250110024)</t>
  </si>
  <si>
    <t>Morton Salt, Inc. (0285020059)</t>
  </si>
  <si>
    <t>Fluor-B&amp;W Portsmouth LLC (0666005004)</t>
  </si>
  <si>
    <t>P. H. Glatfelter Company - Chillicothe Facility (0671010028)</t>
  </si>
  <si>
    <t>Kraton Polymers U.S. LLC (0684010011)</t>
  </si>
  <si>
    <t>The Medical Center Company (1318003059)</t>
  </si>
  <si>
    <t>Cargill, Incorporated - Salt Division (Akron, OH) (1677010027)</t>
  </si>
  <si>
    <t>City of Akron Steam Generating (1677010757)</t>
  </si>
  <si>
    <t>DTE St. Bernard, LLC (1431394148)</t>
  </si>
  <si>
    <t>BDM Warren Steel Operations, LLC (0278000463)</t>
  </si>
  <si>
    <t>AK Steel Corporation (1409010006)</t>
  </si>
  <si>
    <t>Penn State Univ</t>
  </si>
  <si>
    <t>S01</t>
  </si>
  <si>
    <t>TEAM TEN/TYRONE PAPER MILL</t>
  </si>
  <si>
    <t>INTL WAXES INC/FARMERS VALLEY</t>
  </si>
  <si>
    <t>S02</t>
  </si>
  <si>
    <t>HERCULES CEMENT CO LP/STOCKERTOWN</t>
  </si>
  <si>
    <t>S03</t>
  </si>
  <si>
    <t>APPLETON PAPERS/SPRING MILL</t>
  </si>
  <si>
    <t>S09</t>
  </si>
  <si>
    <t>AMER REF GROUP/BRADFORD</t>
  </si>
  <si>
    <t>S13</t>
  </si>
  <si>
    <t>S18</t>
  </si>
  <si>
    <t>UNITED REFINING CO/WARREN PLT</t>
  </si>
  <si>
    <t>S27</t>
  </si>
  <si>
    <t>S28</t>
  </si>
  <si>
    <t>SUNOCO INC (R&amp;M)/MARCUS HOOK REFINERY</t>
  </si>
  <si>
    <t>S60</t>
  </si>
  <si>
    <t>KEYSTONE PORTLAND CEMENT/EAST ALLEN</t>
  </si>
  <si>
    <t>S73</t>
  </si>
  <si>
    <t>PPG IND INC/WORKS NO 6</t>
  </si>
  <si>
    <t>PHILA ENERGY SOL REF/ PES</t>
  </si>
  <si>
    <t>USS CORP/EDGAR THOMSON WORKS</t>
  </si>
  <si>
    <t>USS/CLAIRTON WORKS</t>
  </si>
  <si>
    <t>Cargill Corn Milling</t>
  </si>
  <si>
    <t>EASTMAN CHEMICAL COMPANY</t>
  </si>
  <si>
    <t>B2531</t>
  </si>
  <si>
    <t>B3251</t>
  </si>
  <si>
    <t>B831</t>
  </si>
  <si>
    <t>PACKAGING CORPORATION OF AMERICA</t>
  </si>
  <si>
    <t>ST1198</t>
  </si>
  <si>
    <t>GP Big Island LLC</t>
  </si>
  <si>
    <t>Radford Army Ammunition Plant</t>
  </si>
  <si>
    <t>Roanoke Cement Company</t>
  </si>
  <si>
    <t>Smurfit Stone Container Corporation - West Point</t>
  </si>
  <si>
    <t>Huntington Ingalls Incorporated -NN Shipbldg Div</t>
  </si>
  <si>
    <t>Philip Morris Usa Inc - Park 500</t>
  </si>
  <si>
    <t>BAYER CROPSCIENCE</t>
  </si>
  <si>
    <t>CAPITOL CEMENT - ESSROC MARTINSBURG</t>
  </si>
  <si>
    <t>DUPONT WASHINGTON WORKS</t>
  </si>
  <si>
    <t>Combined % Rankings of Assessed States</t>
  </si>
  <si>
    <t>MAX</t>
  </si>
  <si>
    <t>SO2</t>
  </si>
  <si>
    <t>NOx</t>
  </si>
  <si>
    <t>tons per year</t>
  </si>
  <si>
    <t>Sulfate</t>
  </si>
  <si>
    <t>Nitrate</t>
  </si>
  <si>
    <t>2007/2011/2015 Meteorology, 2015 95th Percentile Emissions for EGUs</t>
  </si>
  <si>
    <t>2015 SO2 95% (lb/hr)</t>
  </si>
  <si>
    <t>2015 Nox 95% (lb/hr)</t>
  </si>
  <si>
    <t>(ug/m3)/(lb/hr)</t>
  </si>
  <si>
    <t>NO3/SO4</t>
  </si>
  <si>
    <t>IL001N1</t>
  </si>
  <si>
    <t>IL002N1</t>
  </si>
  <si>
    <t>IL003N1</t>
  </si>
  <si>
    <t>IN001N1</t>
  </si>
  <si>
    <t>IN002N1</t>
  </si>
  <si>
    <t>IN003N1</t>
  </si>
  <si>
    <t>IN004N1</t>
  </si>
  <si>
    <t>IN005N1</t>
  </si>
  <si>
    <t>IN006N1</t>
  </si>
  <si>
    <t>IN007N1</t>
  </si>
  <si>
    <t>IN008N1</t>
  </si>
  <si>
    <t>IN009N1</t>
  </si>
  <si>
    <t>IN010N1</t>
  </si>
  <si>
    <t>IN011N1</t>
  </si>
  <si>
    <t>IN012N1</t>
  </si>
  <si>
    <t>IN013N1</t>
  </si>
  <si>
    <t>IN014N1</t>
  </si>
  <si>
    <t>IN015N1</t>
  </si>
  <si>
    <t>IN016N1</t>
  </si>
  <si>
    <t>IN017N1</t>
  </si>
  <si>
    <t>IN024N1</t>
  </si>
  <si>
    <t>IN025N1</t>
  </si>
  <si>
    <t>IN026N1</t>
  </si>
  <si>
    <t>IN027N1</t>
  </si>
  <si>
    <t>IN028N1</t>
  </si>
  <si>
    <t>IN029N1</t>
  </si>
  <si>
    <t>IN030N1</t>
  </si>
  <si>
    <t>IN031N1</t>
  </si>
  <si>
    <t>KY001N1</t>
  </si>
  <si>
    <t>KY002N1</t>
  </si>
  <si>
    <t>KY004N1</t>
  </si>
  <si>
    <t>MA002N1</t>
  </si>
  <si>
    <t>MD001N1</t>
  </si>
  <si>
    <t>MD002N1</t>
  </si>
  <si>
    <t>MD003N1</t>
  </si>
  <si>
    <t>MD004N1</t>
  </si>
  <si>
    <t>MD005N1</t>
  </si>
  <si>
    <t>MD006N1</t>
  </si>
  <si>
    <t>ME008N1</t>
  </si>
  <si>
    <t>ME009N1</t>
  </si>
  <si>
    <t>MI001N1</t>
  </si>
  <si>
    <t>MI002N1</t>
  </si>
  <si>
    <t>MI003N1</t>
  </si>
  <si>
    <t>MI004N1</t>
  </si>
  <si>
    <t>NC001N1</t>
  </si>
  <si>
    <t>NC002N1</t>
  </si>
  <si>
    <t>NC003N1</t>
  </si>
  <si>
    <t>NC004N1</t>
  </si>
  <si>
    <t>NC005N1</t>
  </si>
  <si>
    <t>NC006N1</t>
  </si>
  <si>
    <t>NC007N1</t>
  </si>
  <si>
    <t>NC009N1</t>
  </si>
  <si>
    <t>NY001N1</t>
  </si>
  <si>
    <t>NY002N1</t>
  </si>
  <si>
    <t>NY003N1</t>
  </si>
  <si>
    <t>NY004N1</t>
  </si>
  <si>
    <t>NY005N1</t>
  </si>
  <si>
    <t>NY006N1</t>
  </si>
  <si>
    <t>NY009N1</t>
  </si>
  <si>
    <t>OH001N1</t>
  </si>
  <si>
    <t>OH002N1</t>
  </si>
  <si>
    <t>OH003N1</t>
  </si>
  <si>
    <t>OH004N1</t>
  </si>
  <si>
    <t>OH005N1</t>
  </si>
  <si>
    <t>OH006N1</t>
  </si>
  <si>
    <t>OH007N1</t>
  </si>
  <si>
    <t>OH008N1</t>
  </si>
  <si>
    <t>OH009N1</t>
  </si>
  <si>
    <t>OH010N1</t>
  </si>
  <si>
    <t>OH011N1</t>
  </si>
  <si>
    <t>OH012N1</t>
  </si>
  <si>
    <t>OH016N1</t>
  </si>
  <si>
    <t>PA001N1</t>
  </si>
  <si>
    <t>PA002N1</t>
  </si>
  <si>
    <t>PA003N1</t>
  </si>
  <si>
    <t>PA004N1</t>
  </si>
  <si>
    <t>PA005N1</t>
  </si>
  <si>
    <t>PA006N1</t>
  </si>
  <si>
    <t>PA007N1</t>
  </si>
  <si>
    <t>PA008N1</t>
  </si>
  <si>
    <t>PA009N1</t>
  </si>
  <si>
    <t>PA010N1</t>
  </si>
  <si>
    <t>PA011N1</t>
  </si>
  <si>
    <t>PA017N1</t>
  </si>
  <si>
    <t>PA018N1</t>
  </si>
  <si>
    <t>TN001N1</t>
  </si>
  <si>
    <t>TN002N1</t>
  </si>
  <si>
    <t>TN003N1</t>
  </si>
  <si>
    <t>TN004N1</t>
  </si>
  <si>
    <t>TN005N1</t>
  </si>
  <si>
    <t>TN006N1</t>
  </si>
  <si>
    <t>VA001N1</t>
  </si>
  <si>
    <t>VA002N1</t>
  </si>
  <si>
    <t>VA003N1</t>
  </si>
  <si>
    <t>VA007N1</t>
  </si>
  <si>
    <t>VA008N1</t>
  </si>
  <si>
    <t>VA009N1</t>
  </si>
  <si>
    <t>VA010N1</t>
  </si>
  <si>
    <t>VA011N1</t>
  </si>
  <si>
    <t>WV001N1</t>
  </si>
  <si>
    <t>WV002N1</t>
  </si>
  <si>
    <t>WV003N1</t>
  </si>
  <si>
    <t xml:space="preserve">CALPUFF </t>
  </si>
  <si>
    <t>Dolly Sodds</t>
  </si>
  <si>
    <t>James River Face</t>
  </si>
  <si>
    <t>Shenandoah</t>
  </si>
  <si>
    <t>This spreadsheet combines MANE-VU emission contribution information from CALPUFF and Q/d assessments in order to identify states likely to contribute to visibility impariment in the MANE-Class 1 areas</t>
  </si>
  <si>
    <t>July, 2017</t>
  </si>
  <si>
    <t>Data sources used:</t>
  </si>
  <si>
    <t>CALPUFF EGU emissions for 2015 (NOx and SO2 95th daily percentile)</t>
  </si>
  <si>
    <t>CALPUFF EGU emissions for 2011 (NOx and SO2 95th daily percentile)</t>
  </si>
  <si>
    <t>CALPUFF Industrial and institutional emissions for 2011 (NOx and SO2 typical day)</t>
  </si>
  <si>
    <t>Notes:</t>
  </si>
  <si>
    <t xml:space="preserve">CALPUFF was used for EGU units located in Texas, but because actual location were beyond the limits of the modeling domain, source coordinates were moved to within the domain </t>
  </si>
  <si>
    <t>Data gaps exist and were handled as indicated in the detail section below.</t>
  </si>
  <si>
    <t>Detail:</t>
  </si>
  <si>
    <t>Emission data was provided by EPA CAMD and reflect actual emissions.  If a unit was not operated in 2015, it's emissions in this analyses were set to zero.</t>
  </si>
  <si>
    <t>Large industrial emission sources were also modeled with CALPUFF.  2011 typical daily emissions were provided by MARAMA (Beta inventory).  No modifications were made to adjust to 2015.</t>
  </si>
  <si>
    <t>and then multiplying by the CAPLUFF NO3/SO4 chemistry ratio</t>
  </si>
  <si>
    <t>States with 2% contribution to at least one MANE-VU Class 1 Area were identified.</t>
  </si>
  <si>
    <t>Average Mass Factor</t>
  </si>
  <si>
    <t>Max</t>
  </si>
  <si>
    <t>Consolidated</t>
  </si>
  <si>
    <t>Scaling was performed with a ratio of 2015 95th percentile emissions to 2011 95th percentile emissions for SO2 and NOx to provide a complete 2015 emission CALPUFF EGU data set.</t>
  </si>
  <si>
    <t>microgram perc ubic meter NO3 to SO4 per ton of emission ratio was calculated on a state-wide basis.  This ratio provides a reasonable chemistry factor to adjust Q/d state-wide SO2 modeling to NOx.</t>
  </si>
  <si>
    <t xml:space="preserve">Unitized CALPUFF NO3/SO4 factors were applied to state-wide SO2 Q/d modeling by dividing resulting Q/d SO4 by the input SO2 emissions for each state and then multiplying by state-wide NOx emissions, </t>
  </si>
  <si>
    <t>Surrogate</t>
  </si>
  <si>
    <t>Missing</t>
  </si>
  <si>
    <t>CALPUFF</t>
  </si>
  <si>
    <t>Sum excludes estimated states</t>
  </si>
  <si>
    <t>Acadia 3-year Max</t>
  </si>
  <si>
    <t>Brigantine 3-year Max</t>
  </si>
  <si>
    <t>Great Gulf 3-year Max</t>
  </si>
  <si>
    <t>Lye Brook3-year Max</t>
  </si>
  <si>
    <t>Moosehorn 3-year Max</t>
  </si>
  <si>
    <t>Concentration from EGU per lb/hour of emission</t>
  </si>
  <si>
    <t>Ratio of EGU concentration/(lb/hr) for NO3 to SO4</t>
  </si>
  <si>
    <t>Ratio of EGU + ICI concentrations for state /(total lb/hr for state) for NO3 to SO4</t>
  </si>
  <si>
    <t>Sum of EGU + ICI concentrations for state /(total lb/hr emissions or state) for NO3 andSO4</t>
  </si>
  <si>
    <t>2015 NO3/SO4 Ratio</t>
  </si>
  <si>
    <t>N/A</t>
  </si>
  <si>
    <t>Estimates Q/d for 2015 adjusts for changes in SO2 emissions from 2011 to 2015</t>
  </si>
  <si>
    <t>ratio of NO3 to SO4 concentrations if state emits 1lb/hr of NOx and 1lb/hr SO2</t>
  </si>
  <si>
    <t>(1 lb/hr NOx/1 lb/hr SO2 emitted)</t>
  </si>
  <si>
    <t>Estimates for Q/d for 2015 NO3 considers CALPUFF 2015 NO3/SO4 ratios times 2015 NOx emissions (ug/m3)</t>
  </si>
  <si>
    <t>Q/d (ug/m3)</t>
  </si>
  <si>
    <t>State-wide emissions - All Sectors</t>
  </si>
  <si>
    <t>2011 ICI Units with 3 years of meteorology</t>
  </si>
  <si>
    <t>Mass Factor</t>
  </si>
  <si>
    <t>State not modeled by CALPUFF.  Values estimated by ratio.  Used only for mass factor</t>
  </si>
  <si>
    <t>Consolidated max % used as primary criteria (2% and above unless the Mass Factor is below 1%)</t>
  </si>
  <si>
    <t>Substitution factors only used for NO3/SO4 ratio</t>
  </si>
  <si>
    <t>CALPUFF analyses were not conducted for sources in all states in which Q/d data was available.  In such cases, only Q/d data was used. (DC, FL, LA, MS, RI, VT )</t>
  </si>
  <si>
    <t>in order to determine if they were likely to be far enough away to have minimal impact.  Texas CALPUFF results were removed from this assessment and only Q/d data was used.</t>
  </si>
  <si>
    <t>Weighting of contribution techniques considers Q/d and CALPUFF data equally, and since SO4 and NO3 have equal visibility impacts, SO2 and NOx data was also equally weighted.</t>
  </si>
  <si>
    <t>All major EGUs modeled by CALPUFF had complete data for 2011 95th percentile emissions with 3 years of meteorology, allowing for scaling of emissions to 2015 in cases where EGUs may not have been specifically modeled.</t>
  </si>
  <si>
    <t>Q/d analyses were not available for NOx emissions because NOx chemistry was not available for the analysis as it was for SO2.  This introduces a data gap since NOx emissions come from many more sources than just large SO2 sources.</t>
  </si>
  <si>
    <t>Chemistry factors are inherent to CALPUFF and since both SO2 and NOx were modeled, estimates of state-wide NOx/SO2 transport factors can be made.</t>
  </si>
  <si>
    <t xml:space="preserve">Each emission source modeled with CALPUFF underwent a ratio caculation, their model predicted SO4 and NO3 were divided by tons of daily SO2 and NOx emissions and the resulting </t>
  </si>
  <si>
    <t xml:space="preserve">Since CALPUFF was not performed on 7 states that Q/d data was avilable, surrogate chemistry fator ratios were used from nearby states as follows: </t>
  </si>
  <si>
    <t>This produced estimates for Q/d NO3 for state-wide emissions</t>
  </si>
  <si>
    <t>(average of % for each of 4 elements - 2 where no CALPUFF data was available)  for each Class 1 area.</t>
  </si>
  <si>
    <t>A secondary factor was applied to determine if a state contributing more than 2% visibility impairment was below 1% of mass.</t>
  </si>
  <si>
    <t xml:space="preserve">Q/d analysis data were available for EGUs &amp; other point sources and as state totals for SO2.  EGUs were modeled based on their stack coordinates and state-wide data used state centroid points.  </t>
  </si>
  <si>
    <t>ug/m3</t>
  </si>
  <si>
    <t>SO4 Q/d (emis/dist)</t>
  </si>
  <si>
    <t>NO3 Q/d (emis/dist) est</t>
  </si>
  <si>
    <t>Data Sources Created:</t>
  </si>
  <si>
    <t>Q/d SO4 EGU emissions for 2011</t>
  </si>
  <si>
    <t>Q/d SO4 State-wide emissions for 2011</t>
  </si>
  <si>
    <t>Q/d SO4 State-wide emissions for 2015</t>
  </si>
  <si>
    <t>Q/d NO3 State-wide emissions for 2011</t>
  </si>
  <si>
    <t xml:space="preserve">Four elements with 2015 emissions (Q/d SO4, Q/d NOx, CALPUFF SO4 and CALPUFF NO3) were averaged for each state at each Class 1 Area as a percentage of visibility impairment </t>
  </si>
  <si>
    <t>a</t>
  </si>
  <si>
    <t>b</t>
  </si>
  <si>
    <t>c</t>
  </si>
  <si>
    <t>d</t>
  </si>
  <si>
    <t>e</t>
  </si>
  <si>
    <t>f</t>
  </si>
  <si>
    <t>i</t>
  </si>
  <si>
    <t>ii</t>
  </si>
  <si>
    <t>iii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</si>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</sst>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_(* #,##0.000_);_(* \(#,##0.000\);_(* &quot;-&quot;??_);_(@_)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2"/>
      <color rgb="FFFFC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C00000"/>
      <name val="Calibri"/>
      <family val="2"/>
    </font>
    <font>
      <b/>
      <sz val="11"/>
      <color rgb="FFED7D31"/>
      <name val="Calibri"/>
      <family val="2"/>
    </font>
    <font>
      <b/>
      <sz val="11"/>
      <color rgb="FFFFC000"/>
      <name val="Calibri"/>
      <family val="2"/>
    </font>
    <font>
      <b/>
      <sz val="11"/>
      <color rgb="FF92D050"/>
      <name val="Calibri"/>
      <family val="2"/>
    </font>
    <font>
      <b/>
      <sz val="11"/>
      <color rgb="FF0DFF35"/>
      <name val="Calibri"/>
      <family val="2"/>
    </font>
    <font>
      <b/>
      <sz val="11"/>
      <color rgb="FF00FAB9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0"/>
      <color indexed="8"/>
      <name val="Arial"/>
      <family val="2"/>
    </font>
    <font>
      <sz val="10"/>
      <color theme="1"/>
      <name val="Calibri"/>
      <family val="2"/>
    </font>
    <font>
      <b/>
      <sz val="10"/>
      <name val="MS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7" fillId="0" borderId="0"/>
    <xf numFmtId="0" fontId="11" fillId="0" borderId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29" fillId="15" borderId="0" applyNumberFormat="0" applyBorder="0" applyAlignment="0" applyProtection="0"/>
    <xf numFmtId="0" fontId="30" fillId="16" borderId="0" applyNumberFormat="0" applyBorder="0" applyAlignment="0" applyProtection="0"/>
    <xf numFmtId="0" fontId="31" fillId="17" borderId="19" applyNumberFormat="0" applyAlignment="0" applyProtection="0"/>
    <xf numFmtId="0" fontId="32" fillId="18" borderId="20" applyNumberFormat="0" applyAlignment="0" applyProtection="0"/>
    <xf numFmtId="0" fontId="33" fillId="18" borderId="19" applyNumberFormat="0" applyAlignment="0" applyProtection="0"/>
    <xf numFmtId="0" fontId="34" fillId="0" borderId="21" applyNumberFormat="0" applyFill="0" applyAlignment="0" applyProtection="0"/>
    <xf numFmtId="0" fontId="35" fillId="19" borderId="22" applyNumberFormat="0" applyAlignment="0" applyProtection="0"/>
    <xf numFmtId="0" fontId="23" fillId="0" borderId="0" applyNumberFormat="0" applyFill="0" applyBorder="0" applyAlignment="0" applyProtection="0"/>
    <xf numFmtId="0" fontId="25" fillId="20" borderId="23" applyNumberFormat="0" applyFont="0" applyAlignment="0" applyProtection="0"/>
    <xf numFmtId="0" fontId="36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3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37" fillId="44" borderId="0" applyNumberFormat="0" applyBorder="0" applyAlignment="0" applyProtection="0"/>
    <xf numFmtId="0" fontId="38" fillId="0" borderId="0" applyNumberFormat="0" applyFill="0" applyBorder="0" applyAlignment="0" applyProtection="0"/>
    <xf numFmtId="43" fontId="25" fillId="0" borderId="0" applyFont="0" applyFill="0" applyBorder="0" applyAlignment="0" applyProtection="0"/>
  </cellStyleXfs>
  <cellXfs count="267">
    <xf numFmtId="0" fontId="0" fillId="0" borderId="0" xfId="0"/>
    <xf numFmtId="0" fontId="1" fillId="0" borderId="0" xfId="0" applyFont="1" applyAlignment="1">
      <alignment horizontal="left"/>
    </xf>
    <xf numFmtId="0" fontId="0" fillId="3" borderId="1" xfId="0" applyFill="1" applyBorder="1"/>
    <xf numFmtId="0" fontId="0" fillId="3" borderId="7" xfId="0" applyFill="1" applyBorder="1"/>
    <xf numFmtId="0" fontId="0" fillId="3" borderId="2" xfId="0" applyFill="1" applyBorder="1"/>
    <xf numFmtId="0" fontId="4" fillId="0" borderId="0" xfId="0" applyFont="1"/>
    <xf numFmtId="0" fontId="0" fillId="0" borderId="0" xfId="0" applyFont="1"/>
    <xf numFmtId="0" fontId="1" fillId="3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0" xfId="0" applyFill="1"/>
    <xf numFmtId="0" fontId="5" fillId="4" borderId="0" xfId="0" applyFont="1" applyFill="1"/>
    <xf numFmtId="0" fontId="4" fillId="0" borderId="0" xfId="0" applyFont="1" applyAlignment="1">
      <alignment horizontal="left"/>
    </xf>
    <xf numFmtId="0" fontId="6" fillId="0" borderId="0" xfId="0" applyFont="1" applyFill="1"/>
    <xf numFmtId="0" fontId="6" fillId="0" borderId="0" xfId="0" applyFont="1"/>
    <xf numFmtId="0" fontId="6" fillId="0" borderId="0" xfId="0" applyFont="1" applyAlignment="1">
      <alignment horizontal="left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5" borderId="12" xfId="0" applyFont="1" applyFill="1" applyBorder="1"/>
    <xf numFmtId="0" fontId="4" fillId="5" borderId="9" xfId="0" applyFont="1" applyFill="1" applyBorder="1"/>
    <xf numFmtId="0" fontId="4" fillId="5" borderId="9" xfId="0" applyFont="1" applyFill="1" applyBorder="1" applyAlignment="1">
      <alignment horizontal="left" wrapText="1"/>
    </xf>
    <xf numFmtId="0" fontId="8" fillId="11" borderId="9" xfId="2" applyFont="1" applyFill="1" applyBorder="1" applyAlignment="1">
      <alignment horizontal="left" wrapText="1"/>
    </xf>
    <xf numFmtId="49" fontId="6" fillId="0" borderId="9" xfId="0" applyNumberFormat="1" applyFont="1" applyFill="1" applyBorder="1" applyAlignment="1">
      <alignment horizontal="left" vertical="top"/>
    </xf>
    <xf numFmtId="0" fontId="6" fillId="0" borderId="13" xfId="0" applyFont="1" applyFill="1" applyBorder="1"/>
    <xf numFmtId="0" fontId="6" fillId="0" borderId="14" xfId="0" applyFont="1" applyBorder="1"/>
    <xf numFmtId="0" fontId="6" fillId="0" borderId="14" xfId="0" applyFont="1" applyBorder="1" applyAlignment="1">
      <alignment horizontal="left"/>
    </xf>
    <xf numFmtId="164" fontId="6" fillId="12" borderId="9" xfId="0" applyNumberFormat="1" applyFont="1" applyFill="1" applyBorder="1"/>
    <xf numFmtId="0" fontId="6" fillId="0" borderId="12" xfId="0" applyFont="1" applyFill="1" applyBorder="1"/>
    <xf numFmtId="0" fontId="6" fillId="0" borderId="9" xfId="0" applyFont="1" applyBorder="1"/>
    <xf numFmtId="0" fontId="6" fillId="0" borderId="9" xfId="0" applyFont="1" applyBorder="1" applyAlignment="1">
      <alignment horizontal="left"/>
    </xf>
    <xf numFmtId="49" fontId="9" fillId="0" borderId="9" xfId="0" applyNumberFormat="1" applyFont="1" applyFill="1" applyBorder="1" applyAlignment="1">
      <alignment horizontal="left" vertical="top"/>
    </xf>
    <xf numFmtId="49" fontId="9" fillId="0" borderId="9" xfId="1" applyNumberFormat="1" applyFont="1" applyFill="1" applyBorder="1" applyAlignment="1">
      <alignment horizontal="left" vertical="top"/>
    </xf>
    <xf numFmtId="0" fontId="6" fillId="0" borderId="9" xfId="0" applyFont="1" applyFill="1" applyBorder="1"/>
    <xf numFmtId="0" fontId="6" fillId="0" borderId="9" xfId="0" applyFont="1" applyFill="1" applyBorder="1" applyAlignment="1">
      <alignment horizontal="left"/>
    </xf>
    <xf numFmtId="0" fontId="9" fillId="0" borderId="9" xfId="2" applyNumberFormat="1" applyFont="1" applyFill="1" applyBorder="1" applyAlignment="1">
      <alignment horizontal="left" vertical="top" wrapText="1"/>
    </xf>
    <xf numFmtId="0" fontId="6" fillId="0" borderId="9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9" fillId="0" borderId="0" xfId="2" applyNumberFormat="1" applyFont="1" applyFill="1" applyBorder="1" applyAlignment="1">
      <alignment horizontal="left" vertical="top" wrapText="1"/>
    </xf>
    <xf numFmtId="0" fontId="10" fillId="0" borderId="9" xfId="2" applyNumberFormat="1" applyFont="1" applyFill="1" applyBorder="1" applyAlignment="1">
      <alignment horizontal="left" vertical="top" wrapText="1"/>
    </xf>
    <xf numFmtId="164" fontId="4" fillId="6" borderId="9" xfId="0" applyNumberFormat="1" applyFont="1" applyFill="1" applyBorder="1"/>
    <xf numFmtId="164" fontId="4" fillId="7" borderId="9" xfId="0" applyNumberFormat="1" applyFont="1" applyFill="1" applyBorder="1"/>
    <xf numFmtId="164" fontId="4" fillId="13" borderId="9" xfId="0" applyNumberFormat="1" applyFont="1" applyFill="1" applyBorder="1"/>
    <xf numFmtId="164" fontId="4" fillId="9" borderId="9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9" borderId="10" xfId="0" applyFont="1" applyFill="1" applyBorder="1" applyAlignment="1">
      <alignment horizontal="center"/>
    </xf>
    <xf numFmtId="0" fontId="4" fillId="10" borderId="0" xfId="0" applyFont="1" applyFill="1" applyBorder="1" applyAlignment="1">
      <alignment horizontal="center"/>
    </xf>
    <xf numFmtId="164" fontId="4" fillId="10" borderId="0" xfId="0" applyNumberFormat="1" applyFont="1" applyFill="1" applyBorder="1"/>
    <xf numFmtId="0" fontId="13" fillId="6" borderId="9" xfId="0" applyFont="1" applyFill="1" applyBorder="1" applyAlignment="1">
      <alignment horizontal="center" wrapText="1"/>
    </xf>
    <xf numFmtId="0" fontId="13" fillId="7" borderId="9" xfId="0" applyFont="1" applyFill="1" applyBorder="1" applyAlignment="1">
      <alignment horizontal="center" wrapText="1"/>
    </xf>
    <xf numFmtId="0" fontId="13" fillId="8" borderId="9" xfId="0" applyFont="1" applyFill="1" applyBorder="1" applyAlignment="1">
      <alignment horizontal="center" wrapText="1"/>
    </xf>
    <xf numFmtId="0" fontId="13" fillId="9" borderId="9" xfId="0" applyFont="1" applyFill="1" applyBorder="1" applyAlignment="1">
      <alignment horizontal="center" wrapText="1"/>
    </xf>
    <xf numFmtId="0" fontId="13" fillId="10" borderId="0" xfId="0" applyFont="1" applyFill="1" applyBorder="1" applyAlignment="1">
      <alignment horizontal="center" wrapText="1"/>
    </xf>
    <xf numFmtId="0" fontId="5" fillId="10" borderId="0" xfId="0" applyFont="1" applyFill="1" applyBorder="1" applyAlignment="1">
      <alignment horizontal="center" wrapText="1"/>
    </xf>
    <xf numFmtId="0" fontId="5" fillId="9" borderId="9" xfId="0" applyFont="1" applyFill="1" applyBorder="1" applyAlignment="1">
      <alignment horizontal="center" wrapText="1"/>
    </xf>
    <xf numFmtId="0" fontId="5" fillId="8" borderId="9" xfId="0" applyFont="1" applyFill="1" applyBorder="1" applyAlignment="1">
      <alignment horizontal="center" wrapText="1"/>
    </xf>
    <xf numFmtId="0" fontId="5" fillId="7" borderId="9" xfId="0" applyFont="1" applyFill="1" applyBorder="1" applyAlignment="1">
      <alignment horizontal="center" wrapText="1"/>
    </xf>
    <xf numFmtId="0" fontId="5" fillId="6" borderId="9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left"/>
    </xf>
    <xf numFmtId="0" fontId="4" fillId="7" borderId="11" xfId="0" applyFont="1" applyFill="1" applyBorder="1" applyAlignment="1">
      <alignment horizontal="left"/>
    </xf>
    <xf numFmtId="0" fontId="4" fillId="10" borderId="0" xfId="0" applyFont="1" applyFill="1" applyBorder="1" applyAlignment="1">
      <alignment horizontal="left"/>
    </xf>
    <xf numFmtId="0" fontId="4" fillId="9" borderId="10" xfId="0" applyFont="1" applyFill="1" applyBorder="1" applyAlignment="1">
      <alignment horizontal="left"/>
    </xf>
    <xf numFmtId="0" fontId="4" fillId="8" borderId="12" xfId="0" applyFont="1" applyFill="1" applyBorder="1" applyAlignment="1">
      <alignment horizontal="left"/>
    </xf>
    <xf numFmtId="0" fontId="21" fillId="0" borderId="0" xfId="0" applyFont="1" applyAlignment="1">
      <alignment horizontal="right"/>
    </xf>
    <xf numFmtId="164" fontId="0" fillId="3" borderId="5" xfId="0" applyNumberForma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0" fontId="21" fillId="0" borderId="15" xfId="0" applyFont="1" applyBorder="1" applyAlignment="1">
      <alignment horizontal="right"/>
    </xf>
    <xf numFmtId="164" fontId="21" fillId="0" borderId="0" xfId="0" applyNumberFormat="1" applyFont="1" applyAlignment="1">
      <alignment horizontal="right"/>
    </xf>
    <xf numFmtId="164" fontId="21" fillId="0" borderId="15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164" fontId="21" fillId="0" borderId="0" xfId="0" applyNumberFormat="1" applyFont="1" applyBorder="1" applyAlignment="1">
      <alignment horizontal="right"/>
    </xf>
    <xf numFmtId="165" fontId="4" fillId="0" borderId="0" xfId="0" applyNumberFormat="1" applyFont="1"/>
    <xf numFmtId="0" fontId="0" fillId="0" borderId="0" xfId="0" applyBorder="1"/>
    <xf numFmtId="0" fontId="1" fillId="46" borderId="0" xfId="0" applyFont="1" applyFill="1"/>
    <xf numFmtId="0" fontId="1" fillId="10" borderId="0" xfId="0" applyFont="1" applyFill="1"/>
    <xf numFmtId="0" fontId="1" fillId="45" borderId="0" xfId="0" applyFont="1" applyFill="1"/>
    <xf numFmtId="0" fontId="1" fillId="7" borderId="0" xfId="0" applyFont="1" applyFill="1"/>
    <xf numFmtId="0" fontId="21" fillId="7" borderId="0" xfId="0" applyFont="1" applyFill="1" applyAlignment="1">
      <alignment horizontal="left"/>
    </xf>
    <xf numFmtId="0" fontId="0" fillId="0" borderId="0" xfId="0"/>
    <xf numFmtId="0" fontId="1" fillId="0" borderId="0" xfId="0" applyFont="1"/>
    <xf numFmtId="164" fontId="0" fillId="0" borderId="0" xfId="0" applyNumberFormat="1"/>
    <xf numFmtId="164" fontId="4" fillId="0" borderId="0" xfId="0" applyNumberFormat="1" applyFont="1"/>
    <xf numFmtId="2" fontId="0" fillId="0" borderId="0" xfId="0" applyNumberFormat="1"/>
    <xf numFmtId="164" fontId="0" fillId="10" borderId="0" xfId="0" applyNumberFormat="1" applyFill="1"/>
    <xf numFmtId="0" fontId="4" fillId="5" borderId="9" xfId="0" applyFont="1" applyFill="1" applyBorder="1" applyAlignment="1">
      <alignment horizontal="left" wrapText="1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0" fillId="10" borderId="0" xfId="0" applyFill="1"/>
    <xf numFmtId="0" fontId="0" fillId="10" borderId="0" xfId="0" applyFont="1" applyFill="1"/>
    <xf numFmtId="0" fontId="1" fillId="47" borderId="0" xfId="0" applyFont="1" applyFill="1"/>
    <xf numFmtId="164" fontId="0" fillId="47" borderId="0" xfId="0" applyNumberFormat="1" applyFill="1"/>
    <xf numFmtId="0" fontId="0" fillId="47" borderId="0" xfId="0" applyFill="1"/>
    <xf numFmtId="0" fontId="0" fillId="47" borderId="0" xfId="0" applyFont="1" applyFill="1"/>
    <xf numFmtId="165" fontId="0" fillId="0" borderId="0" xfId="0" applyNumberFormat="1"/>
    <xf numFmtId="165" fontId="0" fillId="0" borderId="0" xfId="0" applyNumberFormat="1" applyBorder="1"/>
    <xf numFmtId="2" fontId="0" fillId="10" borderId="0" xfId="0" applyNumberFormat="1" applyFill="1"/>
    <xf numFmtId="2" fontId="0" fillId="45" borderId="0" xfId="0" applyNumberFormat="1" applyFill="1"/>
    <xf numFmtId="165" fontId="0" fillId="7" borderId="0" xfId="0" applyNumberFormat="1" applyFill="1"/>
    <xf numFmtId="2" fontId="0" fillId="7" borderId="0" xfId="0" applyNumberFormat="1" applyFill="1"/>
    <xf numFmtId="165" fontId="0" fillId="7" borderId="0" xfId="0" applyNumberFormat="1" applyFill="1" applyBorder="1"/>
    <xf numFmtId="2" fontId="0" fillId="45" borderId="0" xfId="0" applyNumberFormat="1" applyFill="1" applyBorder="1"/>
    <xf numFmtId="2" fontId="0" fillId="7" borderId="0" xfId="0" applyNumberFormat="1" applyFill="1" applyBorder="1"/>
    <xf numFmtId="164" fontId="0" fillId="48" borderId="0" xfId="0" applyNumberFormat="1" applyFill="1"/>
    <xf numFmtId="0" fontId="0" fillId="7" borderId="0" xfId="0" applyFill="1"/>
    <xf numFmtId="0" fontId="0" fillId="45" borderId="0" xfId="0" applyFill="1"/>
    <xf numFmtId="0" fontId="0" fillId="0" borderId="0" xfId="0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1" fillId="5" borderId="12" xfId="0" applyFont="1" applyFill="1" applyBorder="1"/>
    <xf numFmtId="0" fontId="1" fillId="5" borderId="9" xfId="0" applyFont="1" applyFill="1" applyBorder="1"/>
    <xf numFmtId="0" fontId="1" fillId="5" borderId="9" xfId="0" applyFont="1" applyFill="1" applyBorder="1" applyAlignment="1">
      <alignment horizontal="left" wrapText="1"/>
    </xf>
    <xf numFmtId="0" fontId="39" fillId="11" borderId="9" xfId="2" applyFont="1" applyFill="1" applyBorder="1" applyAlignment="1">
      <alignment horizontal="left" wrapText="1"/>
    </xf>
    <xf numFmtId="165" fontId="4" fillId="13" borderId="9" xfId="0" applyNumberFormat="1" applyFont="1" applyFill="1" applyBorder="1" applyAlignment="1">
      <alignment horizontal="left" wrapText="1"/>
    </xf>
    <xf numFmtId="165" fontId="4" fillId="49" borderId="9" xfId="0" applyNumberFormat="1" applyFont="1" applyFill="1" applyBorder="1" applyAlignment="1">
      <alignment horizontal="left" wrapText="1"/>
    </xf>
    <xf numFmtId="0" fontId="22" fillId="6" borderId="9" xfId="0" applyFont="1" applyFill="1" applyBorder="1" applyAlignment="1">
      <alignment horizontal="center" wrapText="1"/>
    </xf>
    <xf numFmtId="0" fontId="22" fillId="7" borderId="9" xfId="0" applyFont="1" applyFill="1" applyBorder="1" applyAlignment="1">
      <alignment horizontal="center" wrapText="1"/>
    </xf>
    <xf numFmtId="0" fontId="22" fillId="8" borderId="9" xfId="0" applyFont="1" applyFill="1" applyBorder="1" applyAlignment="1">
      <alignment horizontal="center" wrapText="1"/>
    </xf>
    <xf numFmtId="0" fontId="22" fillId="9" borderId="9" xfId="0" applyFont="1" applyFill="1" applyBorder="1" applyAlignment="1">
      <alignment horizontal="center" wrapText="1"/>
    </xf>
    <xf numFmtId="0" fontId="22" fillId="10" borderId="9" xfId="0" applyFont="1" applyFill="1" applyBorder="1" applyAlignment="1">
      <alignment horizontal="center" wrapText="1"/>
    </xf>
    <xf numFmtId="0" fontId="0" fillId="0" borderId="13" xfId="0" applyFill="1" applyBorder="1"/>
    <xf numFmtId="0" fontId="0" fillId="0" borderId="14" xfId="0" applyBorder="1"/>
    <xf numFmtId="0" fontId="0" fillId="0" borderId="14" xfId="0" applyBorder="1" applyAlignment="1">
      <alignment horizontal="left"/>
    </xf>
    <xf numFmtId="164" fontId="0" fillId="0" borderId="14" xfId="0" applyNumberFormat="1" applyBorder="1" applyAlignment="1">
      <alignment horizontal="left"/>
    </xf>
    <xf numFmtId="0" fontId="0" fillId="0" borderId="12" xfId="0" applyFill="1" applyBorder="1"/>
    <xf numFmtId="0" fontId="0" fillId="0" borderId="9" xfId="0" applyBorder="1"/>
    <xf numFmtId="0" fontId="0" fillId="0" borderId="12" xfId="0" applyBorder="1"/>
    <xf numFmtId="0" fontId="1" fillId="0" borderId="12" xfId="0" applyFont="1" applyBorder="1"/>
    <xf numFmtId="0" fontId="1" fillId="0" borderId="9" xfId="0" applyFont="1" applyBorder="1"/>
    <xf numFmtId="0" fontId="1" fillId="0" borderId="14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48" borderId="0" xfId="0" applyFill="1"/>
    <xf numFmtId="164" fontId="23" fillId="0" borderId="0" xfId="0" applyNumberFormat="1" applyFont="1" applyFill="1" applyAlignment="1">
      <alignment horizontal="right"/>
    </xf>
    <xf numFmtId="0" fontId="23" fillId="0" borderId="0" xfId="0" applyFont="1" applyFill="1" applyAlignment="1">
      <alignment horizontal="right"/>
    </xf>
    <xf numFmtId="165" fontId="24" fillId="0" borderId="0" xfId="0" applyNumberFormat="1" applyFont="1" applyFill="1" applyAlignment="1">
      <alignment horizontal="right"/>
    </xf>
    <xf numFmtId="164" fontId="24" fillId="0" borderId="0" xfId="0" applyNumberFormat="1" applyFont="1" applyFill="1" applyAlignment="1">
      <alignment horizontal="right"/>
    </xf>
    <xf numFmtId="0" fontId="24" fillId="0" borderId="0" xfId="0" applyFont="1" applyFill="1" applyAlignment="1">
      <alignment horizontal="right"/>
    </xf>
    <xf numFmtId="0" fontId="0" fillId="0" borderId="26" xfId="0" applyBorder="1"/>
    <xf numFmtId="0" fontId="1" fillId="50" borderId="27" xfId="0" applyFont="1" applyFill="1" applyBorder="1"/>
    <xf numFmtId="0" fontId="1" fillId="14" borderId="27" xfId="0" applyFont="1" applyFill="1" applyBorder="1"/>
    <xf numFmtId="0" fontId="1" fillId="0" borderId="25" xfId="0" applyFont="1" applyBorder="1"/>
    <xf numFmtId="0" fontId="1" fillId="0" borderId="28" xfId="0" applyFont="1" applyBorder="1"/>
    <xf numFmtId="0" fontId="0" fillId="0" borderId="0" xfId="0" applyAlignment="1">
      <alignment vertical="center" wrapText="1"/>
    </xf>
    <xf numFmtId="0" fontId="1" fillId="0" borderId="27" xfId="0" applyFont="1" applyFill="1" applyBorder="1"/>
    <xf numFmtId="0" fontId="1" fillId="14" borderId="29" xfId="0" applyFont="1" applyFill="1" applyBorder="1"/>
    <xf numFmtId="166" fontId="0" fillId="0" borderId="0" xfId="44" applyNumberFormat="1" applyFont="1"/>
    <xf numFmtId="164" fontId="0" fillId="0" borderId="27" xfId="0" applyNumberFormat="1" applyFill="1" applyBorder="1"/>
    <xf numFmtId="167" fontId="0" fillId="50" borderId="27" xfId="44" applyNumberFormat="1" applyFont="1" applyFill="1" applyBorder="1"/>
    <xf numFmtId="167" fontId="0" fillId="14" borderId="27" xfId="44" applyNumberFormat="1" applyFont="1" applyFill="1" applyBorder="1"/>
    <xf numFmtId="164" fontId="0" fillId="50" borderId="27" xfId="0" applyNumberFormat="1" applyFill="1" applyBorder="1"/>
    <xf numFmtId="164" fontId="0" fillId="14" borderId="29" xfId="0" applyNumberFormat="1" applyFill="1" applyBorder="1"/>
    <xf numFmtId="164" fontId="0" fillId="0" borderId="30" xfId="0" applyNumberFormat="1" applyFill="1" applyBorder="1"/>
    <xf numFmtId="167" fontId="0" fillId="50" borderId="30" xfId="44" applyNumberFormat="1" applyFont="1" applyFill="1" applyBorder="1"/>
    <xf numFmtId="167" fontId="0" fillId="14" borderId="30" xfId="44" applyNumberFormat="1" applyFont="1" applyFill="1" applyBorder="1"/>
    <xf numFmtId="168" fontId="1" fillId="51" borderId="31" xfId="0" applyNumberFormat="1" applyFont="1" applyFill="1" applyBorder="1"/>
    <xf numFmtId="0" fontId="1" fillId="51" borderId="0" xfId="0" applyFont="1" applyFill="1"/>
    <xf numFmtId="167" fontId="1" fillId="52" borderId="31" xfId="44" applyNumberFormat="1" applyFont="1" applyFill="1" applyBorder="1"/>
    <xf numFmtId="167" fontId="1" fillId="53" borderId="31" xfId="44" applyNumberFormat="1" applyFont="1" applyFill="1" applyBorder="1"/>
    <xf numFmtId="168" fontId="1" fillId="52" borderId="31" xfId="0" applyNumberFormat="1" applyFont="1" applyFill="1" applyBorder="1"/>
    <xf numFmtId="168" fontId="1" fillId="53" borderId="32" xfId="0" applyNumberFormat="1" applyFont="1" applyFill="1" applyBorder="1"/>
    <xf numFmtId="167" fontId="1" fillId="51" borderId="0" xfId="0" applyNumberFormat="1" applyFont="1" applyFill="1"/>
    <xf numFmtId="166" fontId="41" fillId="0" borderId="0" xfId="44" applyNumberFormat="1" applyFont="1"/>
    <xf numFmtId="0" fontId="0" fillId="0" borderId="0" xfId="0" applyFont="1" applyAlignment="1">
      <alignment wrapText="1"/>
    </xf>
    <xf numFmtId="167" fontId="6" fillId="0" borderId="9" xfId="44" applyNumberFormat="1" applyFont="1" applyFill="1" applyBorder="1" applyAlignment="1">
      <alignment horizontal="left" vertical="top"/>
    </xf>
    <xf numFmtId="11" fontId="6" fillId="0" borderId="0" xfId="0" applyNumberFormat="1" applyFont="1"/>
    <xf numFmtId="2" fontId="6" fillId="0" borderId="0" xfId="0" applyNumberFormat="1" applyFont="1"/>
    <xf numFmtId="0" fontId="6" fillId="0" borderId="13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right"/>
    </xf>
    <xf numFmtId="0" fontId="6" fillId="46" borderId="12" xfId="0" applyFont="1" applyFill="1" applyBorder="1"/>
    <xf numFmtId="2" fontId="6" fillId="53" borderId="0" xfId="0" applyNumberFormat="1" applyFont="1" applyFill="1"/>
    <xf numFmtId="2" fontId="6" fillId="50" borderId="0" xfId="0" applyNumberFormat="1" applyFont="1" applyFill="1"/>
    <xf numFmtId="167" fontId="6" fillId="4" borderId="9" xfId="44" applyNumberFormat="1" applyFont="1" applyFill="1" applyBorder="1" applyAlignment="1">
      <alignment horizontal="left" vertical="top"/>
    </xf>
    <xf numFmtId="0" fontId="6" fillId="46" borderId="9" xfId="0" applyFont="1" applyFill="1" applyBorder="1"/>
    <xf numFmtId="0" fontId="6" fillId="0" borderId="9" xfId="0" applyFont="1" applyFill="1" applyBorder="1" applyAlignment="1">
      <alignment horizontal="right"/>
    </xf>
    <xf numFmtId="167" fontId="4" fillId="0" borderId="9" xfId="44" applyNumberFormat="1" applyFont="1" applyFill="1" applyBorder="1" applyAlignment="1">
      <alignment horizontal="left" vertical="top"/>
    </xf>
    <xf numFmtId="0" fontId="0" fillId="0" borderId="28" xfId="0" applyBorder="1"/>
    <xf numFmtId="164" fontId="0" fillId="50" borderId="30" xfId="0" applyNumberFormat="1" applyFill="1" applyBorder="1"/>
    <xf numFmtId="0" fontId="0" fillId="0" borderId="0" xfId="0" applyFill="1"/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164" fontId="23" fillId="10" borderId="0" xfId="0" applyNumberFormat="1" applyFont="1" applyFill="1"/>
    <xf numFmtId="0" fontId="23" fillId="10" borderId="0" xfId="0" applyFont="1" applyFill="1"/>
    <xf numFmtId="165" fontId="1" fillId="0" borderId="0" xfId="0" applyNumberFormat="1" applyFont="1" applyFill="1"/>
    <xf numFmtId="2" fontId="0" fillId="0" borderId="0" xfId="0" applyNumberFormat="1" applyFill="1"/>
    <xf numFmtId="165" fontId="0" fillId="0" borderId="0" xfId="0" applyNumberFormat="1" applyFill="1"/>
    <xf numFmtId="165" fontId="0" fillId="0" borderId="0" xfId="0" applyNumberFormat="1" applyFill="1" applyBorder="1"/>
    <xf numFmtId="0" fontId="1" fillId="0" borderId="0" xfId="0" applyFont="1" applyFill="1" applyBorder="1"/>
    <xf numFmtId="0" fontId="0" fillId="0" borderId="0" xfId="0" applyFill="1" applyBorder="1"/>
    <xf numFmtId="164" fontId="1" fillId="0" borderId="0" xfId="0" applyNumberFormat="1" applyFont="1" applyFill="1"/>
    <xf numFmtId="164" fontId="0" fillId="0" borderId="0" xfId="0" applyNumberFormat="1" applyFill="1"/>
    <xf numFmtId="0" fontId="1" fillId="0" borderId="0" xfId="0" applyFont="1" applyFill="1"/>
    <xf numFmtId="0" fontId="1" fillId="0" borderId="15" xfId="0" applyFont="1" applyFill="1" applyBorder="1"/>
    <xf numFmtId="0" fontId="12" fillId="0" borderId="0" xfId="0" applyFont="1"/>
    <xf numFmtId="0" fontId="1" fillId="4" borderId="25" xfId="0" applyFont="1" applyFill="1" applyBorder="1"/>
    <xf numFmtId="0" fontId="4" fillId="0" borderId="0" xfId="0" applyFont="1" applyFill="1" applyAlignment="1">
      <alignment horizontal="left"/>
    </xf>
    <xf numFmtId="0" fontId="1" fillId="54" borderId="0" xfId="0" applyFont="1" applyFill="1"/>
    <xf numFmtId="9" fontId="0" fillId="0" borderId="0" xfId="0" applyNumberFormat="1"/>
    <xf numFmtId="0" fontId="1" fillId="0" borderId="0" xfId="0" applyFont="1" applyFill="1" applyAlignment="1">
      <alignment wrapText="1"/>
    </xf>
    <xf numFmtId="0" fontId="1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right"/>
    </xf>
    <xf numFmtId="9" fontId="1" fillId="0" borderId="0" xfId="0" applyNumberFormat="1" applyFont="1" applyFill="1"/>
    <xf numFmtId="164" fontId="0" fillId="0" borderId="0" xfId="0" applyNumberFormat="1" applyFill="1" applyAlignment="1">
      <alignment horizontal="right"/>
    </xf>
    <xf numFmtId="0" fontId="0" fillId="0" borderId="0" xfId="0" applyFill="1" applyAlignment="1">
      <alignment horizontal="center"/>
    </xf>
    <xf numFmtId="165" fontId="21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vertical="center"/>
    </xf>
    <xf numFmtId="0" fontId="21" fillId="0" borderId="0" xfId="0" applyFont="1" applyFill="1" applyAlignment="1">
      <alignment horizontal="right"/>
    </xf>
    <xf numFmtId="164" fontId="21" fillId="0" borderId="0" xfId="0" applyNumberFormat="1" applyFont="1" applyFill="1" applyAlignment="1">
      <alignment horizontal="right"/>
    </xf>
    <xf numFmtId="0" fontId="19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2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0" fillId="0" borderId="0" xfId="0" applyFont="1" applyFill="1"/>
    <xf numFmtId="164" fontId="22" fillId="0" borderId="0" xfId="0" applyNumberFormat="1" applyFont="1" applyFill="1" applyAlignment="1">
      <alignment horizontal="right"/>
    </xf>
    <xf numFmtId="2" fontId="0" fillId="0" borderId="0" xfId="0" applyNumberFormat="1" applyFont="1" applyFill="1"/>
    <xf numFmtId="164" fontId="0" fillId="0" borderId="0" xfId="0" applyNumberFormat="1" applyFont="1" applyFill="1"/>
    <xf numFmtId="0" fontId="4" fillId="0" borderId="0" xfId="0" applyFont="1" applyFill="1"/>
    <xf numFmtId="165" fontId="0" fillId="10" borderId="0" xfId="0" applyNumberFormat="1" applyFill="1"/>
    <xf numFmtId="165" fontId="0" fillId="45" borderId="0" xfId="0" applyNumberFormat="1" applyFill="1"/>
    <xf numFmtId="165" fontId="0" fillId="10" borderId="0" xfId="0" applyNumberFormat="1" applyFill="1" applyBorder="1"/>
    <xf numFmtId="165" fontId="0" fillId="45" borderId="0" xfId="0" applyNumberFormat="1" applyFill="1" applyBorder="1"/>
    <xf numFmtId="0" fontId="0" fillId="55" borderId="0" xfId="0" applyFill="1"/>
    <xf numFmtId="164" fontId="0" fillId="55" borderId="0" xfId="0" applyNumberFormat="1" applyFill="1"/>
    <xf numFmtId="0" fontId="0" fillId="56" borderId="0" xfId="0" applyFill="1"/>
    <xf numFmtId="164" fontId="0" fillId="56" borderId="0" xfId="0" applyNumberFormat="1" applyFill="1"/>
    <xf numFmtId="164" fontId="0" fillId="51" borderId="0" xfId="0" applyNumberFormat="1" applyFill="1"/>
    <xf numFmtId="164" fontId="0" fillId="4" borderId="33" xfId="0" applyNumberFormat="1" applyFill="1" applyBorder="1" applyAlignment="1">
      <alignment horizontal="right"/>
    </xf>
    <xf numFmtId="164" fontId="0" fillId="4" borderId="34" xfId="0" applyNumberFormat="1" applyFill="1" applyBorder="1"/>
    <xf numFmtId="164" fontId="0" fillId="4" borderId="35" xfId="0" applyNumberFormat="1" applyFill="1" applyBorder="1"/>
    <xf numFmtId="164" fontId="0" fillId="4" borderId="36" xfId="0" applyNumberFormat="1" applyFill="1" applyBorder="1" applyAlignment="1">
      <alignment horizontal="right"/>
    </xf>
    <xf numFmtId="0" fontId="1" fillId="4" borderId="0" xfId="0" applyFont="1" applyFill="1" applyBorder="1"/>
    <xf numFmtId="164" fontId="1" fillId="4" borderId="0" xfId="0" applyNumberFormat="1" applyFont="1" applyFill="1" applyBorder="1"/>
    <xf numFmtId="164" fontId="0" fillId="4" borderId="37" xfId="0" applyNumberFormat="1" applyFill="1" applyBorder="1"/>
    <xf numFmtId="164" fontId="21" fillId="4" borderId="36" xfId="0" applyNumberFormat="1" applyFont="1" applyFill="1" applyBorder="1" applyAlignment="1">
      <alignment horizontal="right"/>
    </xf>
    <xf numFmtId="164" fontId="0" fillId="4" borderId="38" xfId="0" applyNumberFormat="1" applyFill="1" applyBorder="1" applyAlignment="1">
      <alignment horizontal="right"/>
    </xf>
    <xf numFmtId="164" fontId="0" fillId="4" borderId="39" xfId="0" applyNumberFormat="1" applyFill="1" applyBorder="1"/>
    <xf numFmtId="164" fontId="0" fillId="4" borderId="40" xfId="0" applyNumberFormat="1" applyFill="1" applyBorder="1"/>
    <xf numFmtId="9" fontId="0" fillId="48" borderId="0" xfId="0" applyNumberFormat="1" applyFill="1"/>
    <xf numFmtId="9" fontId="0" fillId="0" borderId="0" xfId="0" applyNumberFormat="1" applyFill="1"/>
    <xf numFmtId="0" fontId="21" fillId="10" borderId="0" xfId="0" applyFont="1" applyFill="1" applyAlignment="1">
      <alignment horizontal="left"/>
    </xf>
    <xf numFmtId="165" fontId="21" fillId="7" borderId="0" xfId="0" applyNumberFormat="1" applyFont="1" applyFill="1" applyAlignment="1">
      <alignment horizontal="right"/>
    </xf>
    <xf numFmtId="0" fontId="0" fillId="51" borderId="0" xfId="0" applyFill="1" applyAlignment="1">
      <alignment horizontal="left"/>
    </xf>
    <xf numFmtId="164" fontId="0" fillId="4" borderId="0" xfId="0" applyNumberFormat="1" applyFont="1" applyFill="1" applyBorder="1"/>
    <xf numFmtId="164" fontId="0" fillId="51" borderId="0" xfId="0" applyNumberFormat="1" applyFont="1" applyFill="1" applyBorder="1"/>
    <xf numFmtId="0" fontId="0" fillId="4" borderId="0" xfId="0" applyFont="1" applyFill="1" applyAlignment="1">
      <alignment horizontal="left"/>
    </xf>
    <xf numFmtId="0" fontId="0" fillId="51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164" fontId="0" fillId="0" borderId="0" xfId="0" applyNumberFormat="1" applyFont="1" applyFill="1" applyBorder="1"/>
    <xf numFmtId="0" fontId="4" fillId="5" borderId="9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1" builtinId="27" customBuiltin="1"/>
    <cellStyle name="Calculation" xfId="12" builtinId="22" customBuiltin="1"/>
    <cellStyle name="Check Cell" xfId="14" builtinId="23" customBuiltin="1"/>
    <cellStyle name="Comma" xfId="44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3" xr:uid="{00000000-0005-0000-0000-000026000000}"/>
    <cellStyle name="Normal_Sheet1" xfId="2" xr:uid="{00000000-0005-0000-0000-000027000000}"/>
    <cellStyle name="Note" xfId="16" builtinId="10" customBuiltin="1"/>
    <cellStyle name="Output" xfId="11" builtinId="21" customBuiltin="1"/>
    <cellStyle name="Title 2" xfId="43" xr:uid="{00000000-0005-0000-0000-00002A000000}"/>
    <cellStyle name="Total" xfId="18" builtinId="25" customBuiltin="1"/>
    <cellStyle name="Warning Text" xfId="15" builtinId="11" customBuiltin="1"/>
  </cellStyles>
  <dxfs count="4"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FF"/>
      <color rgb="FFFEC5BA"/>
      <color rgb="FFFE6344"/>
      <color rgb="FFFF3B3B"/>
      <color rgb="FFFE3912"/>
      <color rgb="FFEA0000"/>
      <color rgb="FFD00000"/>
      <color rgb="FF00FAB9"/>
      <color rgb="FF0DFF35"/>
      <color rgb="FFFF78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workbookViewId="0"/>
  </sheetViews>
  <sheetFormatPr defaultRowHeight="15" x14ac:dyDescent="0.25"/>
  <cols>
    <col min="4" max="4" width="19" customWidth="1"/>
  </cols>
  <sheetData>
    <row r="1" spans="1:2" x14ac:dyDescent="0.25">
      <c r="A1" t="s">
        <v>1178</v>
      </c>
    </row>
    <row r="2" spans="1:2" x14ac:dyDescent="0.25">
      <c r="A2" t="s">
        <v>1179</v>
      </c>
    </row>
    <row r="4" spans="1:2" x14ac:dyDescent="0.25">
      <c r="A4" t="s">
        <v>1180</v>
      </c>
    </row>
    <row r="5" spans="1:2" x14ac:dyDescent="0.25">
      <c r="B5" t="s">
        <v>1181</v>
      </c>
    </row>
    <row r="6" spans="1:2" x14ac:dyDescent="0.25">
      <c r="B6" s="85" t="s">
        <v>1182</v>
      </c>
    </row>
    <row r="7" spans="1:2" s="85" customFormat="1" x14ac:dyDescent="0.25">
      <c r="B7" s="85" t="s">
        <v>1183</v>
      </c>
    </row>
    <row r="8" spans="1:2" x14ac:dyDescent="0.25">
      <c r="B8" t="s">
        <v>1240</v>
      </c>
    </row>
    <row r="9" spans="1:2" x14ac:dyDescent="0.25">
      <c r="B9" s="85" t="s">
        <v>1241</v>
      </c>
    </row>
    <row r="10" spans="1:2" s="85" customFormat="1" x14ac:dyDescent="0.25"/>
    <row r="11" spans="1:2" s="85" customFormat="1" x14ac:dyDescent="0.25">
      <c r="A11" s="85" t="s">
        <v>1239</v>
      </c>
    </row>
    <row r="12" spans="1:2" s="85" customFormat="1" x14ac:dyDescent="0.25">
      <c r="B12" s="85" t="s">
        <v>1242</v>
      </c>
    </row>
    <row r="13" spans="1:2" s="85" customFormat="1" x14ac:dyDescent="0.25">
      <c r="B13" s="85" t="s">
        <v>1243</v>
      </c>
    </row>
    <row r="15" spans="1:2" x14ac:dyDescent="0.25">
      <c r="A15" t="s">
        <v>1184</v>
      </c>
    </row>
    <row r="16" spans="1:2" x14ac:dyDescent="0.25">
      <c r="A16">
        <v>1</v>
      </c>
      <c r="B16" t="s">
        <v>1224</v>
      </c>
    </row>
    <row r="17" spans="1:3" x14ac:dyDescent="0.25">
      <c r="A17">
        <v>2</v>
      </c>
      <c r="B17" t="s">
        <v>1185</v>
      </c>
    </row>
    <row r="18" spans="1:3" x14ac:dyDescent="0.25">
      <c r="C18" s="85" t="s">
        <v>1225</v>
      </c>
    </row>
    <row r="19" spans="1:3" x14ac:dyDescent="0.25">
      <c r="A19">
        <v>3</v>
      </c>
      <c r="B19" t="s">
        <v>1226</v>
      </c>
    </row>
    <row r="20" spans="1:3" x14ac:dyDescent="0.25">
      <c r="A20">
        <v>4</v>
      </c>
      <c r="B20" t="s">
        <v>1186</v>
      </c>
    </row>
    <row r="21" spans="1:3" x14ac:dyDescent="0.25">
      <c r="A21" s="140">
        <v>5</v>
      </c>
      <c r="B21" s="85" t="s">
        <v>1244</v>
      </c>
    </row>
    <row r="22" spans="1:3" s="85" customFormat="1" x14ac:dyDescent="0.25">
      <c r="A22" s="140"/>
      <c r="C22" s="85" t="s">
        <v>1233</v>
      </c>
    </row>
    <row r="23" spans="1:3" x14ac:dyDescent="0.25">
      <c r="A23" s="140">
        <v>6</v>
      </c>
      <c r="B23" t="s">
        <v>1191</v>
      </c>
    </row>
    <row r="24" spans="1:3" s="85" customFormat="1" x14ac:dyDescent="0.25">
      <c r="A24" s="140">
        <v>7</v>
      </c>
      <c r="B24" s="85" t="s">
        <v>1234</v>
      </c>
    </row>
    <row r="25" spans="1:3" s="85" customFormat="1" x14ac:dyDescent="0.25"/>
    <row r="26" spans="1:3" x14ac:dyDescent="0.25">
      <c r="A26" t="s">
        <v>1187</v>
      </c>
    </row>
    <row r="27" spans="1:3" x14ac:dyDescent="0.25">
      <c r="A27" s="140" t="s">
        <v>1245</v>
      </c>
      <c r="B27" t="s">
        <v>1227</v>
      </c>
    </row>
    <row r="28" spans="1:3" x14ac:dyDescent="0.25">
      <c r="A28" s="140"/>
      <c r="C28" t="s">
        <v>1195</v>
      </c>
    </row>
    <row r="29" spans="1:3" x14ac:dyDescent="0.25">
      <c r="A29" s="140" t="s">
        <v>1246</v>
      </c>
      <c r="B29" t="s">
        <v>1188</v>
      </c>
    </row>
    <row r="30" spans="1:3" x14ac:dyDescent="0.25">
      <c r="A30" s="140" t="s">
        <v>1247</v>
      </c>
      <c r="B30" t="s">
        <v>1189</v>
      </c>
    </row>
    <row r="31" spans="1:3" x14ac:dyDescent="0.25">
      <c r="A31" s="140"/>
    </row>
    <row r="32" spans="1:3" x14ac:dyDescent="0.25">
      <c r="A32" s="140" t="s">
        <v>1248</v>
      </c>
      <c r="B32" t="s">
        <v>1235</v>
      </c>
    </row>
    <row r="33" spans="1:11" x14ac:dyDescent="0.25">
      <c r="A33" s="140" t="s">
        <v>1249</v>
      </c>
      <c r="B33" t="s">
        <v>1228</v>
      </c>
    </row>
    <row r="34" spans="1:11" x14ac:dyDescent="0.25">
      <c r="A34" s="140" t="s">
        <v>1250</v>
      </c>
      <c r="B34" t="s">
        <v>1229</v>
      </c>
    </row>
    <row r="35" spans="1:11" x14ac:dyDescent="0.25">
      <c r="A35" s="140"/>
      <c r="B35" s="140" t="s">
        <v>1251</v>
      </c>
      <c r="C35" t="s">
        <v>1230</v>
      </c>
    </row>
    <row r="36" spans="1:11" x14ac:dyDescent="0.25">
      <c r="A36" s="140"/>
      <c r="B36" s="140"/>
      <c r="D36" s="85" t="s">
        <v>1196</v>
      </c>
    </row>
    <row r="37" spans="1:11" x14ac:dyDescent="0.25">
      <c r="A37" s="140"/>
      <c r="B37" s="140" t="s">
        <v>1252</v>
      </c>
      <c r="C37" t="s">
        <v>1197</v>
      </c>
    </row>
    <row r="38" spans="1:11" x14ac:dyDescent="0.25">
      <c r="A38" s="140"/>
      <c r="B38" s="140"/>
      <c r="D38" s="85" t="s">
        <v>1190</v>
      </c>
      <c r="K38" t="s">
        <v>1232</v>
      </c>
    </row>
    <row r="39" spans="1:11" s="85" customFormat="1" x14ac:dyDescent="0.25">
      <c r="A39" s="140"/>
      <c r="B39" s="140" t="s">
        <v>1253</v>
      </c>
      <c r="C39" s="85" t="s">
        <v>1231</v>
      </c>
    </row>
    <row r="40" spans="1:11" s="85" customFormat="1" x14ac:dyDescent="0.25">
      <c r="A40" s="140"/>
      <c r="D40" s="165" t="s">
        <v>1199</v>
      </c>
      <c r="E40" s="165"/>
    </row>
    <row r="41" spans="1:11" s="85" customFormat="1" x14ac:dyDescent="0.25">
      <c r="A41" s="140"/>
      <c r="D41" s="165" t="s">
        <v>1200</v>
      </c>
      <c r="E41" s="165" t="s">
        <v>1198</v>
      </c>
    </row>
    <row r="42" spans="1:11" s="85" customFormat="1" x14ac:dyDescent="0.25">
      <c r="A42" s="140"/>
      <c r="D42" t="s">
        <v>34</v>
      </c>
      <c r="E42" t="s">
        <v>56</v>
      </c>
    </row>
    <row r="43" spans="1:11" s="85" customFormat="1" x14ac:dyDescent="0.25">
      <c r="A43" s="140"/>
      <c r="D43" t="s">
        <v>14</v>
      </c>
      <c r="E43" t="s">
        <v>48</v>
      </c>
    </row>
    <row r="44" spans="1:11" s="85" customFormat="1" x14ac:dyDescent="0.25">
      <c r="A44" s="140"/>
      <c r="D44" t="s">
        <v>20</v>
      </c>
      <c r="E44" t="s">
        <v>43</v>
      </c>
    </row>
    <row r="45" spans="1:11" s="85" customFormat="1" x14ac:dyDescent="0.25">
      <c r="A45" s="140"/>
      <c r="D45" t="s">
        <v>29</v>
      </c>
      <c r="E45" t="s">
        <v>42</v>
      </c>
    </row>
    <row r="46" spans="1:11" s="85" customFormat="1" x14ac:dyDescent="0.25">
      <c r="A46" s="140"/>
      <c r="D46" t="s">
        <v>33</v>
      </c>
      <c r="E46" t="s">
        <v>44</v>
      </c>
    </row>
    <row r="47" spans="1:11" s="85" customFormat="1" x14ac:dyDescent="0.25">
      <c r="A47" s="140"/>
      <c r="D47" t="s">
        <v>35</v>
      </c>
      <c r="E47" t="s">
        <v>63</v>
      </c>
    </row>
    <row r="48" spans="1:11" s="85" customFormat="1" x14ac:dyDescent="0.25">
      <c r="A48" s="140"/>
      <c r="D48" t="s">
        <v>10</v>
      </c>
      <c r="E48" t="s">
        <v>43</v>
      </c>
    </row>
    <row r="49" spans="1:5" s="85" customFormat="1" x14ac:dyDescent="0.25">
      <c r="A49" s="140"/>
      <c r="D49"/>
      <c r="E49"/>
    </row>
    <row r="50" spans="1:5" s="85" customFormat="1" ht="15.75" thickBot="1" x14ac:dyDescent="0.3">
      <c r="A50" s="140"/>
      <c r="D50" t="s">
        <v>1223</v>
      </c>
      <c r="E50"/>
    </row>
    <row r="51" spans="1:5" s="85" customFormat="1" ht="15.75" thickTop="1" x14ac:dyDescent="0.25">
      <c r="A51" s="140"/>
      <c r="B51" s="241"/>
      <c r="C51" s="242"/>
      <c r="D51" s="242"/>
      <c r="E51" s="243"/>
    </row>
    <row r="52" spans="1:5" x14ac:dyDescent="0.25">
      <c r="B52" s="244"/>
      <c r="C52" s="245" t="s">
        <v>939</v>
      </c>
      <c r="D52" s="246" t="s">
        <v>940</v>
      </c>
      <c r="E52" s="247"/>
    </row>
    <row r="53" spans="1:5" x14ac:dyDescent="0.25">
      <c r="B53" s="244"/>
      <c r="C53" s="259" t="s">
        <v>42</v>
      </c>
      <c r="D53" s="257" t="s">
        <v>42</v>
      </c>
      <c r="E53" s="247"/>
    </row>
    <row r="54" spans="1:5" x14ac:dyDescent="0.25">
      <c r="B54" s="244"/>
      <c r="C54" s="260" t="s">
        <v>47</v>
      </c>
      <c r="D54" s="258" t="s">
        <v>48</v>
      </c>
      <c r="E54" s="247"/>
    </row>
    <row r="55" spans="1:5" x14ac:dyDescent="0.25">
      <c r="B55" s="248"/>
      <c r="C55" s="259" t="s">
        <v>50</v>
      </c>
      <c r="D55" s="257" t="s">
        <v>50</v>
      </c>
      <c r="E55" s="247"/>
    </row>
    <row r="56" spans="1:5" x14ac:dyDescent="0.25">
      <c r="A56" s="140"/>
      <c r="B56" s="248"/>
      <c r="C56" s="259" t="s">
        <v>51</v>
      </c>
      <c r="D56" s="257" t="s">
        <v>51</v>
      </c>
      <c r="E56" s="247"/>
    </row>
    <row r="57" spans="1:5" x14ac:dyDescent="0.25">
      <c r="A57" s="140"/>
      <c r="B57" s="244"/>
      <c r="C57" s="259" t="s">
        <v>53</v>
      </c>
      <c r="D57" s="257" t="s">
        <v>53</v>
      </c>
      <c r="E57" s="247"/>
    </row>
    <row r="58" spans="1:5" x14ac:dyDescent="0.25">
      <c r="B58" s="244"/>
      <c r="C58" s="260" t="s">
        <v>54</v>
      </c>
      <c r="D58" s="257" t="s">
        <v>58</v>
      </c>
      <c r="E58" s="247"/>
    </row>
    <row r="59" spans="1:5" x14ac:dyDescent="0.25">
      <c r="B59" s="244"/>
      <c r="C59" s="259" t="s">
        <v>58</v>
      </c>
      <c r="D59" s="257" t="s">
        <v>60</v>
      </c>
      <c r="E59" s="247"/>
    </row>
    <row r="60" spans="1:5" x14ac:dyDescent="0.25">
      <c r="B60" s="244"/>
      <c r="C60" s="259" t="s">
        <v>60</v>
      </c>
      <c r="D60" s="257" t="s">
        <v>62</v>
      </c>
      <c r="E60" s="247"/>
    </row>
    <row r="61" spans="1:5" x14ac:dyDescent="0.25">
      <c r="B61" s="244"/>
      <c r="C61" s="259" t="s">
        <v>62</v>
      </c>
      <c r="D61" s="257" t="s">
        <v>66</v>
      </c>
      <c r="E61" s="247"/>
    </row>
    <row r="62" spans="1:5" x14ac:dyDescent="0.25">
      <c r="B62" s="248"/>
      <c r="C62" s="259" t="s">
        <v>66</v>
      </c>
      <c r="D62" s="258" t="s">
        <v>71</v>
      </c>
      <c r="E62" s="247"/>
    </row>
    <row r="63" spans="1:5" x14ac:dyDescent="0.25">
      <c r="B63" s="244"/>
      <c r="C63" s="259" t="s">
        <v>72</v>
      </c>
      <c r="D63" s="257" t="s">
        <v>72</v>
      </c>
      <c r="E63" s="247"/>
    </row>
    <row r="64" spans="1:5" x14ac:dyDescent="0.25">
      <c r="B64" s="244"/>
      <c r="C64" s="259" t="s">
        <v>73</v>
      </c>
      <c r="D64" s="257" t="s">
        <v>73</v>
      </c>
      <c r="E64" s="247"/>
    </row>
    <row r="65" spans="2:5" x14ac:dyDescent="0.25">
      <c r="B65" s="244"/>
      <c r="C65" s="259" t="s">
        <v>74</v>
      </c>
      <c r="D65" s="257" t="s">
        <v>74</v>
      </c>
      <c r="E65" s="247"/>
    </row>
    <row r="66" spans="2:5" x14ac:dyDescent="0.25">
      <c r="B66" s="244"/>
      <c r="C66" s="259" t="s">
        <v>78</v>
      </c>
      <c r="D66" s="258" t="s">
        <v>77</v>
      </c>
      <c r="E66" s="247"/>
    </row>
    <row r="67" spans="2:5" x14ac:dyDescent="0.25">
      <c r="B67" s="244"/>
      <c r="C67" s="259"/>
      <c r="D67" s="257" t="s">
        <v>78</v>
      </c>
      <c r="E67" s="247"/>
    </row>
    <row r="68" spans="2:5" ht="15.75" thickBot="1" x14ac:dyDescent="0.3">
      <c r="B68" s="249"/>
      <c r="C68" s="250"/>
      <c r="D68" s="250"/>
      <c r="E68" s="251"/>
    </row>
    <row r="69" spans="2:5" ht="15.75" thickTop="1" x14ac:dyDescent="0.25"/>
  </sheetData>
  <pageMargins left="0.45" right="0.45" top="0.5" bottom="0.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X165"/>
  <sheetViews>
    <sheetView tabSelected="1" topLeftCell="A40" workbookViewId="0">
      <selection activeCell="C70" sqref="C70"/>
    </sheetView>
  </sheetViews>
  <sheetFormatPr defaultRowHeight="15" x14ac:dyDescent="0.25"/>
  <cols>
    <col min="1" max="1" width="9.140625" style="85"/>
    <col min="2" max="2" width="11.140625" style="85" customWidth="1"/>
    <col min="3" max="4" width="10.140625" style="85" customWidth="1"/>
    <col min="5" max="5" width="9.140625" style="85"/>
    <col min="6" max="6" width="11.5703125" style="85" customWidth="1"/>
    <col min="7" max="7" width="6.28515625" style="85" customWidth="1"/>
    <col min="8" max="8" width="3.7109375" style="85" customWidth="1"/>
    <col min="9" max="9" width="10.140625" style="85" customWidth="1"/>
    <col min="10" max="10" width="11.5703125" style="85" bestFit="1" customWidth="1"/>
    <col min="11" max="11" width="10.42578125" style="85" customWidth="1"/>
    <col min="12" max="12" width="10.140625" style="85" customWidth="1"/>
    <col min="13" max="13" width="11.5703125" style="85" bestFit="1" customWidth="1"/>
    <col min="14" max="14" width="10.85546875" style="85" customWidth="1"/>
    <col min="15" max="15" width="7.28515625" style="85" customWidth="1"/>
    <col min="16" max="16" width="10" style="85" customWidth="1"/>
    <col min="17" max="17" width="10.5703125" style="85" bestFit="1" customWidth="1"/>
    <col min="18" max="18" width="11" style="85" customWidth="1"/>
    <col min="19" max="20" width="10.140625" style="85" customWidth="1"/>
    <col min="21" max="21" width="11.28515625" style="85" customWidth="1"/>
    <col min="22" max="22" width="6.7109375" style="85" customWidth="1"/>
    <col min="23" max="23" width="9" style="85" customWidth="1"/>
    <col min="24" max="28" width="11" style="85" customWidth="1"/>
    <col min="29" max="16384" width="9.140625" style="85"/>
  </cols>
  <sheetData>
    <row r="1" spans="1:49" ht="15.75" thickBot="1" x14ac:dyDescent="0.3">
      <c r="Q1" s="194" t="s">
        <v>1221</v>
      </c>
      <c r="R1" s="97"/>
      <c r="S1" s="97"/>
      <c r="T1" s="97"/>
      <c r="U1" s="97"/>
    </row>
    <row r="2" spans="1:49" x14ac:dyDescent="0.25">
      <c r="B2" s="85" t="s">
        <v>1236</v>
      </c>
      <c r="AE2" s="2" t="s">
        <v>933</v>
      </c>
      <c r="AF2" s="3"/>
      <c r="AG2" s="3"/>
      <c r="AH2" s="4"/>
    </row>
    <row r="3" spans="1:49" x14ac:dyDescent="0.25">
      <c r="B3" s="11" t="s">
        <v>1237</v>
      </c>
      <c r="C3" s="10"/>
      <c r="D3" s="85" t="s">
        <v>938</v>
      </c>
      <c r="J3" s="11" t="s">
        <v>1238</v>
      </c>
      <c r="K3" s="10"/>
      <c r="L3" s="85" t="s">
        <v>938</v>
      </c>
      <c r="Q3" s="11" t="s">
        <v>36</v>
      </c>
      <c r="R3" s="10"/>
      <c r="S3" s="85" t="s">
        <v>938</v>
      </c>
      <c r="X3" s="11" t="s">
        <v>37</v>
      </c>
      <c r="Y3" s="10"/>
      <c r="Z3" s="85" t="s">
        <v>938</v>
      </c>
      <c r="AE3" s="7" t="s">
        <v>38</v>
      </c>
      <c r="AF3" s="8" t="s">
        <v>39</v>
      </c>
      <c r="AG3" s="8" t="s">
        <v>40</v>
      </c>
      <c r="AH3" s="9" t="s">
        <v>41</v>
      </c>
    </row>
    <row r="4" spans="1:49" ht="15.75" thickBot="1" x14ac:dyDescent="0.3">
      <c r="B4" s="86" t="s">
        <v>38</v>
      </c>
      <c r="C4" s="86" t="s">
        <v>39</v>
      </c>
      <c r="D4" s="86" t="s">
        <v>934</v>
      </c>
      <c r="E4" s="86" t="s">
        <v>40</v>
      </c>
      <c r="F4" s="86" t="s">
        <v>41</v>
      </c>
      <c r="J4" s="86" t="s">
        <v>38</v>
      </c>
      <c r="K4" s="86" t="s">
        <v>39</v>
      </c>
      <c r="L4" s="86" t="s">
        <v>934</v>
      </c>
      <c r="M4" s="86" t="s">
        <v>40</v>
      </c>
      <c r="N4" s="86" t="s">
        <v>41</v>
      </c>
      <c r="Q4" s="86" t="s">
        <v>38</v>
      </c>
      <c r="R4" s="86" t="s">
        <v>39</v>
      </c>
      <c r="S4" s="86" t="s">
        <v>934</v>
      </c>
      <c r="T4" s="86" t="s">
        <v>40</v>
      </c>
      <c r="U4" s="86" t="s">
        <v>41</v>
      </c>
      <c r="X4" s="86" t="s">
        <v>38</v>
      </c>
      <c r="Y4" s="86" t="s">
        <v>39</v>
      </c>
      <c r="Z4" s="86" t="s">
        <v>934</v>
      </c>
      <c r="AA4" s="86" t="s">
        <v>40</v>
      </c>
      <c r="AB4" s="86" t="s">
        <v>41</v>
      </c>
      <c r="AE4" s="69">
        <v>0.22109202085271829</v>
      </c>
      <c r="AF4" s="70">
        <v>0.39553356441820486</v>
      </c>
      <c r="AG4" s="71">
        <v>0.35235680141512926</v>
      </c>
      <c r="AH4" s="72">
        <v>0.17749008133345456</v>
      </c>
    </row>
    <row r="5" spans="1:49" x14ac:dyDescent="0.25">
      <c r="A5" s="86" t="s">
        <v>42</v>
      </c>
      <c r="B5" s="87">
        <f>'Q-d 2015'!E5</f>
        <v>1.4450848720015279E-2</v>
      </c>
      <c r="C5" s="87">
        <f>'Q-d 2015'!G5</f>
        <v>2.2421263691270073E-2</v>
      </c>
      <c r="D5" s="87">
        <f>'Q-d 2015'!I5</f>
        <v>9.924456424719794E-3</v>
      </c>
      <c r="E5" s="87">
        <f>'Q-d 2015'!K5</f>
        <v>1.6290680159068822E-2</v>
      </c>
      <c r="F5" s="87">
        <f>'Q-d 2015'!M5</f>
        <v>1.3934278137591041E-2</v>
      </c>
      <c r="I5" s="86" t="s">
        <v>42</v>
      </c>
      <c r="J5" s="87">
        <f>'Q-d 2015'!F5</f>
        <v>1.5120939765706979E-2</v>
      </c>
      <c r="K5" s="87">
        <f>'Q-d 2015'!H5</f>
        <v>2.3460945742041456E-2</v>
      </c>
      <c r="L5" s="87">
        <f>'Q-d 2015'!J5</f>
        <v>1.038465703386126E-2</v>
      </c>
      <c r="M5" s="87">
        <f>'Q-d 2015'!L5</f>
        <v>1.7046084849431389E-2</v>
      </c>
      <c r="N5" s="87">
        <f>'Q-d 2015'!N5</f>
        <v>1.4580415619830733E-2</v>
      </c>
      <c r="P5" s="86" t="s">
        <v>42</v>
      </c>
      <c r="Q5" s="87">
        <f>SUMIF('CALPUFF 2015 Results'!$B$6:$B$316,"="&amp;'Weighting Redo All'!$P5,'CALPUFF 2015 Results'!$G$6:$G$316)+SUMIF('CALPUFF 2015 Results'!$B$322:$B$438,"+"&amp;'Weighting Redo All'!$P5,'CALPUFF 2015 Results'!$H$322:$H$438)</f>
        <v>0.43657959609754665</v>
      </c>
      <c r="R5" s="87">
        <f>SUMIF('CALPUFF 2015 Results'!$B$6:$B$316,"="&amp;'Weighting Redo All'!$P5,'CALPUFF 2015 Results'!$I$6:$I$316)+SUMIF('CALPUFF 2015 Results'!$B$322:$B$438,"+"&amp;'Weighting Redo All'!$P5,'CALPUFF 2015 Results'!$J$322:$J$438)</f>
        <v>0.63416089373131745</v>
      </c>
      <c r="S5" s="87">
        <f>SUMIF('CALPUFF 2015 Results'!$B$6:$B$316,"="&amp;'Weighting Redo All'!$P5,'CALPUFF 2015 Results'!$K$6:$K$316)+SUMIF('CALPUFF 2015 Results'!$B$322:$B$438,"+"&amp;'Weighting Redo All'!$P5,'CALPUFF 2015 Results'!$L$322:$L$438)</f>
        <v>0.2264149329660731</v>
      </c>
      <c r="T5" s="87">
        <f>SUMIF('CALPUFF 2015 Results'!$B$6:$B$316,"="&amp;'Weighting Redo All'!$P5,'CALPUFF 2015 Results'!$M$6:$M$316)+SUMIF('CALPUFF 2015 Results'!$B$322:$B$438,"+"&amp;'Weighting Redo All'!$P5,'CALPUFF 2015 Results'!$N$322:$N$438)</f>
        <v>0.28399840801479254</v>
      </c>
      <c r="U5" s="87">
        <f>SUMIF('CALPUFF 2015 Results'!$B$6:$B$316,"="&amp;'Weighting Redo All'!$P5,'CALPUFF 2015 Results'!$O$6:$O$316)+SUMIF('CALPUFF 2015 Results'!$B$322:$B$438,"+"&amp;'Weighting Redo All'!$P5,'CALPUFF 2015 Results'!$P$322:$P$438)</f>
        <v>0.31032471591001853</v>
      </c>
      <c r="W5" s="86" t="s">
        <v>42</v>
      </c>
      <c r="X5" s="87">
        <f>SUMIF('CALPUFF 2015 Results'!$B$6:$B$316,"="&amp;'Weighting Redo All'!$P5,'CALPUFF 2015 Results'!$H$6:$H$316)+SUMIF('CALPUFF 2015 Results'!$B$322:$B$438,"+"&amp;'Weighting Redo All'!$P5,'CALPUFF 2015 Results'!$I$322:$I$438)</f>
        <v>6.0036076688829237E-2</v>
      </c>
      <c r="Y5" s="87">
        <f>SUMIF('CALPUFF 2015 Results'!$B$6:$B$316,"="&amp;'Weighting Redo All'!$P5,'CALPUFF 2015 Results'!$J$6:$J$316)+SUMIF('CALPUFF 2015 Results'!$B$322:$B$438,"+"&amp;'Weighting Redo All'!$P5,'CALPUFF 2015 Results'!$K$322:$K$438)</f>
        <v>0.18889164959076482</v>
      </c>
      <c r="Z5" s="87">
        <f>SUMIF('CALPUFF 2015 Results'!$B$6:$B$316,"="&amp;'Weighting Redo All'!$P5,'CALPUFF 2015 Results'!$L$6:$L$316)+SUMIF('CALPUFF 2015 Results'!$B$322:$B$438,"+"&amp;'Weighting Redo All'!$P5,'CALPUFF 2015 Results'!$M$322:$M$438)</f>
        <v>5.9440515164919716E-2</v>
      </c>
      <c r="AA5" s="87">
        <f>SUMIF('CALPUFF 2015 Results'!$B$6:$B$316,"="&amp;'Weighting Redo All'!$P5,'CALPUFF 2015 Results'!$N$6:$N$316)+SUMIF('CALPUFF 2015 Results'!$B$322:$B$438,"+"&amp;'Weighting Redo All'!$P5,'CALPUFF 2015 Results'!$O$322:$O$438)</f>
        <v>7.8799913274111733E-2</v>
      </c>
      <c r="AB5" s="87">
        <f>SUMIF('CALPUFF 2015 Results'!$B$6:$B$316,"="&amp;'Weighting Redo All'!$P5,'CALPUFF 2015 Results'!$P$6:$P$316)+SUMIF('CALPUFF 2015 Results'!$B$322:$B$438,"+"&amp;'Weighting Redo All'!$P5,'CALPUFF 2015 Results'!$Q$322:$Q$438)</f>
        <v>5.3135847098089058E-2</v>
      </c>
      <c r="AC5" s="87"/>
      <c r="AD5" s="87"/>
      <c r="AE5" s="87"/>
      <c r="AG5" s="87"/>
      <c r="AH5" s="87"/>
      <c r="AI5" s="87"/>
      <c r="AJ5" s="87"/>
      <c r="AK5" s="87"/>
      <c r="AO5" s="87"/>
      <c r="AP5" s="87"/>
      <c r="AQ5" s="87"/>
      <c r="AR5" s="87"/>
      <c r="AS5" s="87"/>
      <c r="AT5" s="87"/>
      <c r="AW5" s="87"/>
    </row>
    <row r="6" spans="1:49" x14ac:dyDescent="0.25">
      <c r="A6" s="86" t="s">
        <v>43</v>
      </c>
      <c r="B6" s="87">
        <f>'Q-d 2015'!E6</f>
        <v>5.2944499535374874E-3</v>
      </c>
      <c r="C6" s="87">
        <f>'Q-d 2015'!G6</f>
        <v>7.3224934950620159E-3</v>
      </c>
      <c r="D6" s="87">
        <f>'Q-d 2015'!I6</f>
        <v>5.4551597595231399E-3</v>
      </c>
      <c r="E6" s="87">
        <f>'Q-d 2015'!K6</f>
        <v>5.8508158808583764E-3</v>
      </c>
      <c r="F6" s="87">
        <f>'Q-d 2015'!M6</f>
        <v>5.0391089927582528E-3</v>
      </c>
      <c r="I6" s="86" t="s">
        <v>43</v>
      </c>
      <c r="J6" s="87">
        <f>'Q-d 2015'!F6</f>
        <v>1.3636018473675444E-2</v>
      </c>
      <c r="K6" s="87">
        <f>'Q-d 2015'!H6</f>
        <v>1.8859306905964685E-2</v>
      </c>
      <c r="L6" s="87">
        <f>'Q-d 2015'!J6</f>
        <v>1.4049931515172219E-2</v>
      </c>
      <c r="M6" s="87">
        <f>'Q-d 2015'!L6</f>
        <v>1.5068956008197272E-2</v>
      </c>
      <c r="N6" s="87">
        <f>'Q-d 2015'!N6</f>
        <v>1.2978379986424227E-2</v>
      </c>
      <c r="P6" s="86" t="s">
        <v>43</v>
      </c>
      <c r="Q6" s="87">
        <f>SUMIF('CALPUFF 2015 Results'!$B$6:$B$316,"="&amp;'Weighting Redo All'!$P6,'CALPUFF 2015 Results'!$G$6:$G$316)+SUMIF('CALPUFF 2015 Results'!$B$322:$B$438,"+"&amp;'Weighting Redo All'!$P6,'CALPUFF 2015 Results'!$H$322:$H$438)</f>
        <v>0.14422667840307352</v>
      </c>
      <c r="R6" s="87">
        <f>SUMIF('CALPUFF 2015 Results'!$B$6:$B$316,"="&amp;'Weighting Redo All'!$P6,'CALPUFF 2015 Results'!$I$6:$I$316)+SUMIF('CALPUFF 2015 Results'!$B$322:$B$438,"+"&amp;'Weighting Redo All'!$P6,'CALPUFF 2015 Results'!$J$322:$J$438)</f>
        <v>0.11301505899644528</v>
      </c>
      <c r="S6" s="87">
        <f>SUMIF('CALPUFF 2015 Results'!$B$6:$B$316,"="&amp;'Weighting Redo All'!$P6,'CALPUFF 2015 Results'!$K$6:$K$316)+SUMIF('CALPUFF 2015 Results'!$B$322:$B$438,"+"&amp;'Weighting Redo All'!$P6,'CALPUFF 2015 Results'!$L$322:$L$438)</f>
        <v>0.11664371362388973</v>
      </c>
      <c r="T6" s="87">
        <f>SUMIF('CALPUFF 2015 Results'!$B$6:$B$316,"="&amp;'Weighting Redo All'!$P6,'CALPUFF 2015 Results'!$M$6:$M$316)+SUMIF('CALPUFF 2015 Results'!$B$322:$B$438,"+"&amp;'Weighting Redo All'!$P6,'CALPUFF 2015 Results'!$N$322:$N$438)</f>
        <v>0.15565374865397039</v>
      </c>
      <c r="U6" s="87">
        <f>SUMIF('CALPUFF 2015 Results'!$B$6:$B$316,"="&amp;'Weighting Redo All'!$P6,'CALPUFF 2015 Results'!$O$6:$O$316)+SUMIF('CALPUFF 2015 Results'!$B$322:$B$438,"+"&amp;'Weighting Redo All'!$P6,'CALPUFF 2015 Results'!$P$322:$P$438)</f>
        <v>0.13588688224674575</v>
      </c>
      <c r="W6" s="86" t="s">
        <v>43</v>
      </c>
      <c r="X6" s="87">
        <f>SUMIF('CALPUFF 2015 Results'!$B$6:$B$316,"="&amp;'Weighting Redo All'!$P6,'CALPUFF 2015 Results'!$H$6:$H$316)+SUMIF('CALPUFF 2015 Results'!$B$322:$B$438,"+"&amp;'Weighting Redo All'!$P6,'CALPUFF 2015 Results'!$I$322:$I$438)</f>
        <v>6.6457553468149702E-2</v>
      </c>
      <c r="Y6" s="87">
        <f>SUMIF('CALPUFF 2015 Results'!$B$6:$B$316,"="&amp;'Weighting Redo All'!$P6,'CALPUFF 2015 Results'!$J$6:$J$316)+SUMIF('CALPUFF 2015 Results'!$B$322:$B$438,"+"&amp;'Weighting Redo All'!$P6,'CALPUFF 2015 Results'!$K$322:$K$438)</f>
        <v>6.1051420292089639E-2</v>
      </c>
      <c r="Z6" s="87">
        <f>SUMIF('CALPUFF 2015 Results'!$B$6:$B$316,"="&amp;'Weighting Redo All'!$P6,'CALPUFF 2015 Results'!$L$6:$L$316)+SUMIF('CALPUFF 2015 Results'!$B$322:$B$438,"+"&amp;'Weighting Redo All'!$P6,'CALPUFF 2015 Results'!$M$322:$M$438)</f>
        <v>5.8536587077325217E-2</v>
      </c>
      <c r="AA6" s="87">
        <f>SUMIF('CALPUFF 2015 Results'!$B$6:$B$316,"="&amp;'Weighting Redo All'!$P6,'CALPUFF 2015 Results'!$N$6:$N$316)+SUMIF('CALPUFF 2015 Results'!$B$322:$B$438,"+"&amp;'Weighting Redo All'!$P6,'CALPUFF 2015 Results'!$O$322:$O$438)</f>
        <v>7.2802540437754817E-2</v>
      </c>
      <c r="AB6" s="87">
        <f>SUMIF('CALPUFF 2015 Results'!$B$6:$B$316,"="&amp;'Weighting Redo All'!$P6,'CALPUFF 2015 Results'!$P$6:$P$316)+SUMIF('CALPUFF 2015 Results'!$B$322:$B$438,"+"&amp;'Weighting Redo All'!$P6,'CALPUFF 2015 Results'!$Q$322:$Q$438)</f>
        <v>6.1776848036140669E-2</v>
      </c>
      <c r="AC6" s="87"/>
      <c r="AD6" s="87"/>
      <c r="AE6" s="87"/>
      <c r="AG6" s="87"/>
      <c r="AH6" s="87"/>
      <c r="AI6" s="87"/>
      <c r="AJ6" s="87"/>
      <c r="AK6" s="87"/>
      <c r="AO6" s="87"/>
      <c r="AP6" s="87"/>
      <c r="AQ6" s="87"/>
      <c r="AR6" s="87"/>
      <c r="AS6" s="87"/>
      <c r="AT6" s="87"/>
      <c r="AW6" s="87"/>
    </row>
    <row r="7" spans="1:49" x14ac:dyDescent="0.25">
      <c r="A7" s="86" t="s">
        <v>44</v>
      </c>
      <c r="B7" s="87">
        <f>'Q-d 2015'!E7</f>
        <v>4.7705385108574262E-3</v>
      </c>
      <c r="C7" s="87">
        <f>'Q-d 2015'!G7</f>
        <v>4.0238997437603155E-3</v>
      </c>
      <c r="D7" s="87">
        <f>'Q-d 2015'!I7</f>
        <v>8.3314910441212049E-4</v>
      </c>
      <c r="E7" s="87">
        <f>'Q-d 2015'!K7</f>
        <v>3.7651481042235303E-3</v>
      </c>
      <c r="F7" s="87">
        <f>'Q-d 2015'!M7</f>
        <v>2.9849963235719563E-3</v>
      </c>
      <c r="I7" s="86" t="s">
        <v>44</v>
      </c>
      <c r="J7" s="87">
        <f>'Q-d 2015'!F7</f>
        <v>1.913918862106162E-2</v>
      </c>
      <c r="K7" s="87">
        <f>'Q-d 2015'!H7</f>
        <v>1.6143707049590124E-2</v>
      </c>
      <c r="L7" s="87">
        <f>'Q-d 2015'!J7</f>
        <v>3.3425572024039988E-3</v>
      </c>
      <c r="M7" s="87">
        <f>'Q-d 2015'!L7</f>
        <v>1.5105606964278501E-2</v>
      </c>
      <c r="N7" s="87">
        <f>'Q-d 2015'!N7</f>
        <v>1.1975672670914234E-2</v>
      </c>
      <c r="P7" s="86" t="s">
        <v>44</v>
      </c>
      <c r="Q7" s="87">
        <f>SUMIF('CALPUFF 2015 Results'!$B$6:$B$316,"="&amp;'Weighting Redo All'!$P7,'CALPUFF 2015 Results'!$G$6:$G$316)+SUMIF('CALPUFF 2015 Results'!$B$322:$B$438,"+"&amp;'Weighting Redo All'!$P7,'CALPUFF 2015 Results'!$H$322:$H$438)</f>
        <v>0.14351127923013218</v>
      </c>
      <c r="R7" s="87">
        <f>SUMIF('CALPUFF 2015 Results'!$B$6:$B$316,"="&amp;'Weighting Redo All'!$P7,'CALPUFF 2015 Results'!$I$6:$I$316)+SUMIF('CALPUFF 2015 Results'!$B$322:$B$438,"+"&amp;'Weighting Redo All'!$P7,'CALPUFF 2015 Results'!$J$322:$J$438)</f>
        <v>0.10902071773805502</v>
      </c>
      <c r="S7" s="87">
        <f>SUMIF('CALPUFF 2015 Results'!$B$6:$B$316,"="&amp;'Weighting Redo All'!$P7,'CALPUFF 2015 Results'!$K$6:$K$316)+SUMIF('CALPUFF 2015 Results'!$B$322:$B$438,"+"&amp;'Weighting Redo All'!$P7,'CALPUFF 2015 Results'!$L$322:$L$438)</f>
        <v>6.8186968397546413E-2</v>
      </c>
      <c r="T7" s="87">
        <f>SUMIF('CALPUFF 2015 Results'!$B$6:$B$316,"="&amp;'Weighting Redo All'!$P7,'CALPUFF 2015 Results'!$M$6:$M$316)+SUMIF('CALPUFF 2015 Results'!$B$322:$B$438,"+"&amp;'Weighting Redo All'!$P7,'CALPUFF 2015 Results'!$N$322:$N$438)</f>
        <v>0.14008189291111531</v>
      </c>
      <c r="U7" s="87">
        <f>SUMIF('CALPUFF 2015 Results'!$B$6:$B$316,"="&amp;'Weighting Redo All'!$P7,'CALPUFF 2015 Results'!$O$6:$O$316)+SUMIF('CALPUFF 2015 Results'!$B$322:$B$438,"+"&amp;'Weighting Redo All'!$P7,'CALPUFF 2015 Results'!$P$322:$P$438)</f>
        <v>0.12724459711901986</v>
      </c>
      <c r="W7" s="86" t="s">
        <v>44</v>
      </c>
      <c r="X7" s="87">
        <f>SUMIF('CALPUFF 2015 Results'!$B$6:$B$316,"="&amp;'Weighting Redo All'!$P7,'CALPUFF 2015 Results'!$H$6:$H$316)+SUMIF('CALPUFF 2015 Results'!$B$322:$B$438,"+"&amp;'Weighting Redo All'!$P7,'CALPUFF 2015 Results'!$I$322:$I$438)</f>
        <v>7.2437025552946996E-2</v>
      </c>
      <c r="Y7" s="87">
        <f>SUMIF('CALPUFF 2015 Results'!$B$6:$B$316,"="&amp;'Weighting Redo All'!$P7,'CALPUFF 2015 Results'!$J$6:$J$316)+SUMIF('CALPUFF 2015 Results'!$B$322:$B$438,"+"&amp;'Weighting Redo All'!$P7,'CALPUFF 2015 Results'!$K$322:$K$438)</f>
        <v>0.15133182421318569</v>
      </c>
      <c r="Z7" s="87">
        <f>SUMIF('CALPUFF 2015 Results'!$B$6:$B$316,"="&amp;'Weighting Redo All'!$P7,'CALPUFF 2015 Results'!$L$6:$L$316)+SUMIF('CALPUFF 2015 Results'!$B$322:$B$438,"+"&amp;'Weighting Redo All'!$P7,'CALPUFF 2015 Results'!$M$322:$M$438)</f>
        <v>0.10302039820720492</v>
      </c>
      <c r="AA7" s="87">
        <f>SUMIF('CALPUFF 2015 Results'!$B$6:$B$316,"="&amp;'Weighting Redo All'!$P7,'CALPUFF 2015 Results'!$N$6:$N$316)+SUMIF('CALPUFF 2015 Results'!$B$322:$B$438,"+"&amp;'Weighting Redo All'!$P7,'CALPUFF 2015 Results'!$O$322:$O$438)</f>
        <v>0.12689896395488207</v>
      </c>
      <c r="AB7" s="87">
        <f>SUMIF('CALPUFF 2015 Results'!$B$6:$B$316,"="&amp;'Weighting Redo All'!$P7,'CALPUFF 2015 Results'!$P$6:$P$316)+SUMIF('CALPUFF 2015 Results'!$B$322:$B$438,"+"&amp;'Weighting Redo All'!$P7,'CALPUFF 2015 Results'!$Q$322:$Q$438)</f>
        <v>0.11217484579378648</v>
      </c>
      <c r="AC7" s="87"/>
      <c r="AD7" s="87"/>
      <c r="AE7" s="87"/>
      <c r="AG7" s="87"/>
      <c r="AH7" s="87"/>
      <c r="AI7" s="87"/>
      <c r="AJ7" s="87"/>
      <c r="AK7" s="87"/>
      <c r="AO7" s="87"/>
      <c r="AP7" s="87"/>
      <c r="AQ7" s="87"/>
      <c r="AR7" s="87"/>
      <c r="AS7" s="87"/>
      <c r="AT7" s="87"/>
      <c r="AW7" s="87"/>
    </row>
    <row r="8" spans="1:49" s="97" customFormat="1" x14ac:dyDescent="0.25">
      <c r="A8" s="81" t="s">
        <v>45</v>
      </c>
      <c r="B8" s="90">
        <f>'Q-d 2015'!E8</f>
        <v>4.9057337458889623E-5</v>
      </c>
      <c r="C8" s="90">
        <f>'Q-d 2015'!G8</f>
        <v>1.661494560778709E-4</v>
      </c>
      <c r="D8" s="90">
        <f>'Q-d 2015'!I8</f>
        <v>3.0596286783570629E-5</v>
      </c>
      <c r="E8" s="90">
        <f>'Q-d 2015'!K8</f>
        <v>4.2473326378880748E-5</v>
      </c>
      <c r="F8" s="90">
        <f>'Q-d 2015'!M8</f>
        <v>3.3694644938868925E-5</v>
      </c>
      <c r="I8" s="81" t="s">
        <v>45</v>
      </c>
      <c r="J8" s="90">
        <f>'Q-d 2015'!F8</f>
        <v>1.8525155727738261E-3</v>
      </c>
      <c r="K8" s="90">
        <f>'Q-d 2015'!H8</f>
        <v>6.2741777425260898E-3</v>
      </c>
      <c r="L8" s="90">
        <f>'Q-d 2015'!J8</f>
        <v>1.1553847124931493E-3</v>
      </c>
      <c r="M8" s="90">
        <f>'Q-d 2015'!L8</f>
        <v>1.6038884827436544E-3</v>
      </c>
      <c r="N8" s="90">
        <f>'Q-d 2015'!N8</f>
        <v>1.2723856960367595E-3</v>
      </c>
      <c r="P8" s="81" t="s">
        <v>45</v>
      </c>
      <c r="Q8" s="193">
        <f>B8*Q$43/B$43</f>
        <v>1.7641181442272199E-3</v>
      </c>
      <c r="R8" s="193">
        <f t="shared" ref="R8:U8" si="0">C8*R$43/C$43</f>
        <v>6.7765102046984998E-3</v>
      </c>
      <c r="S8" s="193">
        <f t="shared" si="0"/>
        <v>1.5896492456584745E-3</v>
      </c>
      <c r="T8" s="193">
        <f t="shared" si="0"/>
        <v>1.8680336713653874E-3</v>
      </c>
      <c r="U8" s="193">
        <f t="shared" si="0"/>
        <v>1.4629007519020058E-3</v>
      </c>
      <c r="W8" s="81" t="s">
        <v>45</v>
      </c>
      <c r="X8" s="193">
        <f>J8*X$43/J$43</f>
        <v>7.0359301092841678E-3</v>
      </c>
      <c r="Y8" s="193">
        <f t="shared" ref="Y8:AB8" si="1">K8*Y$43/K$43</f>
        <v>5.0045210007439202E-2</v>
      </c>
      <c r="Z8" s="193">
        <f t="shared" si="1"/>
        <v>1.0249917109854654E-2</v>
      </c>
      <c r="AA8" s="193">
        <f t="shared" si="1"/>
        <v>1.1090482451790121E-2</v>
      </c>
      <c r="AB8" s="193">
        <f t="shared" si="1"/>
        <v>6.6926481298158584E-3</v>
      </c>
      <c r="AC8" s="90"/>
      <c r="AD8" s="90"/>
      <c r="AE8" s="90"/>
      <c r="AG8" s="90"/>
      <c r="AH8" s="90"/>
      <c r="AI8" s="90"/>
      <c r="AJ8" s="90"/>
      <c r="AK8" s="90"/>
      <c r="AO8" s="90"/>
      <c r="AP8" s="90"/>
      <c r="AQ8" s="90"/>
      <c r="AR8" s="90"/>
      <c r="AS8" s="90"/>
      <c r="AT8" s="90"/>
      <c r="AW8" s="90"/>
    </row>
    <row r="9" spans="1:49" x14ac:dyDescent="0.25">
      <c r="A9" s="86" t="s">
        <v>46</v>
      </c>
      <c r="B9" s="87">
        <f>'Q-d 2015'!E9</f>
        <v>6.4681591108278768E-4</v>
      </c>
      <c r="C9" s="87">
        <f>'Q-d 2015'!G9</f>
        <v>5.0291491932626846E-3</v>
      </c>
      <c r="D9" s="87">
        <f>'Q-d 2015'!I9</f>
        <v>4.0989626095961523E-4</v>
      </c>
      <c r="E9" s="87">
        <f>'Q-d 2015'!K9</f>
        <v>3.3604107880472959E-4</v>
      </c>
      <c r="F9" s="87">
        <f>'Q-d 2015'!M9</f>
        <v>4.3749477639644081E-4</v>
      </c>
      <c r="I9" s="86" t="s">
        <v>46</v>
      </c>
      <c r="J9" s="87">
        <f>'Q-d 2015'!F9</f>
        <v>1.9394001878333025E-3</v>
      </c>
      <c r="K9" s="87">
        <f>'Q-d 2015'!H9</f>
        <v>1.5079302662372156E-2</v>
      </c>
      <c r="L9" s="87">
        <f>'Q-d 2015'!J9</f>
        <v>1.2290249387441213E-3</v>
      </c>
      <c r="M9" s="87">
        <f>'Q-d 2015'!L9</f>
        <v>1.0075790038352706E-3</v>
      </c>
      <c r="N9" s="87">
        <f>'Q-d 2015'!N9</f>
        <v>1.311775788104797E-3</v>
      </c>
      <c r="P9" s="86" t="s">
        <v>46</v>
      </c>
      <c r="Q9" s="87">
        <f>SUMIF('CALPUFF 2015 Results'!$B$6:$B$316,"="&amp;'Weighting Redo All'!$P9,'CALPUFF 2015 Results'!$G$6:$G$316)+SUMIF('CALPUFF 2015 Results'!$B$322:$B$438,"+"&amp;'Weighting Redo All'!$P9,'CALPUFF 2015 Results'!$H$322:$H$438)</f>
        <v>5.3836909668070906E-2</v>
      </c>
      <c r="R9" s="87">
        <f>SUMIF('CALPUFF 2015 Results'!$B$6:$B$316,"="&amp;'Weighting Redo All'!$P9,'CALPUFF 2015 Results'!$I$6:$I$316)+SUMIF('CALPUFF 2015 Results'!$B$322:$B$438,"+"&amp;'Weighting Redo All'!$P9,'CALPUFF 2015 Results'!$J$322:$J$438)</f>
        <v>5.4716630010364059E-2</v>
      </c>
      <c r="S9" s="87">
        <f>SUMIF('CALPUFF 2015 Results'!$B$6:$B$316,"="&amp;'Weighting Redo All'!$P9,'CALPUFF 2015 Results'!$K$6:$K$316)+SUMIF('CALPUFF 2015 Results'!$B$322:$B$438,"+"&amp;'Weighting Redo All'!$P9,'CALPUFF 2015 Results'!$L$322:$L$438)</f>
        <v>4.2094537355692407E-2</v>
      </c>
      <c r="T9" s="87">
        <f>SUMIF('CALPUFF 2015 Results'!$B$6:$B$316,"="&amp;'Weighting Redo All'!$P9,'CALPUFF 2015 Results'!$M$6:$M$316)+SUMIF('CALPUFF 2015 Results'!$B$322:$B$438,"+"&amp;'Weighting Redo All'!$P9,'CALPUFF 2015 Results'!$N$322:$N$438)</f>
        <v>5.2274186966465901E-2</v>
      </c>
      <c r="U9" s="87">
        <f>SUMIF('CALPUFF 2015 Results'!$B$6:$B$316,"="&amp;'Weighting Redo All'!$P9,'CALPUFF 2015 Results'!$O$6:$O$316)+SUMIF('CALPUFF 2015 Results'!$B$322:$B$438,"+"&amp;'Weighting Redo All'!$P9,'CALPUFF 2015 Results'!$P$322:$P$438)</f>
        <v>5.973076233431366E-2</v>
      </c>
      <c r="W9" s="86" t="s">
        <v>46</v>
      </c>
      <c r="X9" s="87">
        <f>SUMIF('CALPUFF 2015 Results'!$B$6:$B$316,"="&amp;'Weighting Redo All'!$P9,'CALPUFF 2015 Results'!$H$6:$H$316)+SUMIF('CALPUFF 2015 Results'!$B$322:$B$438,"+"&amp;'Weighting Redo All'!$P9,'CALPUFF 2015 Results'!$I$322:$I$438)</f>
        <v>4.3089878660168375E-3</v>
      </c>
      <c r="Y9" s="87">
        <f>SUMIF('CALPUFF 2015 Results'!$B$6:$B$316,"="&amp;'Weighting Redo All'!$P9,'CALPUFF 2015 Results'!$J$6:$J$316)+SUMIF('CALPUFF 2015 Results'!$B$322:$B$438,"+"&amp;'Weighting Redo All'!$P9,'CALPUFF 2015 Results'!$K$322:$K$438)</f>
        <v>7.3082111602796873E-3</v>
      </c>
      <c r="Z9" s="87">
        <f>SUMIF('CALPUFF 2015 Results'!$B$6:$B$316,"="&amp;'Weighting Redo All'!$P9,'CALPUFF 2015 Results'!$L$6:$L$316)+SUMIF('CALPUFF 2015 Results'!$B$322:$B$438,"+"&amp;'Weighting Redo All'!$P9,'CALPUFF 2015 Results'!$M$322:$M$438)</f>
        <v>3.1128722801024751E-3</v>
      </c>
      <c r="AA9" s="87">
        <f>SUMIF('CALPUFF 2015 Results'!$B$6:$B$316,"="&amp;'Weighting Redo All'!$P9,'CALPUFF 2015 Results'!$N$6:$N$316)+SUMIF('CALPUFF 2015 Results'!$B$322:$B$438,"+"&amp;'Weighting Redo All'!$P9,'CALPUFF 2015 Results'!$O$322:$O$438)</f>
        <v>3.4084111761938487E-3</v>
      </c>
      <c r="AB9" s="87">
        <f>SUMIF('CALPUFF 2015 Results'!$B$6:$B$316,"="&amp;'Weighting Redo All'!$P9,'CALPUFF 2015 Results'!$P$6:$P$316)+SUMIF('CALPUFF 2015 Results'!$B$322:$B$438,"+"&amp;'Weighting Redo All'!$P9,'CALPUFF 2015 Results'!$Q$322:$Q$438)</f>
        <v>5.6718444509911998E-3</v>
      </c>
      <c r="AC9" s="87"/>
      <c r="AD9" s="87"/>
      <c r="AE9" s="87"/>
      <c r="AG9" s="87"/>
      <c r="AH9" s="87"/>
      <c r="AI9" s="87"/>
      <c r="AJ9" s="87"/>
      <c r="AK9" s="87"/>
      <c r="AO9" s="87"/>
      <c r="AP9" s="87"/>
      <c r="AQ9" s="87"/>
      <c r="AR9" s="87"/>
      <c r="AS9" s="87"/>
      <c r="AT9" s="87"/>
      <c r="AW9" s="87"/>
    </row>
    <row r="10" spans="1:49" s="97" customFormat="1" x14ac:dyDescent="0.25">
      <c r="A10" s="81" t="s">
        <v>47</v>
      </c>
      <c r="B10" s="90">
        <f>'Q-d 2015'!E10</f>
        <v>8.9533855927892061E-3</v>
      </c>
      <c r="C10" s="90">
        <f>'Q-d 2015'!G10</f>
        <v>7.408335449894797E-3</v>
      </c>
      <c r="D10" s="90">
        <f>'Q-d 2015'!I10</f>
        <v>1.4095318114938939E-3</v>
      </c>
      <c r="E10" s="90">
        <f>'Q-d 2015'!K10</f>
        <v>3.803688999569651E-3</v>
      </c>
      <c r="F10" s="90">
        <f>'Q-d 2015'!M10</f>
        <v>2.034186620293141E-3</v>
      </c>
      <c r="I10" s="81" t="s">
        <v>47</v>
      </c>
      <c r="J10" s="90">
        <f>'Q-d 2015'!F10</f>
        <v>2.5945007285419947E-2</v>
      </c>
      <c r="K10" s="90">
        <f>'Q-d 2015'!H10</f>
        <v>2.1467780565058551E-2</v>
      </c>
      <c r="L10" s="90">
        <f>'Q-d 2015'!J10</f>
        <v>4.0845234173420286E-3</v>
      </c>
      <c r="M10" s="90">
        <f>'Q-d 2015'!L10</f>
        <v>1.1022281770684123E-2</v>
      </c>
      <c r="N10" s="90">
        <f>'Q-d 2015'!N10</f>
        <v>5.8946402046969092E-3</v>
      </c>
      <c r="P10" s="98" t="s">
        <v>47</v>
      </c>
      <c r="Q10" s="193">
        <f t="shared" ref="Q10:U10" si="2">B10*Q$43/B$43</f>
        <v>0.32196671883667133</v>
      </c>
      <c r="R10" s="193">
        <f t="shared" si="2"/>
        <v>0.30215362698817844</v>
      </c>
      <c r="S10" s="193">
        <f t="shared" si="2"/>
        <v>7.3233108210897846E-2</v>
      </c>
      <c r="T10" s="193">
        <f t="shared" si="2"/>
        <v>0.16729132687218254</v>
      </c>
      <c r="U10" s="193">
        <f t="shared" si="2"/>
        <v>8.831709435534206E-2</v>
      </c>
      <c r="W10" s="98" t="s">
        <v>47</v>
      </c>
      <c r="X10" s="193">
        <f t="shared" ref="X10:AB10" si="3">J10*X$43/J$43</f>
        <v>9.8540201565890176E-2</v>
      </c>
      <c r="Y10" s="193">
        <f t="shared" si="3"/>
        <v>0.17123512129565871</v>
      </c>
      <c r="Z10" s="193">
        <f t="shared" si="3"/>
        <v>3.6235572453330603E-2</v>
      </c>
      <c r="AA10" s="193">
        <f t="shared" si="3"/>
        <v>7.6216285528372438E-2</v>
      </c>
      <c r="AB10" s="193">
        <f t="shared" si="3"/>
        <v>3.1005341277243026E-2</v>
      </c>
      <c r="AC10" s="90"/>
      <c r="AD10" s="90"/>
      <c r="AE10" s="90"/>
      <c r="AG10" s="90"/>
      <c r="AH10" s="90"/>
      <c r="AI10" s="90"/>
      <c r="AJ10" s="90"/>
      <c r="AK10" s="90"/>
      <c r="AO10" s="90"/>
      <c r="AP10" s="90"/>
      <c r="AQ10" s="90"/>
      <c r="AR10" s="90"/>
      <c r="AS10" s="90"/>
      <c r="AT10" s="90"/>
      <c r="AW10" s="90"/>
    </row>
    <row r="11" spans="1:49" x14ac:dyDescent="0.25">
      <c r="A11" s="86" t="s">
        <v>48</v>
      </c>
      <c r="B11" s="87">
        <f>'Q-d 2015'!E11</f>
        <v>7.3354878992801884E-3</v>
      </c>
      <c r="C11" s="87">
        <f>'Q-d 2015'!G11</f>
        <v>1.0105909465519029E-2</v>
      </c>
      <c r="D11" s="87">
        <f>'Q-d 2015'!I11</f>
        <v>4.1373167044383074E-3</v>
      </c>
      <c r="E11" s="87">
        <f>'Q-d 2015'!K11</f>
        <v>4.8664812769996599E-3</v>
      </c>
      <c r="F11" s="87">
        <f>'Q-d 2015'!M11</f>
        <v>5.3184594752605932E-3</v>
      </c>
      <c r="I11" s="86" t="s">
        <v>48</v>
      </c>
      <c r="J11" s="87">
        <f>'Q-d 2015'!F11</f>
        <v>2.579255723725284E-2</v>
      </c>
      <c r="K11" s="87">
        <f>'Q-d 2015'!H11</f>
        <v>3.5533730258006754E-2</v>
      </c>
      <c r="L11" s="87">
        <f>'Q-d 2015'!J11</f>
        <v>1.4547359272222194E-2</v>
      </c>
      <c r="M11" s="87">
        <f>'Q-d 2015'!L11</f>
        <v>1.7111199500901619E-2</v>
      </c>
      <c r="N11" s="87">
        <f>'Q-d 2015'!N11</f>
        <v>1.8700415338852829E-2</v>
      </c>
      <c r="P11" s="86" t="s">
        <v>48</v>
      </c>
      <c r="Q11" s="87">
        <f>SUMIF('CALPUFF 2015 Results'!$B$6:$B$316,"="&amp;'Weighting Redo All'!$P11,'CALPUFF 2015 Results'!$G$6:$G$316)+SUMIF('CALPUFF 2015 Results'!$B$322:$B$438,"+"&amp;'Weighting Redo All'!$P11,'CALPUFF 2015 Results'!$H$322:$H$438)</f>
        <v>0.32301110787314891</v>
      </c>
      <c r="R11" s="87">
        <f>SUMIF('CALPUFF 2015 Results'!$B$6:$B$316,"="&amp;'Weighting Redo All'!$P11,'CALPUFF 2015 Results'!$I$6:$I$316)+SUMIF('CALPUFF 2015 Results'!$B$322:$B$438,"+"&amp;'Weighting Redo All'!$P11,'CALPUFF 2015 Results'!$J$322:$J$438)</f>
        <v>0.52077425804370303</v>
      </c>
      <c r="S11" s="87">
        <f>SUMIF('CALPUFF 2015 Results'!$B$6:$B$316,"="&amp;'Weighting Redo All'!$P11,'CALPUFF 2015 Results'!$K$6:$K$316)+SUMIF('CALPUFF 2015 Results'!$B$322:$B$438,"+"&amp;'Weighting Redo All'!$P11,'CALPUFF 2015 Results'!$L$322:$L$438)</f>
        <v>0.35188635070948793</v>
      </c>
      <c r="T11" s="87">
        <f>SUMIF('CALPUFF 2015 Results'!$B$6:$B$316,"="&amp;'Weighting Redo All'!$P11,'CALPUFF 2015 Results'!$M$6:$M$316)+SUMIF('CALPUFF 2015 Results'!$B$322:$B$438,"+"&amp;'Weighting Redo All'!$P11,'CALPUFF 2015 Results'!$N$322:$N$438)</f>
        <v>0.27194756319754321</v>
      </c>
      <c r="U11" s="87">
        <f>SUMIF('CALPUFF 2015 Results'!$B$6:$B$316,"="&amp;'Weighting Redo All'!$P11,'CALPUFF 2015 Results'!$O$6:$O$316)+SUMIF('CALPUFF 2015 Results'!$B$322:$B$438,"+"&amp;'Weighting Redo All'!$P11,'CALPUFF 2015 Results'!$P$322:$P$438)</f>
        <v>0.20341862876958858</v>
      </c>
      <c r="W11" s="86" t="s">
        <v>48</v>
      </c>
      <c r="X11" s="87">
        <f>SUMIF('CALPUFF 2015 Results'!$B$6:$B$316,"="&amp;'Weighting Redo All'!$P11,'CALPUFF 2015 Results'!$H$6:$H$316)+SUMIF('CALPUFF 2015 Results'!$B$322:$B$438,"+"&amp;'Weighting Redo All'!$P11,'CALPUFF 2015 Results'!$I$322:$I$438)</f>
        <v>8.911354201666255E-2</v>
      </c>
      <c r="Y11" s="87">
        <f>SUMIF('CALPUFF 2015 Results'!$B$6:$B$316,"="&amp;'Weighting Redo All'!$P11,'CALPUFF 2015 Results'!$J$6:$J$316)+SUMIF('CALPUFF 2015 Results'!$B$322:$B$438,"+"&amp;'Weighting Redo All'!$P11,'CALPUFF 2015 Results'!$K$322:$K$438)</f>
        <v>0.10879907527554591</v>
      </c>
      <c r="Z11" s="87">
        <f>SUMIF('CALPUFF 2015 Results'!$B$6:$B$316,"="&amp;'Weighting Redo All'!$P11,'CALPUFF 2015 Results'!$L$6:$L$316)+SUMIF('CALPUFF 2015 Results'!$B$322:$B$438,"+"&amp;'Weighting Redo All'!$P11,'CALPUFF 2015 Results'!$M$322:$M$438)</f>
        <v>9.1558559316123847E-2</v>
      </c>
      <c r="AA11" s="87">
        <f>SUMIF('CALPUFF 2015 Results'!$B$6:$B$316,"="&amp;'Weighting Redo All'!$P11,'CALPUFF 2015 Results'!$N$6:$N$316)+SUMIF('CALPUFF 2015 Results'!$B$322:$B$438,"+"&amp;'Weighting Redo All'!$P11,'CALPUFF 2015 Results'!$O$322:$O$438)</f>
        <v>7.2935257761357036E-2</v>
      </c>
      <c r="AB11" s="87">
        <f>SUMIF('CALPUFF 2015 Results'!$B$6:$B$316,"="&amp;'Weighting Redo All'!$P11,'CALPUFF 2015 Results'!$P$6:$P$316)+SUMIF('CALPUFF 2015 Results'!$B$322:$B$438,"+"&amp;'Weighting Redo All'!$P11,'CALPUFF 2015 Results'!$Q$322:$Q$438)</f>
        <v>6.012602426348157E-2</v>
      </c>
      <c r="AC11" s="87"/>
      <c r="AD11" s="87"/>
      <c r="AE11" s="87"/>
      <c r="AG11" s="87"/>
      <c r="AH11" s="87"/>
      <c r="AI11" s="87"/>
      <c r="AJ11" s="87"/>
      <c r="AK11" s="87"/>
      <c r="AO11" s="87"/>
      <c r="AP11" s="87"/>
      <c r="AQ11" s="87"/>
      <c r="AR11" s="87"/>
      <c r="AS11" s="87"/>
      <c r="AT11" s="87"/>
      <c r="AW11" s="87"/>
    </row>
    <row r="12" spans="1:49" x14ac:dyDescent="0.25">
      <c r="A12" s="86" t="s">
        <v>49</v>
      </c>
      <c r="B12" s="87">
        <f>'Q-d 2015'!E12</f>
        <v>6.8817579777178152E-3</v>
      </c>
      <c r="C12" s="87">
        <f>'Q-d 2015'!G12</f>
        <v>5.5015869110098398E-3</v>
      </c>
      <c r="D12" s="87">
        <f>'Q-d 2015'!I12</f>
        <v>5.6574626260980261E-3</v>
      </c>
      <c r="E12" s="87">
        <f>'Q-d 2015'!K12</f>
        <v>6.0321837160120084E-3</v>
      </c>
      <c r="F12" s="87">
        <f>'Q-d 2015'!M12</f>
        <v>4.9106011700297972E-3</v>
      </c>
      <c r="I12" s="86" t="s">
        <v>49</v>
      </c>
      <c r="J12" s="87">
        <f>'Q-d 2015'!F12</f>
        <v>1.9427483195585012E-2</v>
      </c>
      <c r="K12" s="87">
        <f>'Q-d 2015'!H12</f>
        <v>1.5531204033731394E-2</v>
      </c>
      <c r="L12" s="87">
        <f>'Q-d 2015'!J12</f>
        <v>1.5971247529198783E-2</v>
      </c>
      <c r="M12" s="87">
        <f>'Q-d 2015'!L12</f>
        <v>1.7029100435521045E-2</v>
      </c>
      <c r="N12" s="87">
        <f>'Q-d 2015'!N12</f>
        <v>1.3862827204889808E-2</v>
      </c>
      <c r="P12" s="86" t="s">
        <v>49</v>
      </c>
      <c r="Q12" s="87">
        <f>SUMIF('CALPUFF 2015 Results'!$B$6:$B$316,"="&amp;'Weighting Redo All'!$P12,'CALPUFF 2015 Results'!$G$6:$G$316)+SUMIF('CALPUFF 2015 Results'!$B$322:$B$438,"+"&amp;'Weighting Redo All'!$P12,'CALPUFF 2015 Results'!$H$322:$H$438)</f>
        <v>0.14392018958900735</v>
      </c>
      <c r="R12" s="87">
        <f>SUMIF('CALPUFF 2015 Results'!$B$6:$B$316,"="&amp;'Weighting Redo All'!$P12,'CALPUFF 2015 Results'!$I$6:$I$316)+SUMIF('CALPUFF 2015 Results'!$B$322:$B$438,"+"&amp;'Weighting Redo All'!$P12,'CALPUFF 2015 Results'!$J$322:$J$438)</f>
        <v>0.1225138859774552</v>
      </c>
      <c r="S12" s="87">
        <f>SUMIF('CALPUFF 2015 Results'!$B$6:$B$316,"="&amp;'Weighting Redo All'!$P12,'CALPUFF 2015 Results'!$K$6:$K$316)+SUMIF('CALPUFF 2015 Results'!$B$322:$B$438,"+"&amp;'Weighting Redo All'!$P12,'CALPUFF 2015 Results'!$L$322:$L$438)</f>
        <v>0.17515149202080835</v>
      </c>
      <c r="T12" s="87">
        <f>SUMIF('CALPUFF 2015 Results'!$B$6:$B$316,"="&amp;'Weighting Redo All'!$P12,'CALPUFF 2015 Results'!$M$6:$M$316)+SUMIF('CALPUFF 2015 Results'!$B$322:$B$438,"+"&amp;'Weighting Redo All'!$P12,'CALPUFF 2015 Results'!$N$322:$N$438)</f>
        <v>0.13342093992502096</v>
      </c>
      <c r="U12" s="87">
        <f>SUMIF('CALPUFF 2015 Results'!$B$6:$B$316,"="&amp;'Weighting Redo All'!$P12,'CALPUFF 2015 Results'!$O$6:$O$316)+SUMIF('CALPUFF 2015 Results'!$B$322:$B$438,"+"&amp;'Weighting Redo All'!$P12,'CALPUFF 2015 Results'!$P$322:$P$438)</f>
        <v>0.13558153954794069</v>
      </c>
      <c r="W12" s="86" t="s">
        <v>49</v>
      </c>
      <c r="X12" s="87">
        <f>SUMIF('CALPUFF 2015 Results'!$B$6:$B$316,"="&amp;'Weighting Redo All'!$P12,'CALPUFF 2015 Results'!$H$6:$H$316)+SUMIF('CALPUFF 2015 Results'!$B$322:$B$438,"+"&amp;'Weighting Redo All'!$P12,'CALPUFF 2015 Results'!$I$322:$I$438)</f>
        <v>8.5365860459553328E-2</v>
      </c>
      <c r="Y12" s="87">
        <f>SUMIF('CALPUFF 2015 Results'!$B$6:$B$316,"="&amp;'Weighting Redo All'!$P12,'CALPUFF 2015 Results'!$J$6:$J$316)+SUMIF('CALPUFF 2015 Results'!$B$322:$B$438,"+"&amp;'Weighting Redo All'!$P12,'CALPUFF 2015 Results'!$K$322:$K$438)</f>
        <v>7.7765289941144677E-2</v>
      </c>
      <c r="Z12" s="87">
        <f>SUMIF('CALPUFF 2015 Results'!$B$6:$B$316,"="&amp;'Weighting Redo All'!$P12,'CALPUFF 2015 Results'!$L$6:$L$316)+SUMIF('CALPUFF 2015 Results'!$B$322:$B$438,"+"&amp;'Weighting Redo All'!$P12,'CALPUFF 2015 Results'!$M$322:$M$438)</f>
        <v>0.10019100880616222</v>
      </c>
      <c r="AA12" s="87">
        <f>SUMIF('CALPUFF 2015 Results'!$B$6:$B$316,"="&amp;'Weighting Redo All'!$P12,'CALPUFF 2015 Results'!$N$6:$N$316)+SUMIF('CALPUFF 2015 Results'!$B$322:$B$438,"+"&amp;'Weighting Redo All'!$P12,'CALPUFF 2015 Results'!$O$322:$O$438)</f>
        <v>8.4071266922659649E-2</v>
      </c>
      <c r="AB12" s="87">
        <f>SUMIF('CALPUFF 2015 Results'!$B$6:$B$316,"="&amp;'Weighting Redo All'!$P12,'CALPUFF 2015 Results'!$P$6:$P$316)+SUMIF('CALPUFF 2015 Results'!$B$322:$B$438,"+"&amp;'Weighting Redo All'!$P12,'CALPUFF 2015 Results'!$Q$322:$Q$438)</f>
        <v>8.0810747452030582E-2</v>
      </c>
      <c r="AC12" s="87"/>
      <c r="AD12" s="87"/>
      <c r="AE12" s="87"/>
      <c r="AG12" s="87"/>
      <c r="AH12" s="87"/>
      <c r="AI12" s="87"/>
      <c r="AJ12" s="87"/>
      <c r="AK12" s="87"/>
      <c r="AO12" s="87"/>
      <c r="AP12" s="87"/>
      <c r="AQ12" s="87"/>
      <c r="AR12" s="87"/>
      <c r="AS12" s="87"/>
      <c r="AT12" s="87"/>
      <c r="AW12" s="87"/>
    </row>
    <row r="13" spans="1:49" x14ac:dyDescent="0.25">
      <c r="A13" s="86" t="s">
        <v>50</v>
      </c>
      <c r="B13" s="87">
        <f>'Q-d 2015'!E13</f>
        <v>1.8472247839736784E-2</v>
      </c>
      <c r="C13" s="87">
        <f>'Q-d 2015'!G13</f>
        <v>1.6214742898790026E-2</v>
      </c>
      <c r="D13" s="87">
        <f>'Q-d 2015'!I13</f>
        <v>1.5606592329518358E-2</v>
      </c>
      <c r="E13" s="87">
        <f>'Q-d 2015'!K13</f>
        <v>1.7205918890867759E-2</v>
      </c>
      <c r="F13" s="87">
        <f>'Q-d 2015'!M13</f>
        <v>1.9101243329977494E-2</v>
      </c>
      <c r="I13" s="86" t="s">
        <v>50</v>
      </c>
      <c r="J13" s="87">
        <f>'Q-d 2015'!F13</f>
        <v>5.2094524081931076E-2</v>
      </c>
      <c r="K13" s="87">
        <f>'Q-d 2015'!H13</f>
        <v>4.5728019770623338E-2</v>
      </c>
      <c r="L13" s="87">
        <f>'Q-d 2015'!J13</f>
        <v>4.4012943470693483E-2</v>
      </c>
      <c r="M13" s="87">
        <f>'Q-d 2015'!L13</f>
        <v>4.8523285513953747E-2</v>
      </c>
      <c r="N13" s="87">
        <f>'Q-d 2015'!N13</f>
        <v>5.3868386201909944E-2</v>
      </c>
      <c r="P13" s="80" t="s">
        <v>50</v>
      </c>
      <c r="Q13" s="87">
        <f>SUMIF('CALPUFF 2015 Results'!$B$6:$B$316,"="&amp;'Weighting Redo All'!$P13,'CALPUFF 2015 Results'!$G$6:$G$316)+SUMIF('CALPUFF 2015 Results'!$B$322:$B$438,"+"&amp;'Weighting Redo All'!$P13,'CALPUFF 2015 Results'!$H$322:$H$438)</f>
        <v>0.19439761094313288</v>
      </c>
      <c r="R13" s="87">
        <f>SUMIF('CALPUFF 2015 Results'!$B$6:$B$316,"="&amp;'Weighting Redo All'!$P13,'CALPUFF 2015 Results'!$I$6:$I$316)+SUMIF('CALPUFF 2015 Results'!$B$322:$B$438,"+"&amp;'Weighting Redo All'!$P13,'CALPUFF 2015 Results'!$J$322:$J$438)</f>
        <v>0.31474558999557223</v>
      </c>
      <c r="S13" s="87">
        <f>SUMIF('CALPUFF 2015 Results'!$B$6:$B$316,"="&amp;'Weighting Redo All'!$P13,'CALPUFF 2015 Results'!$K$6:$K$316)+SUMIF('CALPUFF 2015 Results'!$B$322:$B$438,"+"&amp;'Weighting Redo All'!$P13,'CALPUFF 2015 Results'!$L$322:$L$438)</f>
        <v>0.3290961920294489</v>
      </c>
      <c r="T13" s="87">
        <f>SUMIF('CALPUFF 2015 Results'!$B$6:$B$316,"="&amp;'Weighting Redo All'!$P13,'CALPUFF 2015 Results'!$M$6:$M$316)+SUMIF('CALPUFF 2015 Results'!$B$322:$B$438,"+"&amp;'Weighting Redo All'!$P13,'CALPUFF 2015 Results'!$N$322:$N$438)</f>
        <v>0.21689330886614569</v>
      </c>
      <c r="U13" s="87">
        <f>SUMIF('CALPUFF 2015 Results'!$B$6:$B$316,"="&amp;'Weighting Redo All'!$P13,'CALPUFF 2015 Results'!$O$6:$O$316)+SUMIF('CALPUFF 2015 Results'!$B$322:$B$438,"+"&amp;'Weighting Redo All'!$P13,'CALPUFF 2015 Results'!$P$322:$P$438)</f>
        <v>0.24318566376040454</v>
      </c>
      <c r="W13" s="86" t="s">
        <v>50</v>
      </c>
      <c r="X13" s="87">
        <f>SUMIF('CALPUFF 2015 Results'!$B$6:$B$316,"="&amp;'Weighting Redo All'!$P13,'CALPUFF 2015 Results'!$H$6:$H$316)+SUMIF('CALPUFF 2015 Results'!$B$322:$B$438,"+"&amp;'Weighting Redo All'!$P13,'CALPUFF 2015 Results'!$I$322:$I$438)</f>
        <v>6.8028402862837872E-2</v>
      </c>
      <c r="Y13" s="87">
        <f>SUMIF('CALPUFF 2015 Results'!$B$6:$B$316,"="&amp;'Weighting Redo All'!$P13,'CALPUFF 2015 Results'!$J$6:$J$316)+SUMIF('CALPUFF 2015 Results'!$B$322:$B$438,"+"&amp;'Weighting Redo All'!$P13,'CALPUFF 2015 Results'!$K$322:$K$438)</f>
        <v>8.0244423011335844E-2</v>
      </c>
      <c r="Z13" s="87">
        <f>SUMIF('CALPUFF 2015 Results'!$B$6:$B$316,"="&amp;'Weighting Redo All'!$P13,'CALPUFF 2015 Results'!$L$6:$L$316)+SUMIF('CALPUFF 2015 Results'!$B$322:$B$438,"+"&amp;'Weighting Redo All'!$P13,'CALPUFF 2015 Results'!$M$322:$M$438)</f>
        <v>9.7251471823376581E-2</v>
      </c>
      <c r="AA13" s="87">
        <f>SUMIF('CALPUFF 2015 Results'!$B$6:$B$316,"="&amp;'Weighting Redo All'!$P13,'CALPUFF 2015 Results'!$N$6:$N$316)+SUMIF('CALPUFF 2015 Results'!$B$322:$B$438,"+"&amp;'Weighting Redo All'!$P13,'CALPUFF 2015 Results'!$O$322:$O$438)</f>
        <v>6.9110021052924367E-2</v>
      </c>
      <c r="AB13" s="87">
        <f>SUMIF('CALPUFF 2015 Results'!$B$6:$B$316,"="&amp;'Weighting Redo All'!$P13,'CALPUFF 2015 Results'!$P$6:$P$316)+SUMIF('CALPUFF 2015 Results'!$B$322:$B$438,"+"&amp;'Weighting Redo All'!$P13,'CALPUFF 2015 Results'!$Q$322:$Q$438)</f>
        <v>5.9283433282138941E-2</v>
      </c>
      <c r="AC13" s="87"/>
      <c r="AD13" s="87"/>
      <c r="AE13" s="87"/>
      <c r="AG13" s="87"/>
      <c r="AH13" s="87"/>
      <c r="AI13" s="87"/>
      <c r="AJ13" s="87"/>
      <c r="AK13" s="87"/>
      <c r="AO13" s="87"/>
      <c r="AP13" s="87"/>
      <c r="AQ13" s="87"/>
      <c r="AR13" s="87"/>
      <c r="AS13" s="87"/>
      <c r="AT13" s="87"/>
      <c r="AW13" s="87"/>
    </row>
    <row r="14" spans="1:49" x14ac:dyDescent="0.25">
      <c r="A14" s="86" t="s">
        <v>51</v>
      </c>
      <c r="B14" s="87">
        <f>'Q-d 2015'!E14</f>
        <v>2.9108944550127157E-2</v>
      </c>
      <c r="C14" s="87">
        <f>'Q-d 2015'!G14</f>
        <v>2.8028642314784313E-2</v>
      </c>
      <c r="D14" s="87">
        <f>'Q-d 2015'!I14</f>
        <v>2.4837682852239192E-2</v>
      </c>
      <c r="E14" s="87">
        <f>'Q-d 2015'!K14</f>
        <v>2.8047694356113043E-2</v>
      </c>
      <c r="F14" s="87">
        <f>'Q-d 2015'!M14</f>
        <v>2.984219068126549E-2</v>
      </c>
      <c r="I14" s="86" t="s">
        <v>51</v>
      </c>
      <c r="J14" s="87">
        <f>'Q-d 2015'!F14</f>
        <v>3.590124757489143E-2</v>
      </c>
      <c r="K14" s="87">
        <f>'Q-d 2015'!H14</f>
        <v>3.4568866803064972E-2</v>
      </c>
      <c r="L14" s="87">
        <f>'Q-d 2015'!J14</f>
        <v>3.0633326458446932E-2</v>
      </c>
      <c r="M14" s="87">
        <f>'Q-d 2015'!L14</f>
        <v>3.4592364462053327E-2</v>
      </c>
      <c r="N14" s="87">
        <f>'Q-d 2015'!N14</f>
        <v>3.6805589910011018E-2</v>
      </c>
      <c r="P14" s="80" t="s">
        <v>51</v>
      </c>
      <c r="Q14" s="87">
        <f>SUMIF('CALPUFF 2015 Results'!$B$6:$B$316,"="&amp;'Weighting Redo All'!$P14,'CALPUFF 2015 Results'!$G$6:$G$316)+SUMIF('CALPUFF 2015 Results'!$B$322:$B$438,"+"&amp;'Weighting Redo All'!$P14,'CALPUFF 2015 Results'!$H$322:$H$438)</f>
        <v>1.4683609428023614</v>
      </c>
      <c r="R14" s="87">
        <f>SUMIF('CALPUFF 2015 Results'!$B$6:$B$316,"="&amp;'Weighting Redo All'!$P14,'CALPUFF 2015 Results'!$I$6:$I$316)+SUMIF('CALPUFF 2015 Results'!$B$322:$B$438,"+"&amp;'Weighting Redo All'!$P14,'CALPUFF 2015 Results'!$J$322:$J$438)</f>
        <v>1.7112025883476933</v>
      </c>
      <c r="S14" s="87">
        <f>SUMIF('CALPUFF 2015 Results'!$B$6:$B$316,"="&amp;'Weighting Redo All'!$P14,'CALPUFF 2015 Results'!$K$6:$K$316)+SUMIF('CALPUFF 2015 Results'!$B$322:$B$438,"+"&amp;'Weighting Redo All'!$P14,'CALPUFF 2015 Results'!$L$322:$L$438)</f>
        <v>1.6675223980376384</v>
      </c>
      <c r="T14" s="87">
        <f>SUMIF('CALPUFF 2015 Results'!$B$6:$B$316,"="&amp;'Weighting Redo All'!$P14,'CALPUFF 2015 Results'!$M$6:$M$316)+SUMIF('CALPUFF 2015 Results'!$B$322:$B$438,"+"&amp;'Weighting Redo All'!$P14,'CALPUFF 2015 Results'!$N$322:$N$438)</f>
        <v>1.7718226905601397</v>
      </c>
      <c r="U14" s="87">
        <f>SUMIF('CALPUFF 2015 Results'!$B$6:$B$316,"="&amp;'Weighting Redo All'!$P14,'CALPUFF 2015 Results'!$O$6:$O$316)+SUMIF('CALPUFF 2015 Results'!$B$322:$B$438,"+"&amp;'Weighting Redo All'!$P14,'CALPUFF 2015 Results'!$P$322:$P$438)</f>
        <v>1.3679872946306637</v>
      </c>
      <c r="W14" s="86" t="s">
        <v>51</v>
      </c>
      <c r="X14" s="87">
        <f>SUMIF('CALPUFF 2015 Results'!$B$6:$B$316,"="&amp;'Weighting Redo All'!$P14,'CALPUFF 2015 Results'!$H$6:$H$316)+SUMIF('CALPUFF 2015 Results'!$B$322:$B$438,"+"&amp;'Weighting Redo All'!$P14,'CALPUFF 2015 Results'!$I$322:$I$438)</f>
        <v>0.37268290308972896</v>
      </c>
      <c r="Y14" s="87">
        <f>SUMIF('CALPUFF 2015 Results'!$B$6:$B$316,"="&amp;'Weighting Redo All'!$P14,'CALPUFF 2015 Results'!$J$6:$J$316)+SUMIF('CALPUFF 2015 Results'!$B$322:$B$438,"+"&amp;'Weighting Redo All'!$P14,'CALPUFF 2015 Results'!$K$322:$K$438)</f>
        <v>0.65476682957638399</v>
      </c>
      <c r="Z14" s="87">
        <f>SUMIF('CALPUFF 2015 Results'!$B$6:$B$316,"="&amp;'Weighting Redo All'!$P14,'CALPUFF 2015 Results'!$L$6:$L$316)+SUMIF('CALPUFF 2015 Results'!$B$322:$B$438,"+"&amp;'Weighting Redo All'!$P14,'CALPUFF 2015 Results'!$M$322:$M$438)</f>
        <v>0.54639362956141291</v>
      </c>
      <c r="AA14" s="87">
        <f>SUMIF('CALPUFF 2015 Results'!$B$6:$B$316,"="&amp;'Weighting Redo All'!$P14,'CALPUFF 2015 Results'!$N$6:$N$316)+SUMIF('CALPUFF 2015 Results'!$B$322:$B$438,"+"&amp;'Weighting Redo All'!$P14,'CALPUFF 2015 Results'!$O$322:$O$438)</f>
        <v>0.72804377220798133</v>
      </c>
      <c r="AB14" s="87">
        <f>SUMIF('CALPUFF 2015 Results'!$B$6:$B$316,"="&amp;'Weighting Redo All'!$P14,'CALPUFF 2015 Results'!$P$6:$P$316)+SUMIF('CALPUFF 2015 Results'!$B$322:$B$438,"+"&amp;'Weighting Redo All'!$P14,'CALPUFF 2015 Results'!$Q$322:$Q$438)</f>
        <v>0.3378161671155907</v>
      </c>
      <c r="AC14" s="87"/>
      <c r="AD14" s="87"/>
      <c r="AE14" s="87"/>
      <c r="AG14" s="87"/>
      <c r="AH14" s="87"/>
      <c r="AI14" s="87"/>
      <c r="AJ14" s="87"/>
      <c r="AK14" s="87"/>
      <c r="AO14" s="87"/>
      <c r="AP14" s="87"/>
      <c r="AQ14" s="87"/>
      <c r="AR14" s="87"/>
      <c r="AS14" s="87"/>
      <c r="AT14" s="87"/>
      <c r="AW14" s="87"/>
    </row>
    <row r="15" spans="1:49" x14ac:dyDescent="0.25">
      <c r="A15" s="86" t="s">
        <v>52</v>
      </c>
      <c r="B15" s="87">
        <f>'Q-d 2015'!E15</f>
        <v>2.1622160234990762E-3</v>
      </c>
      <c r="C15" s="87">
        <f>'Q-d 2015'!G15</f>
        <v>1.7332316895352523E-3</v>
      </c>
      <c r="D15" s="87">
        <f>'Q-d 2015'!I15</f>
        <v>1.7382934515879224E-3</v>
      </c>
      <c r="E15" s="87">
        <f>'Q-d 2015'!K15</f>
        <v>1.8365759981106081E-3</v>
      </c>
      <c r="F15" s="87">
        <f>'Q-d 2015'!M15</f>
        <v>2.2697784671183237E-3</v>
      </c>
      <c r="I15" s="86" t="s">
        <v>52</v>
      </c>
      <c r="J15" s="87">
        <f>'Q-d 2015'!F15</f>
        <v>3.0232210019147152E-2</v>
      </c>
      <c r="K15" s="87">
        <f>'Q-d 2015'!H15</f>
        <v>2.4234130114841133E-2</v>
      </c>
      <c r="L15" s="87">
        <f>'Q-d 2015'!J15</f>
        <v>2.4304903919021726E-2</v>
      </c>
      <c r="M15" s="87">
        <f>'Q-d 2015'!L15</f>
        <v>2.5679095283528422E-2</v>
      </c>
      <c r="N15" s="87">
        <f>'Q-d 2015'!N15</f>
        <v>3.1736153357984943E-2</v>
      </c>
      <c r="P15" s="86" t="s">
        <v>52</v>
      </c>
      <c r="Q15" s="87">
        <f>SUMIF('CALPUFF 2015 Results'!$B$6:$B$316,"="&amp;'Weighting Redo All'!$P15,'CALPUFF 2015 Results'!$G$6:$G$316)+SUMIF('CALPUFF 2015 Results'!$B$322:$B$438,"+"&amp;'Weighting Redo All'!$P15,'CALPUFF 2015 Results'!$H$322:$H$438)</f>
        <v>3.8571356259792716E-2</v>
      </c>
      <c r="R15" s="87">
        <f>SUMIF('CALPUFF 2015 Results'!$B$6:$B$316,"="&amp;'Weighting Redo All'!$P15,'CALPUFF 2015 Results'!$I$6:$I$316)+SUMIF('CALPUFF 2015 Results'!$B$322:$B$438,"+"&amp;'Weighting Redo All'!$P15,'CALPUFF 2015 Results'!$J$322:$J$438)</f>
        <v>4.6820966961019263E-2</v>
      </c>
      <c r="S15" s="87">
        <f>SUMIF('CALPUFF 2015 Results'!$B$6:$B$316,"="&amp;'Weighting Redo All'!$P15,'CALPUFF 2015 Results'!$K$6:$K$316)+SUMIF('CALPUFF 2015 Results'!$B$322:$B$438,"+"&amp;'Weighting Redo All'!$P15,'CALPUFF 2015 Results'!$L$322:$L$438)</f>
        <v>3.9709240688541106E-2</v>
      </c>
      <c r="T15" s="87">
        <f>SUMIF('CALPUFF 2015 Results'!$B$6:$B$316,"="&amp;'Weighting Redo All'!$P15,'CALPUFF 2015 Results'!$M$6:$M$316)+SUMIF('CALPUFF 2015 Results'!$B$322:$B$438,"+"&amp;'Weighting Redo All'!$P15,'CALPUFF 2015 Results'!$N$322:$N$438)</f>
        <v>6.0097163584801418E-2</v>
      </c>
      <c r="U15" s="87">
        <f>SUMIF('CALPUFF 2015 Results'!$B$6:$B$316,"="&amp;'Weighting Redo All'!$P15,'CALPUFF 2015 Results'!$O$6:$O$316)+SUMIF('CALPUFF 2015 Results'!$B$322:$B$438,"+"&amp;'Weighting Redo All'!$P15,'CALPUFF 2015 Results'!$P$322:$P$438)</f>
        <v>4.144765924604394E-2</v>
      </c>
      <c r="W15" s="86" t="s">
        <v>52</v>
      </c>
      <c r="X15" s="87">
        <f>SUMIF('CALPUFF 2015 Results'!$B$6:$B$316,"="&amp;'Weighting Redo All'!$P15,'CALPUFF 2015 Results'!$H$6:$H$316)+SUMIF('CALPUFF 2015 Results'!$B$322:$B$438,"+"&amp;'Weighting Redo All'!$P15,'CALPUFF 2015 Results'!$I$322:$I$438)</f>
        <v>1.3586082286965817E-3</v>
      </c>
      <c r="Y15" s="87">
        <f>SUMIF('CALPUFF 2015 Results'!$B$6:$B$316,"="&amp;'Weighting Redo All'!$P15,'CALPUFF 2015 Results'!$J$6:$J$316)+SUMIF('CALPUFF 2015 Results'!$B$322:$B$438,"+"&amp;'Weighting Redo All'!$P15,'CALPUFF 2015 Results'!$K$322:$K$438)</f>
        <v>1.0757452265011259E-3</v>
      </c>
      <c r="Z15" s="87">
        <f>SUMIF('CALPUFF 2015 Results'!$B$6:$B$316,"="&amp;'Weighting Redo All'!$P15,'CALPUFF 2015 Results'!$L$6:$L$316)+SUMIF('CALPUFF 2015 Results'!$B$322:$B$438,"+"&amp;'Weighting Redo All'!$P15,'CALPUFF 2015 Results'!$M$322:$M$438)</f>
        <v>1.4130346925480927E-3</v>
      </c>
      <c r="AA15" s="87">
        <f>SUMIF('CALPUFF 2015 Results'!$B$6:$B$316,"="&amp;'Weighting Redo All'!$P15,'CALPUFF 2015 Results'!$N$6:$N$316)+SUMIF('CALPUFF 2015 Results'!$B$322:$B$438,"+"&amp;'Weighting Redo All'!$P15,'CALPUFF 2015 Results'!$O$322:$O$438)</f>
        <v>1.6974864125449216E-3</v>
      </c>
      <c r="AB15" s="87">
        <f>SUMIF('CALPUFF 2015 Results'!$B$6:$B$316,"="&amp;'Weighting Redo All'!$P15,'CALPUFF 2015 Results'!$P$6:$P$316)+SUMIF('CALPUFF 2015 Results'!$B$322:$B$438,"+"&amp;'Weighting Redo All'!$P15,'CALPUFF 2015 Results'!$Q$322:$Q$438)</f>
        <v>1.076733901010281E-3</v>
      </c>
      <c r="AC15" s="87"/>
      <c r="AD15" s="87"/>
      <c r="AE15" s="87"/>
      <c r="AG15" s="87"/>
      <c r="AH15" s="87"/>
      <c r="AI15" s="87"/>
      <c r="AJ15" s="87"/>
      <c r="AK15" s="87"/>
      <c r="AO15" s="87"/>
      <c r="AP15" s="87"/>
      <c r="AQ15" s="87"/>
      <c r="AR15" s="87"/>
      <c r="AS15" s="87"/>
      <c r="AT15" s="87"/>
      <c r="AW15" s="87"/>
    </row>
    <row r="16" spans="1:49" x14ac:dyDescent="0.25">
      <c r="A16" s="86" t="s">
        <v>53</v>
      </c>
      <c r="B16" s="87">
        <f>'Q-d 2015'!E16</f>
        <v>1.5303996591418225E-2</v>
      </c>
      <c r="C16" s="87">
        <f>'Q-d 2015'!G16</f>
        <v>2.8365199621303235E-2</v>
      </c>
      <c r="D16" s="87">
        <f>'Q-d 2015'!I16</f>
        <v>1.0995632937791756E-2</v>
      </c>
      <c r="E16" s="87">
        <f>'Q-d 2015'!K16</f>
        <v>1.8735131849290189E-2</v>
      </c>
      <c r="F16" s="87">
        <f>'Q-d 2015'!M16</f>
        <v>1.4269544866975608E-2</v>
      </c>
      <c r="I16" s="86" t="s">
        <v>53</v>
      </c>
      <c r="J16" s="87">
        <f>'Q-d 2015'!F16</f>
        <v>1.9997216482093454E-2</v>
      </c>
      <c r="K16" s="87">
        <f>'Q-d 2015'!H16</f>
        <v>3.7063850216947233E-2</v>
      </c>
      <c r="L16" s="87">
        <f>'Q-d 2015'!J16</f>
        <v>1.4367622921319694E-2</v>
      </c>
      <c r="M16" s="87">
        <f>'Q-d 2015'!L16</f>
        <v>2.4480565267565889E-2</v>
      </c>
      <c r="N16" s="87">
        <f>'Q-d 2015'!N16</f>
        <v>1.8645533282846419E-2</v>
      </c>
      <c r="P16" s="80" t="s">
        <v>53</v>
      </c>
      <c r="Q16" s="87">
        <f>SUMIF('CALPUFF 2015 Results'!$B$6:$B$316,"="&amp;'Weighting Redo All'!$P16,'CALPUFF 2015 Results'!$G$6:$G$316)+SUMIF('CALPUFF 2015 Results'!$B$322:$B$438,"+"&amp;'Weighting Redo All'!$P16,'CALPUFF 2015 Results'!$H$322:$H$438)</f>
        <v>0.66155748446682883</v>
      </c>
      <c r="R16" s="87">
        <f>SUMIF('CALPUFF 2015 Results'!$B$6:$B$316,"="&amp;'Weighting Redo All'!$P16,'CALPUFF 2015 Results'!$I$6:$I$316)+SUMIF('CALPUFF 2015 Results'!$B$322:$B$438,"+"&amp;'Weighting Redo All'!$P16,'CALPUFF 2015 Results'!$J$322:$J$438)</f>
        <v>1.2208599961373185</v>
      </c>
      <c r="S16" s="87">
        <f>SUMIF('CALPUFF 2015 Results'!$B$6:$B$316,"="&amp;'Weighting Redo All'!$P16,'CALPUFF 2015 Results'!$K$6:$K$316)+SUMIF('CALPUFF 2015 Results'!$B$322:$B$438,"+"&amp;'Weighting Redo All'!$P16,'CALPUFF 2015 Results'!$L$322:$L$438)</f>
        <v>0.68156323885907744</v>
      </c>
      <c r="T16" s="87">
        <f>SUMIF('CALPUFF 2015 Results'!$B$6:$B$316,"="&amp;'Weighting Redo All'!$P16,'CALPUFF 2015 Results'!$M$6:$M$316)+SUMIF('CALPUFF 2015 Results'!$B$322:$B$438,"+"&amp;'Weighting Redo All'!$P16,'CALPUFF 2015 Results'!$N$322:$N$438)</f>
        <v>0.95363897094722172</v>
      </c>
      <c r="U16" s="87">
        <f>SUMIF('CALPUFF 2015 Results'!$B$6:$B$316,"="&amp;'Weighting Redo All'!$P16,'CALPUFF 2015 Results'!$O$6:$O$316)+SUMIF('CALPUFF 2015 Results'!$B$322:$B$438,"+"&amp;'Weighting Redo All'!$P16,'CALPUFF 2015 Results'!$P$322:$P$438)</f>
        <v>0.7339607635506411</v>
      </c>
      <c r="W16" s="86" t="s">
        <v>53</v>
      </c>
      <c r="X16" s="87">
        <f>SUMIF('CALPUFF 2015 Results'!$B$6:$B$316,"="&amp;'Weighting Redo All'!$P16,'CALPUFF 2015 Results'!$H$6:$H$316)+SUMIF('CALPUFF 2015 Results'!$B$322:$B$438,"+"&amp;'Weighting Redo All'!$P16,'CALPUFF 2015 Results'!$I$322:$I$438)</f>
        <v>0.19426463405855757</v>
      </c>
      <c r="Y16" s="87">
        <f>SUMIF('CALPUFF 2015 Results'!$B$6:$B$316,"="&amp;'Weighting Redo All'!$P16,'CALPUFF 2015 Results'!$J$6:$J$316)+SUMIF('CALPUFF 2015 Results'!$B$322:$B$438,"+"&amp;'Weighting Redo All'!$P16,'CALPUFF 2015 Results'!$K$322:$K$438)</f>
        <v>0.57210155019140108</v>
      </c>
      <c r="Z16" s="87">
        <f>SUMIF('CALPUFF 2015 Results'!$B$6:$B$316,"="&amp;'Weighting Redo All'!$P16,'CALPUFF 2015 Results'!$L$6:$L$316)+SUMIF('CALPUFF 2015 Results'!$B$322:$B$438,"+"&amp;'Weighting Redo All'!$P16,'CALPUFF 2015 Results'!$M$322:$M$438)</f>
        <v>0.27703884517548838</v>
      </c>
      <c r="AA16" s="87">
        <f>SUMIF('CALPUFF 2015 Results'!$B$6:$B$316,"="&amp;'Weighting Redo All'!$P16,'CALPUFF 2015 Results'!$N$6:$N$316)+SUMIF('CALPUFF 2015 Results'!$B$322:$B$438,"+"&amp;'Weighting Redo All'!$P16,'CALPUFF 2015 Results'!$O$322:$O$438)</f>
        <v>0.35190833787778325</v>
      </c>
      <c r="AB16" s="87">
        <f>SUMIF('CALPUFF 2015 Results'!$B$6:$B$316,"="&amp;'Weighting Redo All'!$P16,'CALPUFF 2015 Results'!$P$6:$P$316)+SUMIF('CALPUFF 2015 Results'!$B$322:$B$438,"+"&amp;'Weighting Redo All'!$P16,'CALPUFF 2015 Results'!$Q$322:$Q$438)</f>
        <v>0.20854290921597002</v>
      </c>
      <c r="AC16" s="87"/>
      <c r="AD16" s="87"/>
      <c r="AE16" s="87"/>
      <c r="AG16" s="87"/>
      <c r="AH16" s="87"/>
      <c r="AI16" s="87"/>
      <c r="AJ16" s="87"/>
      <c r="AK16" s="87"/>
      <c r="AO16" s="87"/>
      <c r="AP16" s="87"/>
      <c r="AQ16" s="87"/>
      <c r="AR16" s="87"/>
      <c r="AS16" s="87"/>
      <c r="AT16" s="87"/>
      <c r="AW16" s="87"/>
    </row>
    <row r="17" spans="1:49" s="97" customFormat="1" x14ac:dyDescent="0.25">
      <c r="A17" s="81" t="s">
        <v>54</v>
      </c>
      <c r="B17" s="90">
        <f>'Q-d 2015'!E17</f>
        <v>9.3921326300310318E-3</v>
      </c>
      <c r="C17" s="90">
        <f>'Q-d 2015'!G17</f>
        <v>1.3064517090838747E-2</v>
      </c>
      <c r="D17" s="90">
        <f>'Q-d 2015'!I17</f>
        <v>6.3382681787843287E-3</v>
      </c>
      <c r="E17" s="90">
        <f>'Q-d 2015'!K17</f>
        <v>1.0136230944563522E-2</v>
      </c>
      <c r="F17" s="90">
        <f>'Q-d 2015'!M17</f>
        <v>8.9454237342369673E-3</v>
      </c>
      <c r="I17" s="81" t="s">
        <v>54</v>
      </c>
      <c r="J17" s="90">
        <f>'Q-d 2015'!F17</f>
        <v>2.4198645860033476E-2</v>
      </c>
      <c r="K17" s="90">
        <f>'Q-d 2015'!H17</f>
        <v>3.3660472532372775E-2</v>
      </c>
      <c r="L17" s="90">
        <f>'Q-d 2015'!J17</f>
        <v>1.6330423884124232E-2</v>
      </c>
      <c r="M17" s="90">
        <f>'Q-d 2015'!L17</f>
        <v>2.6115800600890242E-2</v>
      </c>
      <c r="N17" s="90">
        <f>'Q-d 2015'!N17</f>
        <v>2.3047709134833987E-2</v>
      </c>
      <c r="P17" s="98" t="s">
        <v>54</v>
      </c>
      <c r="Q17" s="193">
        <f t="shared" ref="Q17:U17" si="4">B17*Q$43/B$43</f>
        <v>0.33774420797930693</v>
      </c>
      <c r="R17" s="193">
        <f t="shared" si="4"/>
        <v>0.53284455739676717</v>
      </c>
      <c r="S17" s="193">
        <f t="shared" si="4"/>
        <v>0.32930869358290743</v>
      </c>
      <c r="T17" s="193">
        <f t="shared" si="4"/>
        <v>0.44580498678802594</v>
      </c>
      <c r="U17" s="193">
        <f t="shared" si="4"/>
        <v>0.38837824617648553</v>
      </c>
      <c r="W17" s="98" t="s">
        <v>54</v>
      </c>
      <c r="X17" s="193">
        <f t="shared" ref="X17:AB17" si="5">J17*X$43/J$43</f>
        <v>9.1907449261319274E-2</v>
      </c>
      <c r="Y17" s="193">
        <f t="shared" si="5"/>
        <v>0.26848863483966395</v>
      </c>
      <c r="Z17" s="193">
        <f t="shared" si="5"/>
        <v>0.14487424783375483</v>
      </c>
      <c r="AA17" s="193">
        <f t="shared" si="5"/>
        <v>0.18058414371999396</v>
      </c>
      <c r="AB17" s="193">
        <f t="shared" si="5"/>
        <v>0.12122912723574836</v>
      </c>
      <c r="AC17" s="90"/>
      <c r="AD17" s="90"/>
      <c r="AE17" s="90"/>
      <c r="AG17" s="90"/>
      <c r="AH17" s="90"/>
      <c r="AI17" s="90"/>
      <c r="AJ17" s="90"/>
      <c r="AK17" s="90"/>
      <c r="AO17" s="90"/>
      <c r="AP17" s="90"/>
      <c r="AQ17" s="90"/>
      <c r="AR17" s="90"/>
      <c r="AS17" s="90"/>
      <c r="AT17" s="90"/>
      <c r="AW17" s="90"/>
    </row>
    <row r="18" spans="1:49" x14ac:dyDescent="0.25">
      <c r="A18" s="86" t="s">
        <v>55</v>
      </c>
      <c r="B18" s="87">
        <f>'Q-d 2015'!E18</f>
        <v>8.936044207604292E-3</v>
      </c>
      <c r="C18" s="87">
        <f>'Q-d 2015'!G18</f>
        <v>3.3923478299150924E-3</v>
      </c>
      <c r="D18" s="87">
        <f>'Q-d 2015'!I18</f>
        <v>1.6311056318924664E-3</v>
      </c>
      <c r="E18" s="87">
        <f>'Q-d 2015'!K18</f>
        <v>2.065500882937661E-3</v>
      </c>
      <c r="F18" s="87">
        <f>'Q-d 2015'!M18</f>
        <v>5.1623871384686611E-3</v>
      </c>
      <c r="I18" s="86" t="s">
        <v>55</v>
      </c>
      <c r="J18" s="87">
        <f>'Q-d 2015'!F18</f>
        <v>6.0062865430265955E-2</v>
      </c>
      <c r="K18" s="87">
        <f>'Q-d 2015'!H18</f>
        <v>2.2801379051757217E-2</v>
      </c>
      <c r="L18" s="87">
        <f>'Q-d 2015'!J18</f>
        <v>1.0963338564007741E-2</v>
      </c>
      <c r="M18" s="87">
        <f>'Q-d 2015'!L18</f>
        <v>1.3883089507593213E-2</v>
      </c>
      <c r="N18" s="87">
        <f>'Q-d 2015'!N18</f>
        <v>3.4698548573978749E-2</v>
      </c>
      <c r="P18" s="80" t="s">
        <v>55</v>
      </c>
      <c r="Q18" s="87">
        <f>SUMIF('CALPUFF 2015 Results'!$B$6:$B$316,"="&amp;'Weighting Redo All'!$P18,'CALPUFF 2015 Results'!$G$6:$G$316)+SUMIF('CALPUFF 2015 Results'!$B$322:$B$438,"+"&amp;'Weighting Redo All'!$P18,'CALPUFF 2015 Results'!$H$322:$H$438)</f>
        <v>0.68729307691289865</v>
      </c>
      <c r="R18" s="87">
        <f>SUMIF('CALPUFF 2015 Results'!$B$6:$B$316,"="&amp;'Weighting Redo All'!$P18,'CALPUFF 2015 Results'!$I$6:$I$316)+SUMIF('CALPUFF 2015 Results'!$B$322:$B$438,"+"&amp;'Weighting Redo All'!$P18,'CALPUFF 2015 Results'!$J$322:$J$438)</f>
        <v>0.34735639345320285</v>
      </c>
      <c r="S18" s="87">
        <f>SUMIF('CALPUFF 2015 Results'!$B$6:$B$316,"="&amp;'Weighting Redo All'!$P18,'CALPUFF 2015 Results'!$K$6:$K$316)+SUMIF('CALPUFF 2015 Results'!$B$322:$B$438,"+"&amp;'Weighting Redo All'!$P18,'CALPUFF 2015 Results'!$L$322:$L$438)</f>
        <v>0.24615061163498808</v>
      </c>
      <c r="T18" s="87">
        <f>SUMIF('CALPUFF 2015 Results'!$B$6:$B$316,"="&amp;'Weighting Redo All'!$P18,'CALPUFF 2015 Results'!$M$6:$M$316)+SUMIF('CALPUFF 2015 Results'!$B$322:$B$438,"+"&amp;'Weighting Redo All'!$P18,'CALPUFF 2015 Results'!$N$322:$N$438)</f>
        <v>0.26936218687008706</v>
      </c>
      <c r="U18" s="87">
        <f>SUMIF('CALPUFF 2015 Results'!$B$6:$B$316,"="&amp;'Weighting Redo All'!$P18,'CALPUFF 2015 Results'!$O$6:$O$316)+SUMIF('CALPUFF 2015 Results'!$B$322:$B$438,"+"&amp;'Weighting Redo All'!$P18,'CALPUFF 2015 Results'!$P$322:$P$438)</f>
        <v>0.42519537727039625</v>
      </c>
      <c r="W18" s="86" t="s">
        <v>55</v>
      </c>
      <c r="X18" s="87">
        <f>SUMIF('CALPUFF 2015 Results'!$B$6:$B$316,"="&amp;'Weighting Redo All'!$P18,'CALPUFF 2015 Results'!$H$6:$H$316)+SUMIF('CALPUFF 2015 Results'!$B$322:$B$438,"+"&amp;'Weighting Redo All'!$P18,'CALPUFF 2015 Results'!$I$322:$I$438)</f>
        <v>0.30173188650552263</v>
      </c>
      <c r="Y18" s="87">
        <f>SUMIF('CALPUFF 2015 Results'!$B$6:$B$316,"="&amp;'Weighting Redo All'!$P18,'CALPUFF 2015 Results'!$J$6:$J$316)+SUMIF('CALPUFF 2015 Results'!$B$322:$B$438,"+"&amp;'Weighting Redo All'!$P18,'CALPUFF 2015 Results'!$K$322:$K$438)</f>
        <v>0.19085151604175762</v>
      </c>
      <c r="Z18" s="87">
        <f>SUMIF('CALPUFF 2015 Results'!$B$6:$B$316,"="&amp;'Weighting Redo All'!$P18,'CALPUFF 2015 Results'!$L$6:$L$316)+SUMIF('CALPUFF 2015 Results'!$B$322:$B$438,"+"&amp;'Weighting Redo All'!$P18,'CALPUFF 2015 Results'!$M$322:$M$438)</f>
        <v>0.2323497113795962</v>
      </c>
      <c r="AA18" s="87">
        <f>SUMIF('CALPUFF 2015 Results'!$B$6:$B$316,"="&amp;'Weighting Redo All'!$P18,'CALPUFF 2015 Results'!$N$6:$N$316)+SUMIF('CALPUFF 2015 Results'!$B$322:$B$438,"+"&amp;'Weighting Redo All'!$P18,'CALPUFF 2015 Results'!$O$322:$O$438)</f>
        <v>0.11503780816153622</v>
      </c>
      <c r="AB18" s="87">
        <f>SUMIF('CALPUFF 2015 Results'!$B$6:$B$316,"="&amp;'Weighting Redo All'!$P18,'CALPUFF 2015 Results'!$P$6:$P$316)+SUMIF('CALPUFF 2015 Results'!$B$322:$B$438,"+"&amp;'Weighting Redo All'!$P18,'CALPUFF 2015 Results'!$Q$322:$Q$438)</f>
        <v>0.22302734733828855</v>
      </c>
      <c r="AC18" s="87"/>
      <c r="AD18" s="87"/>
      <c r="AE18" s="87"/>
      <c r="AG18" s="87"/>
      <c r="AH18" s="87"/>
      <c r="AI18" s="87"/>
      <c r="AJ18" s="87"/>
      <c r="AK18" s="87"/>
      <c r="AO18" s="87"/>
      <c r="AP18" s="87"/>
      <c r="AQ18" s="87"/>
      <c r="AR18" s="87"/>
      <c r="AS18" s="87"/>
      <c r="AT18" s="87"/>
      <c r="AW18" s="87"/>
    </row>
    <row r="19" spans="1:49" x14ac:dyDescent="0.25">
      <c r="A19" s="86" t="s">
        <v>56</v>
      </c>
      <c r="B19" s="87">
        <f>'Q-d 2015'!E19</f>
        <v>9.5759349004346447E-3</v>
      </c>
      <c r="C19" s="87">
        <f>'Q-d 2015'!G19</f>
        <v>3.8755668259439463E-2</v>
      </c>
      <c r="D19" s="87">
        <f>'Q-d 2015'!I19</f>
        <v>6.0267472366001586E-3</v>
      </c>
      <c r="E19" s="87">
        <f>'Q-d 2015'!K19</f>
        <v>8.4801626755982504E-3</v>
      </c>
      <c r="F19" s="87">
        <f>'Q-d 2015'!M19</f>
        <v>6.5641089830171008E-3</v>
      </c>
      <c r="I19" s="86" t="s">
        <v>56</v>
      </c>
      <c r="J19" s="87">
        <f>'Q-d 2015'!F19</f>
        <v>3.3420259270030818E-2</v>
      </c>
      <c r="K19" s="87">
        <f>'Q-d 2015'!H19</f>
        <v>0.13525827972733834</v>
      </c>
      <c r="L19" s="87">
        <f>'Q-d 2015'!J19</f>
        <v>2.1033502973477499E-2</v>
      </c>
      <c r="M19" s="87">
        <f>'Q-d 2015'!L19</f>
        <v>2.9595986002125811E-2</v>
      </c>
      <c r="N19" s="87">
        <f>'Q-d 2015'!N19</f>
        <v>2.2908909299207185E-2</v>
      </c>
      <c r="P19" s="80" t="s">
        <v>56</v>
      </c>
      <c r="Q19" s="87">
        <f>SUMIF('CALPUFF 2015 Results'!$B$6:$B$316,"="&amp;'Weighting Redo All'!$P19,'CALPUFF 2015 Results'!$G$6:$G$316)+SUMIF('CALPUFF 2015 Results'!$B$322:$B$438,"+"&amp;'Weighting Redo All'!$P19,'CALPUFF 2015 Results'!$H$322:$H$438)</f>
        <v>0.39935884985391618</v>
      </c>
      <c r="R19" s="87">
        <f>SUMIF('CALPUFF 2015 Results'!$B$6:$B$316,"="&amp;'Weighting Redo All'!$P19,'CALPUFF 2015 Results'!$I$6:$I$316)+SUMIF('CALPUFF 2015 Results'!$B$322:$B$438,"+"&amp;'Weighting Redo All'!$P19,'CALPUFF 2015 Results'!$J$322:$J$438)</f>
        <v>0.9693702917770548</v>
      </c>
      <c r="S19" s="87">
        <f>SUMIF('CALPUFF 2015 Results'!$B$6:$B$316,"="&amp;'Weighting Redo All'!$P19,'CALPUFF 2015 Results'!$K$6:$K$316)+SUMIF('CALPUFF 2015 Results'!$B$322:$B$438,"+"&amp;'Weighting Redo All'!$P19,'CALPUFF 2015 Results'!$L$322:$L$438)</f>
        <v>0.28977390813711618</v>
      </c>
      <c r="T19" s="87">
        <f>SUMIF('CALPUFF 2015 Results'!$B$6:$B$316,"="&amp;'Weighting Redo All'!$P19,'CALPUFF 2015 Results'!$M$6:$M$316)+SUMIF('CALPUFF 2015 Results'!$B$322:$B$438,"+"&amp;'Weighting Redo All'!$P19,'CALPUFF 2015 Results'!$N$322:$N$438)</f>
        <v>0.40434553830951758</v>
      </c>
      <c r="U19" s="87">
        <f>SUMIF('CALPUFF 2015 Results'!$B$6:$B$316,"="&amp;'Weighting Redo All'!$P19,'CALPUFF 2015 Results'!$O$6:$O$316)+SUMIF('CALPUFF 2015 Results'!$B$322:$B$438,"+"&amp;'Weighting Redo All'!$P19,'CALPUFF 2015 Results'!$P$322:$P$438)</f>
        <v>0.41034007851185905</v>
      </c>
      <c r="W19" s="86" t="s">
        <v>56</v>
      </c>
      <c r="X19" s="87">
        <f>SUMIF('CALPUFF 2015 Results'!$B$6:$B$316,"="&amp;'Weighting Redo All'!$P19,'CALPUFF 2015 Results'!$H$6:$H$316)+SUMIF('CALPUFF 2015 Results'!$B$322:$B$438,"+"&amp;'Weighting Redo All'!$P19,'CALPUFF 2015 Results'!$I$322:$I$438)</f>
        <v>0.14883979198362418</v>
      </c>
      <c r="Y19" s="87">
        <f>SUMIF('CALPUFF 2015 Results'!$B$6:$B$316,"="&amp;'Weighting Redo All'!$P19,'CALPUFF 2015 Results'!$J$6:$J$316)+SUMIF('CALPUFF 2015 Results'!$B$322:$B$438,"+"&amp;'Weighting Redo All'!$P19,'CALPUFF 2015 Results'!$K$322:$K$438)</f>
        <v>0.45998566043209715</v>
      </c>
      <c r="Z19" s="87">
        <f>SUMIF('CALPUFF 2015 Results'!$B$6:$B$316,"="&amp;'Weighting Redo All'!$P19,'CALPUFF 2015 Results'!$L$6:$L$316)+SUMIF('CALPUFF 2015 Results'!$B$322:$B$438,"+"&amp;'Weighting Redo All'!$P19,'CALPUFF 2015 Results'!$M$322:$M$438)</f>
        <v>0.10578582834722899</v>
      </c>
      <c r="AA19" s="87">
        <f>SUMIF('CALPUFF 2015 Results'!$B$6:$B$316,"="&amp;'Weighting Redo All'!$P19,'CALPUFF 2015 Results'!$N$6:$N$316)+SUMIF('CALPUFF 2015 Results'!$B$322:$B$438,"+"&amp;'Weighting Redo All'!$P19,'CALPUFF 2015 Results'!$O$322:$O$438)</f>
        <v>0.15876686189817532</v>
      </c>
      <c r="AB19" s="87">
        <f>SUMIF('CALPUFF 2015 Results'!$B$6:$B$316,"="&amp;'Weighting Redo All'!$P19,'CALPUFF 2015 Results'!$P$6:$P$316)+SUMIF('CALPUFF 2015 Results'!$B$322:$B$438,"+"&amp;'Weighting Redo All'!$P19,'CALPUFF 2015 Results'!$Q$322:$Q$438)</f>
        <v>0.11715700942372967</v>
      </c>
      <c r="AC19" s="87"/>
      <c r="AD19" s="87"/>
      <c r="AE19" s="87"/>
      <c r="AG19" s="87"/>
      <c r="AH19" s="87"/>
      <c r="AI19" s="87"/>
      <c r="AJ19" s="87"/>
      <c r="AK19" s="87"/>
      <c r="AO19" s="87"/>
      <c r="AP19" s="87"/>
      <c r="AQ19" s="87"/>
      <c r="AR19" s="87"/>
      <c r="AS19" s="87"/>
      <c r="AT19" s="87"/>
      <c r="AW19" s="87"/>
    </row>
    <row r="20" spans="1:49" x14ac:dyDescent="0.25">
      <c r="A20" s="86" t="s">
        <v>57</v>
      </c>
      <c r="B20" s="87">
        <f>'Q-d 2015'!E20</f>
        <v>2.0709236398930238E-2</v>
      </c>
      <c r="C20" s="87">
        <f>'Q-d 2015'!G20</f>
        <v>1.5750901387638003E-3</v>
      </c>
      <c r="D20" s="87">
        <f>'Q-d 2015'!I20</f>
        <v>2.3793914862176562E-3</v>
      </c>
      <c r="E20" s="87">
        <f>'Q-d 2015'!K20</f>
        <v>9.0560066488885806E-4</v>
      </c>
      <c r="F20" s="87">
        <f>'Q-d 2015'!M20</f>
        <v>8.7543936435933861E-3</v>
      </c>
      <c r="I20" s="86" t="s">
        <v>57</v>
      </c>
      <c r="J20" s="87">
        <f>'Q-d 2015'!F20</f>
        <v>0.25631980512154223</v>
      </c>
      <c r="K20" s="87">
        <f>'Q-d 2015'!H20</f>
        <v>1.9495011290597618E-2</v>
      </c>
      <c r="L20" s="87">
        <f>'Q-d 2015'!J20</f>
        <v>2.9449910673030454E-2</v>
      </c>
      <c r="M20" s="87">
        <f>'Q-d 2015'!L20</f>
        <v>1.1208688793288476E-2</v>
      </c>
      <c r="N20" s="87">
        <f>'Q-d 2015'!N20</f>
        <v>0.10835380066447246</v>
      </c>
      <c r="P20" s="80" t="s">
        <v>57</v>
      </c>
      <c r="Q20" s="87">
        <f>SUMIF('CALPUFF 2015 Results'!$B$6:$B$316,"="&amp;'Weighting Redo All'!$P20,'CALPUFF 2015 Results'!$G$6:$G$316)+SUMIF('CALPUFF 2015 Results'!$B$322:$B$438,"+"&amp;'Weighting Redo All'!$P20,'CALPUFF 2015 Results'!$H$322:$H$438)</f>
        <v>0.45777522066651988</v>
      </c>
      <c r="R20" s="87">
        <f>SUMIF('CALPUFF 2015 Results'!$B$6:$B$316,"="&amp;'Weighting Redo All'!$P20,'CALPUFF 2015 Results'!$I$6:$I$316)+SUMIF('CALPUFF 2015 Results'!$B$322:$B$438,"+"&amp;'Weighting Redo All'!$P20,'CALPUFF 2015 Results'!$J$322:$J$438)</f>
        <v>0.26772895212789899</v>
      </c>
      <c r="S20" s="87">
        <f>SUMIF('CALPUFF 2015 Results'!$B$6:$B$316,"="&amp;'Weighting Redo All'!$P20,'CALPUFF 2015 Results'!$K$6:$K$316)+SUMIF('CALPUFF 2015 Results'!$B$322:$B$438,"+"&amp;'Weighting Redo All'!$P20,'CALPUFF 2015 Results'!$L$322:$L$438)</f>
        <v>0.34880672785154632</v>
      </c>
      <c r="T20" s="87">
        <f>SUMIF('CALPUFF 2015 Results'!$B$6:$B$316,"="&amp;'Weighting Redo All'!$P20,'CALPUFF 2015 Results'!$M$6:$M$316)+SUMIF('CALPUFF 2015 Results'!$B$322:$B$438,"+"&amp;'Weighting Redo All'!$P20,'CALPUFF 2015 Results'!$N$322:$N$438)</f>
        <v>0.30401868547132815</v>
      </c>
      <c r="U20" s="87">
        <f>SUMIF('CALPUFF 2015 Results'!$B$6:$B$316,"="&amp;'Weighting Redo All'!$P20,'CALPUFF 2015 Results'!$O$6:$O$316)+SUMIF('CALPUFF 2015 Results'!$B$322:$B$438,"+"&amp;'Weighting Redo All'!$P20,'CALPUFF 2015 Results'!$P$322:$P$438)</f>
        <v>0.52105492278365506</v>
      </c>
      <c r="W20" s="86" t="s">
        <v>57</v>
      </c>
      <c r="X20" s="87">
        <f>SUMIF('CALPUFF 2015 Results'!$B$6:$B$316,"="&amp;'Weighting Redo All'!$P20,'CALPUFF 2015 Results'!$H$6:$H$316)+SUMIF('CALPUFF 2015 Results'!$B$322:$B$438,"+"&amp;'Weighting Redo All'!$P20,'CALPUFF 2015 Results'!$I$322:$I$438)</f>
        <v>0.26183841820493514</v>
      </c>
      <c r="Y20" s="87">
        <f>SUMIF('CALPUFF 2015 Results'!$B$6:$B$316,"="&amp;'Weighting Redo All'!$P20,'CALPUFF 2015 Results'!$J$6:$J$316)+SUMIF('CALPUFF 2015 Results'!$B$322:$B$438,"+"&amp;'Weighting Redo All'!$P20,'CALPUFF 2015 Results'!$K$322:$K$438)</f>
        <v>6.6499307150642756E-2</v>
      </c>
      <c r="Z20" s="87">
        <f>SUMIF('CALPUFF 2015 Results'!$B$6:$B$316,"="&amp;'Weighting Redo All'!$P20,'CALPUFF 2015 Results'!$L$6:$L$316)+SUMIF('CALPUFF 2015 Results'!$B$322:$B$438,"+"&amp;'Weighting Redo All'!$P20,'CALPUFF 2015 Results'!$M$322:$M$438)</f>
        <v>0.30332575240091497</v>
      </c>
      <c r="AA20" s="87">
        <f>SUMIF('CALPUFF 2015 Results'!$B$6:$B$316,"="&amp;'Weighting Redo All'!$P20,'CALPUFF 2015 Results'!$N$6:$N$316)+SUMIF('CALPUFF 2015 Results'!$B$322:$B$438,"+"&amp;'Weighting Redo All'!$P20,'CALPUFF 2015 Results'!$O$322:$O$438)</f>
        <v>0.24604077279788727</v>
      </c>
      <c r="AB20" s="87">
        <f>SUMIF('CALPUFF 2015 Results'!$B$6:$B$316,"="&amp;'Weighting Redo All'!$P20,'CALPUFF 2015 Results'!$P$6:$P$316)+SUMIF('CALPUFF 2015 Results'!$B$322:$B$438,"+"&amp;'Weighting Redo All'!$P20,'CALPUFF 2015 Results'!$Q$322:$Q$438)</f>
        <v>0.15600970120214697</v>
      </c>
      <c r="AC20" s="87"/>
      <c r="AD20" s="87"/>
      <c r="AE20" s="87"/>
      <c r="AG20" s="87"/>
      <c r="AH20" s="87"/>
      <c r="AI20" s="87"/>
      <c r="AJ20" s="87"/>
      <c r="AK20" s="87"/>
      <c r="AO20" s="87"/>
      <c r="AP20" s="87"/>
      <c r="AQ20" s="87"/>
      <c r="AR20" s="87"/>
      <c r="AS20" s="87"/>
      <c r="AT20" s="87"/>
      <c r="AW20" s="87"/>
    </row>
    <row r="21" spans="1:49" x14ac:dyDescent="0.25">
      <c r="A21" s="86" t="s">
        <v>58</v>
      </c>
      <c r="B21" s="87">
        <f>'Q-d 2015'!E21</f>
        <v>2.5832335986516755E-2</v>
      </c>
      <c r="C21" s="87">
        <f>'Q-d 2015'!G21</f>
        <v>1.5934069494734613E-2</v>
      </c>
      <c r="D21" s="87">
        <f>'Q-d 2015'!I21</f>
        <v>2.2939488926676712E-2</v>
      </c>
      <c r="E21" s="87">
        <f>'Q-d 2015'!K21</f>
        <v>2.6257876693127114E-2</v>
      </c>
      <c r="F21" s="87">
        <f>'Q-d 2015'!M21</f>
        <v>1.7990059343246215E-2</v>
      </c>
      <c r="I21" s="86" t="s">
        <v>58</v>
      </c>
      <c r="J21" s="87">
        <f>'Q-d 2015'!F21</f>
        <v>5.8146767025197853E-2</v>
      </c>
      <c r="K21" s="87">
        <f>'Q-d 2015'!H21</f>
        <v>3.5866467018594132E-2</v>
      </c>
      <c r="L21" s="87">
        <f>'Q-d 2015'!J21</f>
        <v>5.1635172250499774E-2</v>
      </c>
      <c r="M21" s="87">
        <f>'Q-d 2015'!L21</f>
        <v>5.9104629153498046E-2</v>
      </c>
      <c r="N21" s="87">
        <f>'Q-d 2015'!N21</f>
        <v>4.0494355212289626E-2</v>
      </c>
      <c r="P21" s="86" t="s">
        <v>58</v>
      </c>
      <c r="Q21" s="87">
        <f>SUMIF('CALPUFF 2015 Results'!$B$6:$B$316,"="&amp;'Weighting Redo All'!$P21,'CALPUFF 2015 Results'!$G$6:$G$316)+SUMIF('CALPUFF 2015 Results'!$B$322:$B$438,"+"&amp;'Weighting Redo All'!$P21,'CALPUFF 2015 Results'!$H$322:$H$438)</f>
        <v>1.0261602260190466</v>
      </c>
      <c r="R21" s="87">
        <f>SUMIF('CALPUFF 2015 Results'!$B$6:$B$316,"="&amp;'Weighting Redo All'!$P21,'CALPUFF 2015 Results'!$I$6:$I$316)+SUMIF('CALPUFF 2015 Results'!$B$322:$B$438,"+"&amp;'Weighting Redo All'!$P21,'CALPUFF 2015 Results'!$J$322:$J$438)</f>
        <v>1.5496380452934586</v>
      </c>
      <c r="S21" s="87">
        <f>SUMIF('CALPUFF 2015 Results'!$B$6:$B$316,"="&amp;'Weighting Redo All'!$P21,'CALPUFF 2015 Results'!$K$6:$K$316)+SUMIF('CALPUFF 2015 Results'!$B$322:$B$438,"+"&amp;'Weighting Redo All'!$P21,'CALPUFF 2015 Results'!$L$322:$L$438)</f>
        <v>0.89547857894991933</v>
      </c>
      <c r="T21" s="87">
        <f>SUMIF('CALPUFF 2015 Results'!$B$6:$B$316,"="&amp;'Weighting Redo All'!$P21,'CALPUFF 2015 Results'!$M$6:$M$316)+SUMIF('CALPUFF 2015 Results'!$B$322:$B$438,"+"&amp;'Weighting Redo All'!$P21,'CALPUFF 2015 Results'!$N$322:$N$438)</f>
        <v>0.78431924977770318</v>
      </c>
      <c r="U21" s="87">
        <f>SUMIF('CALPUFF 2015 Results'!$B$6:$B$316,"="&amp;'Weighting Redo All'!$P21,'CALPUFF 2015 Results'!$O$6:$O$316)+SUMIF('CALPUFF 2015 Results'!$B$322:$B$438,"+"&amp;'Weighting Redo All'!$P21,'CALPUFF 2015 Results'!$P$322:$P$438)</f>
        <v>0.88246823415225972</v>
      </c>
      <c r="W21" s="86" t="s">
        <v>58</v>
      </c>
      <c r="X21" s="87">
        <f>SUMIF('CALPUFF 2015 Results'!$B$6:$B$316,"="&amp;'Weighting Redo All'!$P21,'CALPUFF 2015 Results'!$H$6:$H$316)+SUMIF('CALPUFF 2015 Results'!$B$322:$B$438,"+"&amp;'Weighting Redo All'!$P21,'CALPUFF 2015 Results'!$I$322:$I$438)</f>
        <v>0.30085491805604292</v>
      </c>
      <c r="Y21" s="87">
        <f>SUMIF('CALPUFF 2015 Results'!$B$6:$B$316,"="&amp;'Weighting Redo All'!$P21,'CALPUFF 2015 Results'!$J$6:$J$316)+SUMIF('CALPUFF 2015 Results'!$B$322:$B$438,"+"&amp;'Weighting Redo All'!$P21,'CALPUFF 2015 Results'!$K$322:$K$438)</f>
        <v>0.56848326950746608</v>
      </c>
      <c r="Z21" s="87">
        <f>SUMIF('CALPUFF 2015 Results'!$B$6:$B$316,"="&amp;'Weighting Redo All'!$P21,'CALPUFF 2015 Results'!$L$6:$L$316)+SUMIF('CALPUFF 2015 Results'!$B$322:$B$438,"+"&amp;'Weighting Redo All'!$P21,'CALPUFF 2015 Results'!$M$322:$M$438)</f>
        <v>0.37830646231396886</v>
      </c>
      <c r="AA21" s="87">
        <f>SUMIF('CALPUFF 2015 Results'!$B$6:$B$316,"="&amp;'Weighting Redo All'!$P21,'CALPUFF 2015 Results'!$N$6:$N$316)+SUMIF('CALPUFF 2015 Results'!$B$322:$B$438,"+"&amp;'Weighting Redo All'!$P21,'CALPUFF 2015 Results'!$O$322:$O$438)</f>
        <v>0.3071849818426643</v>
      </c>
      <c r="AB21" s="87">
        <f>SUMIF('CALPUFF 2015 Results'!$B$6:$B$316,"="&amp;'Weighting Redo All'!$P21,'CALPUFF 2015 Results'!$P$6:$P$316)+SUMIF('CALPUFF 2015 Results'!$B$322:$B$438,"+"&amp;'Weighting Redo All'!$P21,'CALPUFF 2015 Results'!$Q$322:$Q$438)</f>
        <v>0.30790925739132979</v>
      </c>
      <c r="AC21" s="87"/>
      <c r="AD21" s="87"/>
      <c r="AE21" s="87"/>
      <c r="AG21" s="87"/>
      <c r="AH21" s="87"/>
      <c r="AI21" s="87"/>
      <c r="AJ21" s="87"/>
      <c r="AK21" s="87"/>
      <c r="AO21" s="87"/>
      <c r="AP21" s="87"/>
      <c r="AQ21" s="87"/>
      <c r="AR21" s="87"/>
      <c r="AS21" s="87"/>
      <c r="AT21" s="87"/>
      <c r="AW21" s="87"/>
    </row>
    <row r="22" spans="1:49" x14ac:dyDescent="0.25">
      <c r="A22" s="86" t="s">
        <v>59</v>
      </c>
      <c r="B22" s="87">
        <f>'Q-d 2015'!E22</f>
        <v>3.0757170912834608E-3</v>
      </c>
      <c r="C22" s="87">
        <f>'Q-d 2015'!G22</f>
        <v>1.9950888973103379E-3</v>
      </c>
      <c r="D22" s="87">
        <f>'Q-d 2015'!I22</f>
        <v>5.1252959774062226E-4</v>
      </c>
      <c r="E22" s="87">
        <f>'Q-d 2015'!K22</f>
        <v>3.3880903934853765E-3</v>
      </c>
      <c r="F22" s="87">
        <f>'Q-d 2015'!M22</f>
        <v>7.1214638843960143E-4</v>
      </c>
      <c r="I22" s="86" t="s">
        <v>59</v>
      </c>
      <c r="J22" s="87">
        <f>'Q-d 2015'!F22</f>
        <v>1.8969839929739E-2</v>
      </c>
      <c r="K22" s="87">
        <f>'Q-d 2015'!H22</f>
        <v>1.2304940898118719E-2</v>
      </c>
      <c r="L22" s="87">
        <f>'Q-d 2015'!J22</f>
        <v>3.1610854119017802E-3</v>
      </c>
      <c r="M22" s="87">
        <f>'Q-d 2015'!L22</f>
        <v>2.0896438301834928E-2</v>
      </c>
      <c r="N22" s="87">
        <f>'Q-d 2015'!N22</f>
        <v>4.3922449933793154E-3</v>
      </c>
      <c r="P22" s="86" t="s">
        <v>59</v>
      </c>
      <c r="Q22" s="87">
        <f>SUMIF('CALPUFF 2015 Results'!$B$6:$B$316,"="&amp;'Weighting Redo All'!$P22,'CALPUFF 2015 Results'!$G$6:$G$316)+SUMIF('CALPUFF 2015 Results'!$B$322:$B$438,"+"&amp;'Weighting Redo All'!$P22,'CALPUFF 2015 Results'!$H$322:$H$438)</f>
        <v>4.404059664574754E-2</v>
      </c>
      <c r="R22" s="87">
        <f>SUMIF('CALPUFF 2015 Results'!$B$6:$B$316,"="&amp;'Weighting Redo All'!$P22,'CALPUFF 2015 Results'!$I$6:$I$316)+SUMIF('CALPUFF 2015 Results'!$B$322:$B$438,"+"&amp;'Weighting Redo All'!$P22,'CALPUFF 2015 Results'!$J$322:$J$438)</f>
        <v>7.3349808238969375E-2</v>
      </c>
      <c r="S22" s="87">
        <f>SUMIF('CALPUFF 2015 Results'!$B$6:$B$316,"="&amp;'Weighting Redo All'!$P22,'CALPUFF 2015 Results'!$K$6:$K$316)+SUMIF('CALPUFF 2015 Results'!$B$322:$B$438,"+"&amp;'Weighting Redo All'!$P22,'CALPUFF 2015 Results'!$L$322:$L$438)</f>
        <v>6.0591939847402514E-2</v>
      </c>
      <c r="T22" s="87">
        <f>SUMIF('CALPUFF 2015 Results'!$B$6:$B$316,"="&amp;'Weighting Redo All'!$P22,'CALPUFF 2015 Results'!$M$6:$M$316)+SUMIF('CALPUFF 2015 Results'!$B$322:$B$438,"+"&amp;'Weighting Redo All'!$P22,'CALPUFF 2015 Results'!$N$322:$N$438)</f>
        <v>5.8027068870447236E-2</v>
      </c>
      <c r="U22" s="87">
        <f>SUMIF('CALPUFF 2015 Results'!$B$6:$B$316,"="&amp;'Weighting Redo All'!$P22,'CALPUFF 2015 Results'!$O$6:$O$316)+SUMIF('CALPUFF 2015 Results'!$B$322:$B$438,"+"&amp;'Weighting Redo All'!$P22,'CALPUFF 2015 Results'!$P$322:$P$438)</f>
        <v>3.191868302754966E-2</v>
      </c>
      <c r="W22" s="86" t="s">
        <v>59</v>
      </c>
      <c r="X22" s="87">
        <f>SUMIF('CALPUFF 2015 Results'!$B$6:$B$316,"="&amp;'Weighting Redo All'!$P22,'CALPUFF 2015 Results'!$H$6:$H$316)+SUMIF('CALPUFF 2015 Results'!$B$322:$B$438,"+"&amp;'Weighting Redo All'!$P22,'CALPUFF 2015 Results'!$I$322:$I$438)</f>
        <v>5.066722070384929E-2</v>
      </c>
      <c r="Y22" s="87">
        <f>SUMIF('CALPUFF 2015 Results'!$B$6:$B$316,"="&amp;'Weighting Redo All'!$P22,'CALPUFF 2015 Results'!$J$6:$J$316)+SUMIF('CALPUFF 2015 Results'!$B$322:$B$438,"+"&amp;'Weighting Redo All'!$P22,'CALPUFF 2015 Results'!$K$322:$K$438)</f>
        <v>6.8916660294427085E-2</v>
      </c>
      <c r="Z22" s="87">
        <f>SUMIF('CALPUFF 2015 Results'!$B$6:$B$316,"="&amp;'Weighting Redo All'!$P22,'CALPUFF 2015 Results'!$L$6:$L$316)+SUMIF('CALPUFF 2015 Results'!$B$322:$B$438,"+"&amp;'Weighting Redo All'!$P22,'CALPUFF 2015 Results'!$M$322:$M$438)</f>
        <v>7.0996753083059069E-2</v>
      </c>
      <c r="AA22" s="87">
        <f>SUMIF('CALPUFF 2015 Results'!$B$6:$B$316,"="&amp;'Weighting Redo All'!$P22,'CALPUFF 2015 Results'!$N$6:$N$316)+SUMIF('CALPUFF 2015 Results'!$B$322:$B$438,"+"&amp;'Weighting Redo All'!$P22,'CALPUFF 2015 Results'!$O$322:$O$438)</f>
        <v>6.6499889362039322E-2</v>
      </c>
      <c r="AB22" s="87">
        <f>SUMIF('CALPUFF 2015 Results'!$B$6:$B$316,"="&amp;'Weighting Redo All'!$P22,'CALPUFF 2015 Results'!$P$6:$P$316)+SUMIF('CALPUFF 2015 Results'!$B$322:$B$438,"+"&amp;'Weighting Redo All'!$P22,'CALPUFF 2015 Results'!$Q$322:$Q$438)</f>
        <v>4.725895240319479E-2</v>
      </c>
      <c r="AC22" s="87"/>
      <c r="AD22" s="87"/>
      <c r="AE22" s="87"/>
      <c r="AG22" s="87"/>
      <c r="AH22" s="87"/>
      <c r="AI22" s="87"/>
      <c r="AJ22" s="87"/>
      <c r="AK22" s="87"/>
      <c r="AO22" s="87"/>
      <c r="AP22" s="87"/>
      <c r="AQ22" s="87"/>
      <c r="AR22" s="87"/>
      <c r="AS22" s="87"/>
      <c r="AT22" s="87"/>
      <c r="AW22" s="87"/>
    </row>
    <row r="23" spans="1:49" x14ac:dyDescent="0.25">
      <c r="A23" s="86" t="s">
        <v>60</v>
      </c>
      <c r="B23" s="87">
        <f>'Q-d 2015'!E23</f>
        <v>1.502985558735595E-2</v>
      </c>
      <c r="C23" s="87">
        <f>'Q-d 2015'!G23</f>
        <v>1.2858831103925768E-2</v>
      </c>
      <c r="D23" s="87">
        <f>'Q-d 2015'!I23</f>
        <v>1.2275266252176677E-2</v>
      </c>
      <c r="E23" s="87">
        <f>'Q-d 2015'!K23</f>
        <v>1.3232522482518343E-2</v>
      </c>
      <c r="F23" s="87">
        <f>'Q-d 2015'!M23</f>
        <v>1.5655395133736344E-2</v>
      </c>
      <c r="I23" s="86" t="s">
        <v>60</v>
      </c>
      <c r="J23" s="87">
        <f>'Q-d 2015'!F23</f>
        <v>3.1591625758995011E-2</v>
      </c>
      <c r="K23" s="87">
        <f>'Q-d 2015'!H23</f>
        <v>2.7028295619493155E-2</v>
      </c>
      <c r="L23" s="87">
        <f>'Q-d 2015'!J23</f>
        <v>2.5801686202296226E-2</v>
      </c>
      <c r="M23" s="87">
        <f>'Q-d 2015'!L23</f>
        <v>2.7813766784751129E-2</v>
      </c>
      <c r="N23" s="87">
        <f>'Q-d 2015'!N23</f>
        <v>3.2906462826579726E-2</v>
      </c>
      <c r="P23" s="86" t="s">
        <v>60</v>
      </c>
      <c r="Q23" s="87">
        <f>SUMIF('CALPUFF 2015 Results'!$B$6:$B$316,"="&amp;'Weighting Redo All'!$P23,'CALPUFF 2015 Results'!$G$6:$G$316)+SUMIF('CALPUFF 2015 Results'!$B$322:$B$438,"+"&amp;'Weighting Redo All'!$P23,'CALPUFF 2015 Results'!$H$322:$H$438)</f>
        <v>0.23815738818037607</v>
      </c>
      <c r="R23" s="87">
        <f>SUMIF('CALPUFF 2015 Results'!$B$6:$B$316,"="&amp;'Weighting Redo All'!$P23,'CALPUFF 2015 Results'!$I$6:$I$316)+SUMIF('CALPUFF 2015 Results'!$B$322:$B$438,"+"&amp;'Weighting Redo All'!$P23,'CALPUFF 2015 Results'!$J$322:$J$438)</f>
        <v>0.48785474478445062</v>
      </c>
      <c r="S23" s="87">
        <f>SUMIF('CALPUFF 2015 Results'!$B$6:$B$316,"="&amp;'Weighting Redo All'!$P23,'CALPUFF 2015 Results'!$K$6:$K$316)+SUMIF('CALPUFF 2015 Results'!$B$322:$B$438,"+"&amp;'Weighting Redo All'!$P23,'CALPUFF 2015 Results'!$L$322:$L$438)</f>
        <v>0.48227185935565442</v>
      </c>
      <c r="T23" s="87">
        <f>SUMIF('CALPUFF 2015 Results'!$B$6:$B$316,"="&amp;'Weighting Redo All'!$P23,'CALPUFF 2015 Results'!$M$6:$M$316)+SUMIF('CALPUFF 2015 Results'!$B$322:$B$438,"+"&amp;'Weighting Redo All'!$P23,'CALPUFF 2015 Results'!$N$322:$N$438)</f>
        <v>0.42689095918980885</v>
      </c>
      <c r="U23" s="87">
        <f>SUMIF('CALPUFF 2015 Results'!$B$6:$B$316,"="&amp;'Weighting Redo All'!$P23,'CALPUFF 2015 Results'!$O$6:$O$316)+SUMIF('CALPUFF 2015 Results'!$B$322:$B$438,"+"&amp;'Weighting Redo All'!$P23,'CALPUFF 2015 Results'!$P$322:$P$438)</f>
        <v>0.31648055151758758</v>
      </c>
      <c r="W23" s="86" t="s">
        <v>60</v>
      </c>
      <c r="X23" s="87">
        <f>SUMIF('CALPUFF 2015 Results'!$B$6:$B$316,"="&amp;'Weighting Redo All'!$P23,'CALPUFF 2015 Results'!$H$6:$H$316)+SUMIF('CALPUFF 2015 Results'!$B$322:$B$438,"+"&amp;'Weighting Redo All'!$P23,'CALPUFF 2015 Results'!$I$322:$I$438)</f>
        <v>9.0959381336595008E-2</v>
      </c>
      <c r="Y23" s="87">
        <f>SUMIF('CALPUFF 2015 Results'!$B$6:$B$316,"="&amp;'Weighting Redo All'!$P23,'CALPUFF 2015 Results'!$J$6:$J$316)+SUMIF('CALPUFF 2015 Results'!$B$322:$B$438,"+"&amp;'Weighting Redo All'!$P23,'CALPUFF 2015 Results'!$K$322:$K$438)</f>
        <v>0.10602520733093355</v>
      </c>
      <c r="Z23" s="87">
        <f>SUMIF('CALPUFF 2015 Results'!$B$6:$B$316,"="&amp;'Weighting Redo All'!$P23,'CALPUFF 2015 Results'!$L$6:$L$316)+SUMIF('CALPUFF 2015 Results'!$B$322:$B$438,"+"&amp;'Weighting Redo All'!$P23,'CALPUFF 2015 Results'!$M$322:$M$438)</f>
        <v>0.10871688031911059</v>
      </c>
      <c r="AA23" s="87">
        <f>SUMIF('CALPUFF 2015 Results'!$B$6:$B$316,"="&amp;'Weighting Redo All'!$P23,'CALPUFF 2015 Results'!$N$6:$N$316)+SUMIF('CALPUFF 2015 Results'!$B$322:$B$438,"+"&amp;'Weighting Redo All'!$P23,'CALPUFF 2015 Results'!$O$322:$O$438)</f>
        <v>0.14372692140550553</v>
      </c>
      <c r="AB23" s="87">
        <f>SUMIF('CALPUFF 2015 Results'!$B$6:$B$316,"="&amp;'Weighting Redo All'!$P23,'CALPUFF 2015 Results'!$P$6:$P$316)+SUMIF('CALPUFF 2015 Results'!$B$322:$B$438,"+"&amp;'Weighting Redo All'!$P23,'CALPUFF 2015 Results'!$Q$322:$Q$438)</f>
        <v>8.8327782524555865E-2</v>
      </c>
      <c r="AC23" s="87"/>
      <c r="AD23" s="87"/>
      <c r="AE23" s="87"/>
      <c r="AG23" s="87"/>
      <c r="AH23" s="87"/>
      <c r="AI23" s="87"/>
      <c r="AJ23" s="87"/>
      <c r="AK23" s="87"/>
      <c r="AO23" s="87"/>
      <c r="AP23" s="87"/>
      <c r="AQ23" s="87"/>
      <c r="AR23" s="87"/>
      <c r="AS23" s="87"/>
      <c r="AT23" s="87"/>
      <c r="AW23" s="87"/>
    </row>
    <row r="24" spans="1:49" s="97" customFormat="1" x14ac:dyDescent="0.25">
      <c r="A24" s="81" t="s">
        <v>61</v>
      </c>
      <c r="B24" s="90">
        <f>'Q-d 2015'!E24</f>
        <v>3.0916325111169859E-3</v>
      </c>
      <c r="C24" s="90">
        <f>'Q-d 2015'!G24</f>
        <v>4.4975374535625402E-3</v>
      </c>
      <c r="D24" s="90">
        <f>'Q-d 2015'!I24</f>
        <v>2.1102157759315633E-3</v>
      </c>
      <c r="E24" s="90">
        <f>'Q-d 2015'!K24</f>
        <v>3.4169602731611505E-3</v>
      </c>
      <c r="F24" s="90">
        <f>'Q-d 2015'!M24</f>
        <v>2.9299874017923284E-3</v>
      </c>
      <c r="I24" s="81" t="s">
        <v>61</v>
      </c>
      <c r="J24" s="90">
        <f>'Q-d 2015'!F24</f>
        <v>6.4544189047332952E-3</v>
      </c>
      <c r="K24" s="90">
        <f>'Q-d 2015'!H24</f>
        <v>9.3895347071932967E-3</v>
      </c>
      <c r="L24" s="90">
        <f>'Q-d 2015'!J24</f>
        <v>4.4055095643687064E-3</v>
      </c>
      <c r="M24" s="90">
        <f>'Q-d 2015'!L24</f>
        <v>7.1336075372832181E-3</v>
      </c>
      <c r="N24" s="90">
        <f>'Q-d 2015'!N24</f>
        <v>6.1169514839673634E-3</v>
      </c>
      <c r="P24" s="98" t="s">
        <v>61</v>
      </c>
      <c r="Q24" s="193">
        <f t="shared" ref="Q24:U24" si="6">B24*Q$43/B$43</f>
        <v>0.11117613165848492</v>
      </c>
      <c r="R24" s="193">
        <f t="shared" si="6"/>
        <v>0.18343489752862036</v>
      </c>
      <c r="S24" s="193">
        <f t="shared" si="6"/>
        <v>0.10963758249865466</v>
      </c>
      <c r="T24" s="193">
        <f t="shared" si="6"/>
        <v>0.15028248051597753</v>
      </c>
      <c r="U24" s="193">
        <f t="shared" si="6"/>
        <v>0.12720955454262417</v>
      </c>
      <c r="W24" s="98" t="s">
        <v>61</v>
      </c>
      <c r="X24" s="193">
        <f t="shared" ref="X24:AB24" si="7">J24*X$43/J$43</f>
        <v>2.4514147668809043E-2</v>
      </c>
      <c r="Y24" s="193">
        <f t="shared" si="7"/>
        <v>7.4894473120941191E-2</v>
      </c>
      <c r="Z24" s="193">
        <f t="shared" si="7"/>
        <v>3.9083179284942177E-2</v>
      </c>
      <c r="AA24" s="193">
        <f t="shared" si="7"/>
        <v>4.93270885484886E-2</v>
      </c>
      <c r="AB24" s="193">
        <f t="shared" si="7"/>
        <v>3.2174681023894335E-2</v>
      </c>
      <c r="AC24" s="90"/>
      <c r="AD24" s="90"/>
      <c r="AE24" s="90"/>
      <c r="AG24" s="90"/>
      <c r="AH24" s="90"/>
      <c r="AI24" s="90"/>
      <c r="AJ24" s="90"/>
      <c r="AK24" s="90"/>
      <c r="AO24" s="90"/>
      <c r="AP24" s="90"/>
      <c r="AQ24" s="90"/>
      <c r="AR24" s="90"/>
      <c r="AS24" s="90"/>
      <c r="AT24" s="90"/>
      <c r="AW24" s="90"/>
    </row>
    <row r="25" spans="1:49" x14ac:dyDescent="0.25">
      <c r="A25" s="86" t="s">
        <v>542</v>
      </c>
      <c r="B25" s="87">
        <f>'Q-d 2015'!E25</f>
        <v>7.5708278436884512E-3</v>
      </c>
      <c r="C25" s="87">
        <f>'Q-d 2015'!G25</f>
        <v>1.3510088719883902E-2</v>
      </c>
      <c r="D25" s="87">
        <f>'Q-d 2015'!I25</f>
        <v>4.3719745224696169E-3</v>
      </c>
      <c r="E25" s="87">
        <f>'Q-d 2015'!K25</f>
        <v>5.3848405824536436E-3</v>
      </c>
      <c r="F25" s="87">
        <f>'Q-d 2015'!M25</f>
        <v>5.3843941893024824E-3</v>
      </c>
      <c r="I25" s="86" t="s">
        <v>542</v>
      </c>
      <c r="J25" s="87">
        <f>'Q-d 2015'!F25</f>
        <v>9.4639073909224079E-3</v>
      </c>
      <c r="K25" s="87">
        <f>'Q-d 2015'!H25</f>
        <v>1.6888275777492138E-2</v>
      </c>
      <c r="L25" s="87">
        <f>'Q-d 2015'!J25</f>
        <v>5.4651833128946973E-3</v>
      </c>
      <c r="M25" s="87">
        <f>'Q-d 2015'!L25</f>
        <v>6.7313157344750605E-3</v>
      </c>
      <c r="N25" s="87">
        <f>'Q-d 2015'!N25</f>
        <v>6.7307577210675767E-3</v>
      </c>
      <c r="P25" s="86" t="s">
        <v>542</v>
      </c>
      <c r="Q25" s="87">
        <f>SUMIF('CALPUFF 2015 Results'!$B$6:$B$316,"="&amp;'Weighting Redo All'!$P25,'CALPUFF 2015 Results'!$G$6:$G$316)+SUMIF('CALPUFF 2015 Results'!$B$322:$B$438,"+"&amp;'Weighting Redo All'!$P25,'CALPUFF 2015 Results'!$H$322:$H$438)</f>
        <v>4.0040731454851985E-2</v>
      </c>
      <c r="R25" s="87">
        <f>SUMIF('CALPUFF 2015 Results'!$B$6:$B$316,"="&amp;'Weighting Redo All'!$P25,'CALPUFF 2015 Results'!$I$6:$I$316)+SUMIF('CALPUFF 2015 Results'!$B$322:$B$438,"+"&amp;'Weighting Redo All'!$P25,'CALPUFF 2015 Results'!$J$322:$J$438)</f>
        <v>5.4292416225687805E-2</v>
      </c>
      <c r="S25" s="87">
        <f>SUMIF('CALPUFF 2015 Results'!$B$6:$B$316,"="&amp;'Weighting Redo All'!$P25,'CALPUFF 2015 Results'!$K$6:$K$316)+SUMIF('CALPUFF 2015 Results'!$B$322:$B$438,"+"&amp;'Weighting Redo All'!$P25,'CALPUFF 2015 Results'!$L$322:$L$438)</f>
        <v>8.6410170000458794E-2</v>
      </c>
      <c r="T25" s="87">
        <f>SUMIF('CALPUFF 2015 Results'!$B$6:$B$316,"="&amp;'Weighting Redo All'!$P25,'CALPUFF 2015 Results'!$M$6:$M$316)+SUMIF('CALPUFF 2015 Results'!$B$322:$B$438,"+"&amp;'Weighting Redo All'!$P25,'CALPUFF 2015 Results'!$N$322:$N$438)</f>
        <v>4.9254008685955947E-2</v>
      </c>
      <c r="U25" s="87">
        <f>SUMIF('CALPUFF 2015 Results'!$B$6:$B$316,"="&amp;'Weighting Redo All'!$P25,'CALPUFF 2015 Results'!$O$6:$O$316)+SUMIF('CALPUFF 2015 Results'!$B$322:$B$438,"+"&amp;'Weighting Redo All'!$P25,'CALPUFF 2015 Results'!$P$322:$P$438)</f>
        <v>3.8445005856604611E-2</v>
      </c>
      <c r="W25" s="86" t="s">
        <v>542</v>
      </c>
      <c r="X25" s="87">
        <f>SUMIF('CALPUFF 2015 Results'!$B$6:$B$316,"="&amp;'Weighting Redo All'!$P25,'CALPUFF 2015 Results'!$H$6:$H$316)+SUMIF('CALPUFF 2015 Results'!$B$322:$B$438,"+"&amp;'Weighting Redo All'!$P25,'CALPUFF 2015 Results'!$I$322:$I$438)</f>
        <v>1.1576035446271414E-2</v>
      </c>
      <c r="Y25" s="87">
        <f>SUMIF('CALPUFF 2015 Results'!$B$6:$B$316,"="&amp;'Weighting Redo All'!$P25,'CALPUFF 2015 Results'!$J$6:$J$316)+SUMIF('CALPUFF 2015 Results'!$B$322:$B$438,"+"&amp;'Weighting Redo All'!$P25,'CALPUFF 2015 Results'!$K$322:$K$438)</f>
        <v>1.775873416384759E-2</v>
      </c>
      <c r="Z25" s="87">
        <f>SUMIF('CALPUFF 2015 Results'!$B$6:$B$316,"="&amp;'Weighting Redo All'!$P25,'CALPUFF 2015 Results'!$L$6:$L$316)+SUMIF('CALPUFF 2015 Results'!$B$322:$B$438,"+"&amp;'Weighting Redo All'!$P25,'CALPUFF 2015 Results'!$M$322:$M$438)</f>
        <v>2.9737662615374912E-2</v>
      </c>
      <c r="AA25" s="87">
        <f>SUMIF('CALPUFF 2015 Results'!$B$6:$B$316,"="&amp;'Weighting Redo All'!$P25,'CALPUFF 2015 Results'!$N$6:$N$316)+SUMIF('CALPUFF 2015 Results'!$B$322:$B$438,"+"&amp;'Weighting Redo All'!$P25,'CALPUFF 2015 Results'!$O$322:$O$438)</f>
        <v>1.5968130443438869E-2</v>
      </c>
      <c r="AB25" s="87">
        <f>SUMIF('CALPUFF 2015 Results'!$B$6:$B$316,"="&amp;'Weighting Redo All'!$P25,'CALPUFF 2015 Results'!$P$6:$P$316)+SUMIF('CALPUFF 2015 Results'!$B$322:$B$438,"+"&amp;'Weighting Redo All'!$P25,'CALPUFF 2015 Results'!$Q$322:$Q$438)</f>
        <v>1.103710436424921E-2</v>
      </c>
      <c r="AC25" s="87"/>
      <c r="AD25" s="87"/>
      <c r="AE25" s="87"/>
      <c r="AG25" s="87"/>
      <c r="AH25" s="87"/>
      <c r="AI25" s="87"/>
      <c r="AJ25" s="87"/>
      <c r="AK25" s="87"/>
      <c r="AO25" s="87"/>
      <c r="AP25" s="87"/>
      <c r="AQ25" s="87"/>
      <c r="AR25" s="87"/>
      <c r="AS25" s="87"/>
      <c r="AT25" s="87"/>
      <c r="AW25" s="87"/>
    </row>
    <row r="26" spans="1:49" x14ac:dyDescent="0.25">
      <c r="A26" s="86" t="s">
        <v>62</v>
      </c>
      <c r="B26" s="87">
        <f>'Q-d 2015'!E26</f>
        <v>5.905214875119592E-3</v>
      </c>
      <c r="C26" s="87">
        <f>'Q-d 2015'!G26</f>
        <v>4.5568365317888489E-3</v>
      </c>
      <c r="D26" s="87">
        <f>'Q-d 2015'!I26</f>
        <v>4.7588239667085679E-3</v>
      </c>
      <c r="E26" s="87">
        <f>'Q-d 2015'!K26</f>
        <v>4.9931293912154418E-3</v>
      </c>
      <c r="F26" s="87">
        <f>'Q-d 2015'!M26</f>
        <v>4.2399406894481351E-3</v>
      </c>
      <c r="I26" s="86" t="s">
        <v>62</v>
      </c>
      <c r="J26" s="87">
        <f>'Q-d 2015'!F26</f>
        <v>1.3174575412844267E-2</v>
      </c>
      <c r="K26" s="87">
        <f>'Q-d 2015'!H26</f>
        <v>1.0166333961021207E-2</v>
      </c>
      <c r="L26" s="87">
        <f>'Q-d 2015'!J26</f>
        <v>1.0616969331633849E-2</v>
      </c>
      <c r="M26" s="87">
        <f>'Q-d 2015'!L26</f>
        <v>1.1139706361544516E-2</v>
      </c>
      <c r="N26" s="87">
        <f>'Q-d 2015'!N26</f>
        <v>9.4593371351267049E-3</v>
      </c>
      <c r="P26" s="80" t="s">
        <v>62</v>
      </c>
      <c r="Q26" s="87">
        <f>SUMIF('CALPUFF 2015 Results'!$B$6:$B$316,"="&amp;'Weighting Redo All'!$P26,'CALPUFF 2015 Results'!$G$6:$G$316)+SUMIF('CALPUFF 2015 Results'!$B$322:$B$438,"+"&amp;'Weighting Redo All'!$P26,'CALPUFF 2015 Results'!$H$322:$H$438)</f>
        <v>0.75006078919848118</v>
      </c>
      <c r="R26" s="87">
        <f>SUMIF('CALPUFF 2015 Results'!$B$6:$B$316,"="&amp;'Weighting Redo All'!$P26,'CALPUFF 2015 Results'!$I$6:$I$316)+SUMIF('CALPUFF 2015 Results'!$B$322:$B$438,"+"&amp;'Weighting Redo All'!$P26,'CALPUFF 2015 Results'!$J$322:$J$438)</f>
        <v>0.68140310277002092</v>
      </c>
      <c r="S26" s="87">
        <f>SUMIF('CALPUFF 2015 Results'!$B$6:$B$316,"="&amp;'Weighting Redo All'!$P26,'CALPUFF 2015 Results'!$K$6:$K$316)+SUMIF('CALPUFF 2015 Results'!$B$322:$B$438,"+"&amp;'Weighting Redo All'!$P26,'CALPUFF 2015 Results'!$L$322:$L$438)</f>
        <v>0.3705690999542457</v>
      </c>
      <c r="T26" s="87">
        <f>SUMIF('CALPUFF 2015 Results'!$B$6:$B$316,"="&amp;'Weighting Redo All'!$P26,'CALPUFF 2015 Results'!$M$6:$M$316)+SUMIF('CALPUFF 2015 Results'!$B$322:$B$438,"+"&amp;'Weighting Redo All'!$P26,'CALPUFF 2015 Results'!$N$322:$N$438)</f>
        <v>0.50404732948955122</v>
      </c>
      <c r="U26" s="87">
        <f>SUMIF('CALPUFF 2015 Results'!$B$6:$B$316,"="&amp;'Weighting Redo All'!$P26,'CALPUFF 2015 Results'!$O$6:$O$316)+SUMIF('CALPUFF 2015 Results'!$B$322:$B$438,"+"&amp;'Weighting Redo All'!$P26,'CALPUFF 2015 Results'!$P$322:$P$438)</f>
        <v>0.42556303619060842</v>
      </c>
      <c r="W26" s="86" t="s">
        <v>62</v>
      </c>
      <c r="X26" s="87">
        <f>SUMIF('CALPUFF 2015 Results'!$B$6:$B$316,"="&amp;'Weighting Redo All'!$P26,'CALPUFF 2015 Results'!$H$6:$H$316)+SUMIF('CALPUFF 2015 Results'!$B$322:$B$438,"+"&amp;'Weighting Redo All'!$P26,'CALPUFF 2015 Results'!$I$322:$I$438)</f>
        <v>0.1581766224381374</v>
      </c>
      <c r="Y26" s="87">
        <f>SUMIF('CALPUFF 2015 Results'!$B$6:$B$316,"="&amp;'Weighting Redo All'!$P26,'CALPUFF 2015 Results'!$J$6:$J$316)+SUMIF('CALPUFF 2015 Results'!$B$322:$B$438,"+"&amp;'Weighting Redo All'!$P26,'CALPUFF 2015 Results'!$K$322:$K$438)</f>
        <v>0.67286396505655832</v>
      </c>
      <c r="Z26" s="87">
        <f>SUMIF('CALPUFF 2015 Results'!$B$6:$B$316,"="&amp;'Weighting Redo All'!$P26,'CALPUFF 2015 Results'!$L$6:$L$316)+SUMIF('CALPUFF 2015 Results'!$B$322:$B$438,"+"&amp;'Weighting Redo All'!$P26,'CALPUFF 2015 Results'!$M$322:$M$438)</f>
        <v>0.19702541220021541</v>
      </c>
      <c r="AA26" s="87">
        <f>SUMIF('CALPUFF 2015 Results'!$B$6:$B$316,"="&amp;'Weighting Redo All'!$P26,'CALPUFF 2015 Results'!$N$6:$N$316)+SUMIF('CALPUFF 2015 Results'!$B$322:$B$438,"+"&amp;'Weighting Redo All'!$P26,'CALPUFF 2015 Results'!$O$322:$O$438)</f>
        <v>0.31278384767236861</v>
      </c>
      <c r="AB26" s="87">
        <f>SUMIF('CALPUFF 2015 Results'!$B$6:$B$316,"="&amp;'Weighting Redo All'!$P26,'CALPUFF 2015 Results'!$P$6:$P$316)+SUMIF('CALPUFF 2015 Results'!$B$322:$B$438,"+"&amp;'Weighting Redo All'!$P26,'CALPUFF 2015 Results'!$Q$322:$Q$438)</f>
        <v>0.15048395999703118</v>
      </c>
      <c r="AC26" s="87"/>
      <c r="AD26" s="87"/>
      <c r="AE26" s="87"/>
      <c r="AG26" s="87"/>
      <c r="AH26" s="87"/>
      <c r="AI26" s="87"/>
      <c r="AJ26" s="87"/>
      <c r="AK26" s="87"/>
      <c r="AO26" s="87"/>
      <c r="AP26" s="87"/>
      <c r="AQ26" s="87"/>
      <c r="AR26" s="87"/>
      <c r="AS26" s="87"/>
      <c r="AT26" s="87"/>
      <c r="AW26" s="87"/>
    </row>
    <row r="27" spans="1:49" x14ac:dyDescent="0.25">
      <c r="A27" s="86" t="s">
        <v>63</v>
      </c>
      <c r="B27" s="87">
        <f>'Q-d 2015'!E27</f>
        <v>3.8228934332392977E-3</v>
      </c>
      <c r="C27" s="87">
        <f>'Q-d 2015'!G27</f>
        <v>1.2724536753184348E-3</v>
      </c>
      <c r="D27" s="87">
        <f>'Q-d 2015'!I27</f>
        <v>1.2651508977035637E-3</v>
      </c>
      <c r="E27" s="87">
        <f>'Q-d 2015'!K27</f>
        <v>1.1799518255300686E-3</v>
      </c>
      <c r="F27" s="87">
        <f>'Q-d 2015'!M27</f>
        <v>2.8239619740414866E-3</v>
      </c>
      <c r="I27" s="86" t="s">
        <v>63</v>
      </c>
      <c r="J27" s="87">
        <f>'Q-d 2015'!F27</f>
        <v>2.9984368170173987E-2</v>
      </c>
      <c r="K27" s="87">
        <f>'Q-d 2015'!H27</f>
        <v>9.9803251507091413E-3</v>
      </c>
      <c r="L27" s="87">
        <f>'Q-d 2015'!J27</f>
        <v>9.9230467628876797E-3</v>
      </c>
      <c r="M27" s="87">
        <f>'Q-d 2015'!L27</f>
        <v>9.254798904970633E-3</v>
      </c>
      <c r="N27" s="87">
        <f>'Q-d 2015'!N27</f>
        <v>2.2149378999686845E-2</v>
      </c>
      <c r="P27" s="80" t="s">
        <v>63</v>
      </c>
      <c r="Q27" s="87">
        <f>SUMIF('CALPUFF 2015 Results'!$B$6:$B$316,"="&amp;'Weighting Redo All'!$P27,'CALPUFF 2015 Results'!$G$6:$G$316)+SUMIF('CALPUFF 2015 Results'!$B$322:$B$438,"+"&amp;'Weighting Redo All'!$P27,'CALPUFF 2015 Results'!$H$322:$H$438)</f>
        <v>0.31891211771709793</v>
      </c>
      <c r="R27" s="87">
        <f>SUMIF('CALPUFF 2015 Results'!$B$6:$B$316,"="&amp;'Weighting Redo All'!$P27,'CALPUFF 2015 Results'!$I$6:$I$316)+SUMIF('CALPUFF 2015 Results'!$B$322:$B$438,"+"&amp;'Weighting Redo All'!$P27,'CALPUFF 2015 Results'!$J$322:$J$438)</f>
        <v>0.14522297467022105</v>
      </c>
      <c r="S27" s="87">
        <f>SUMIF('CALPUFF 2015 Results'!$B$6:$B$316,"="&amp;'Weighting Redo All'!$P27,'CALPUFF 2015 Results'!$K$6:$K$316)+SUMIF('CALPUFF 2015 Results'!$B$322:$B$438,"+"&amp;'Weighting Redo All'!$P27,'CALPUFF 2015 Results'!$L$322:$L$438)</f>
        <v>0.26594429769277789</v>
      </c>
      <c r="T27" s="87">
        <f>SUMIF('CALPUFF 2015 Results'!$B$6:$B$316,"="&amp;'Weighting Redo All'!$P27,'CALPUFF 2015 Results'!$M$6:$M$316)+SUMIF('CALPUFF 2015 Results'!$B$322:$B$438,"+"&amp;'Weighting Redo All'!$P27,'CALPUFF 2015 Results'!$N$322:$N$438)</f>
        <v>0.1502974414672727</v>
      </c>
      <c r="U27" s="87">
        <f>SUMIF('CALPUFF 2015 Results'!$B$6:$B$316,"="&amp;'Weighting Redo All'!$P27,'CALPUFF 2015 Results'!$O$6:$O$316)+SUMIF('CALPUFF 2015 Results'!$B$322:$B$438,"+"&amp;'Weighting Redo All'!$P27,'CALPUFF 2015 Results'!$P$322:$P$438)</f>
        <v>0.40609295614291091</v>
      </c>
      <c r="W27" s="86" t="s">
        <v>63</v>
      </c>
      <c r="X27" s="87">
        <f>SUMIF('CALPUFF 2015 Results'!$B$6:$B$316,"="&amp;'Weighting Redo All'!$P27,'CALPUFF 2015 Results'!$H$6:$H$316)+SUMIF('CALPUFF 2015 Results'!$B$322:$B$438,"+"&amp;'Weighting Redo All'!$P27,'CALPUFF 2015 Results'!$I$322:$I$438)</f>
        <v>0.41020645631264308</v>
      </c>
      <c r="Y27" s="87">
        <f>SUMIF('CALPUFF 2015 Results'!$B$6:$B$316,"="&amp;'Weighting Redo All'!$P27,'CALPUFF 2015 Results'!$J$6:$J$316)+SUMIF('CALPUFF 2015 Results'!$B$322:$B$438,"+"&amp;'Weighting Redo All'!$P27,'CALPUFF 2015 Results'!$K$322:$K$438)</f>
        <v>0.28432524471654419</v>
      </c>
      <c r="Z27" s="87">
        <f>SUMIF('CALPUFF 2015 Results'!$B$6:$B$316,"="&amp;'Weighting Redo All'!$P27,'CALPUFF 2015 Results'!$L$6:$L$316)+SUMIF('CALPUFF 2015 Results'!$B$322:$B$438,"+"&amp;'Weighting Redo All'!$P27,'CALPUFF 2015 Results'!$M$322:$M$438)</f>
        <v>0.75002358620880527</v>
      </c>
      <c r="AA27" s="87">
        <f>SUMIF('CALPUFF 2015 Results'!$B$6:$B$316,"="&amp;'Weighting Redo All'!$P27,'CALPUFF 2015 Results'!$N$6:$N$316)+SUMIF('CALPUFF 2015 Results'!$B$322:$B$438,"+"&amp;'Weighting Redo All'!$P27,'CALPUFF 2015 Results'!$O$322:$O$438)</f>
        <v>0.19288186153977471</v>
      </c>
      <c r="AB27" s="87">
        <f>SUMIF('CALPUFF 2015 Results'!$B$6:$B$316,"="&amp;'Weighting Redo All'!$P27,'CALPUFF 2015 Results'!$P$6:$P$316)+SUMIF('CALPUFF 2015 Results'!$B$322:$B$438,"+"&amp;'Weighting Redo All'!$P27,'CALPUFF 2015 Results'!$Q$322:$Q$438)</f>
        <v>0.26514592623673888</v>
      </c>
      <c r="AC27" s="87"/>
      <c r="AD27" s="87"/>
      <c r="AE27" s="87"/>
      <c r="AG27" s="87"/>
      <c r="AH27" s="87"/>
      <c r="AI27" s="87"/>
      <c r="AJ27" s="87"/>
      <c r="AK27" s="87"/>
      <c r="AO27" s="87"/>
      <c r="AP27" s="87"/>
      <c r="AQ27" s="87"/>
      <c r="AR27" s="87"/>
      <c r="AS27" s="87"/>
      <c r="AT27" s="87"/>
      <c r="AW27" s="87"/>
    </row>
    <row r="28" spans="1:49" x14ac:dyDescent="0.25">
      <c r="A28" s="86" t="s">
        <v>64</v>
      </c>
      <c r="B28" s="87">
        <f>'Q-d 2015'!E28</f>
        <v>2.6139581956381237E-3</v>
      </c>
      <c r="C28" s="87">
        <f>'Q-d 2015'!G28</f>
        <v>7.307425840187151E-3</v>
      </c>
      <c r="D28" s="87">
        <f>'Q-d 2015'!I28</f>
        <v>4.1738372549399372E-4</v>
      </c>
      <c r="E28" s="87">
        <f>'Q-d 2015'!K28</f>
        <v>1.6137190901643519E-3</v>
      </c>
      <c r="F28" s="87">
        <f>'Q-d 2015'!M28</f>
        <v>1.7209052066521587E-3</v>
      </c>
      <c r="I28" s="86" t="s">
        <v>64</v>
      </c>
      <c r="J28" s="87">
        <f>'Q-d 2015'!F28</f>
        <v>2.771591723399338E-2</v>
      </c>
      <c r="K28" s="87">
        <f>'Q-d 2015'!H28</f>
        <v>7.7480967414908938E-2</v>
      </c>
      <c r="L28" s="87">
        <f>'Q-d 2015'!J28</f>
        <v>4.42553856060552E-3</v>
      </c>
      <c r="M28" s="87">
        <f>'Q-d 2015'!L28</f>
        <v>1.7110336659761218E-2</v>
      </c>
      <c r="N28" s="87">
        <f>'Q-d 2015'!N28</f>
        <v>1.8246835911419679E-2</v>
      </c>
      <c r="P28" s="80" t="s">
        <v>64</v>
      </c>
      <c r="Q28" s="87">
        <f>SUMIF('CALPUFF 2015 Results'!$B$6:$B$316,"="&amp;'Weighting Redo All'!$P28,'CALPUFF 2015 Results'!$G$6:$G$316)+SUMIF('CALPUFF 2015 Results'!$B$322:$B$438,"+"&amp;'Weighting Redo All'!$P28,'CALPUFF 2015 Results'!$H$322:$H$438)</f>
        <v>6.2727900247976129E-2</v>
      </c>
      <c r="R28" s="87">
        <f>SUMIF('CALPUFF 2015 Results'!$B$6:$B$316,"="&amp;'Weighting Redo All'!$P28,'CALPUFF 2015 Results'!$I$6:$I$316)+SUMIF('CALPUFF 2015 Results'!$B$322:$B$438,"+"&amp;'Weighting Redo All'!$P28,'CALPUFF 2015 Results'!$J$322:$J$438)</f>
        <v>0.10752755786356309</v>
      </c>
      <c r="S28" s="87">
        <f>SUMIF('CALPUFF 2015 Results'!$B$6:$B$316,"="&amp;'Weighting Redo All'!$P28,'CALPUFF 2015 Results'!$K$6:$K$316)+SUMIF('CALPUFF 2015 Results'!$B$322:$B$438,"+"&amp;'Weighting Redo All'!$P28,'CALPUFF 2015 Results'!$L$322:$L$438)</f>
        <v>4.1748291705798135E-2</v>
      </c>
      <c r="T28" s="87">
        <f>SUMIF('CALPUFF 2015 Results'!$B$6:$B$316,"="&amp;'Weighting Redo All'!$P28,'CALPUFF 2015 Results'!$M$6:$M$316)+SUMIF('CALPUFF 2015 Results'!$B$322:$B$438,"+"&amp;'Weighting Redo All'!$P28,'CALPUFF 2015 Results'!$N$322:$N$438)</f>
        <v>5.1267367559774402E-2</v>
      </c>
      <c r="U28" s="87">
        <f>SUMIF('CALPUFF 2015 Results'!$B$6:$B$316,"="&amp;'Weighting Redo All'!$P28,'CALPUFF 2015 Results'!$O$6:$O$316)+SUMIF('CALPUFF 2015 Results'!$B$322:$B$438,"+"&amp;'Weighting Redo All'!$P28,'CALPUFF 2015 Results'!$P$322:$P$438)</f>
        <v>5.8209276678225702E-2</v>
      </c>
      <c r="W28" s="86" t="s">
        <v>64</v>
      </c>
      <c r="X28" s="87">
        <f>SUMIF('CALPUFF 2015 Results'!$B$6:$B$316,"="&amp;'Weighting Redo All'!$P28,'CALPUFF 2015 Results'!$H$6:$H$316)+SUMIF('CALPUFF 2015 Results'!$B$322:$B$438,"+"&amp;'Weighting Redo All'!$P28,'CALPUFF 2015 Results'!$I$322:$I$438)</f>
        <v>3.5354896131182832E-2</v>
      </c>
      <c r="Y28" s="87">
        <f>SUMIF('CALPUFF 2015 Results'!$B$6:$B$316,"="&amp;'Weighting Redo All'!$P28,'CALPUFF 2015 Results'!$J$6:$J$316)+SUMIF('CALPUFF 2015 Results'!$B$322:$B$438,"+"&amp;'Weighting Redo All'!$P28,'CALPUFF 2015 Results'!$K$322:$K$438)</f>
        <v>0.1549200962698857</v>
      </c>
      <c r="Z28" s="87">
        <f>SUMIF('CALPUFF 2015 Results'!$B$6:$B$316,"="&amp;'Weighting Redo All'!$P28,'CALPUFF 2015 Results'!$L$6:$L$316)+SUMIF('CALPUFF 2015 Results'!$B$322:$B$438,"+"&amp;'Weighting Redo All'!$P28,'CALPUFF 2015 Results'!$M$322:$M$438)</f>
        <v>4.5742469118884334E-2</v>
      </c>
      <c r="AA28" s="87">
        <f>SUMIF('CALPUFF 2015 Results'!$B$6:$B$316,"="&amp;'Weighting Redo All'!$P28,'CALPUFF 2015 Results'!$N$6:$N$316)+SUMIF('CALPUFF 2015 Results'!$B$322:$B$438,"+"&amp;'Weighting Redo All'!$P28,'CALPUFF 2015 Results'!$O$322:$O$438)</f>
        <v>6.6910016288635105E-2</v>
      </c>
      <c r="AB28" s="87">
        <f>SUMIF('CALPUFF 2015 Results'!$B$6:$B$316,"="&amp;'Weighting Redo All'!$P28,'CALPUFF 2015 Results'!$P$6:$P$316)+SUMIF('CALPUFF 2015 Results'!$B$322:$B$438,"+"&amp;'Weighting Redo All'!$P28,'CALPUFF 2015 Results'!$Q$322:$Q$438)</f>
        <v>2.9068210737108482E-2</v>
      </c>
      <c r="AC28" s="87"/>
      <c r="AD28" s="87"/>
      <c r="AE28" s="87"/>
      <c r="AG28" s="87"/>
      <c r="AH28" s="87"/>
      <c r="AI28" s="87"/>
      <c r="AJ28" s="87"/>
      <c r="AK28" s="87"/>
      <c r="AO28" s="87"/>
      <c r="AP28" s="87"/>
      <c r="AQ28" s="87"/>
      <c r="AR28" s="87"/>
      <c r="AS28" s="87"/>
      <c r="AT28" s="87"/>
      <c r="AW28" s="87"/>
    </row>
    <row r="29" spans="1:49" x14ac:dyDescent="0.25">
      <c r="A29" s="86" t="s">
        <v>65</v>
      </c>
      <c r="B29" s="87">
        <f>'Q-d 2015'!E29</f>
        <v>1.7055861282433651E-2</v>
      </c>
      <c r="C29" s="87">
        <f>'Q-d 2015'!G29</f>
        <v>2.5113664571677602E-2</v>
      </c>
      <c r="D29" s="87">
        <f>'Q-d 2015'!I29</f>
        <v>1.5419952740246413E-2</v>
      </c>
      <c r="E29" s="87">
        <f>'Q-d 2015'!K29</f>
        <v>3.0138641530652613E-2</v>
      </c>
      <c r="F29" s="87">
        <f>'Q-d 2015'!M29</f>
        <v>1.4682784076174384E-2</v>
      </c>
      <c r="I29" s="86" t="s">
        <v>65</v>
      </c>
      <c r="J29" s="87">
        <f>'Q-d 2015'!F29</f>
        <v>0.12411113375802124</v>
      </c>
      <c r="K29" s="87">
        <f>'Q-d 2015'!H29</f>
        <v>0.18274570431806531</v>
      </c>
      <c r="L29" s="87">
        <f>'Q-d 2015'!J29</f>
        <v>0.11220704632829986</v>
      </c>
      <c r="M29" s="87">
        <f>'Q-d 2015'!L29</f>
        <v>0.21931117451971638</v>
      </c>
      <c r="N29" s="87">
        <f>'Q-d 2015'!N29</f>
        <v>0.10684285878280812</v>
      </c>
      <c r="P29" s="80" t="s">
        <v>65</v>
      </c>
      <c r="Q29" s="87">
        <f>SUMIF('CALPUFF 2015 Results'!$B$6:$B$316,"="&amp;'Weighting Redo All'!$P29,'CALPUFF 2015 Results'!$G$6:$G$316)+SUMIF('CALPUFF 2015 Results'!$B$322:$B$438,"+"&amp;'Weighting Redo All'!$P29,'CALPUFF 2015 Results'!$H$322:$H$438)</f>
        <v>0.55270547854276908</v>
      </c>
      <c r="R29" s="87">
        <f>SUMIF('CALPUFF 2015 Results'!$B$6:$B$316,"="&amp;'Weighting Redo All'!$P29,'CALPUFF 2015 Results'!$I$6:$I$316)+SUMIF('CALPUFF 2015 Results'!$B$322:$B$438,"+"&amp;'Weighting Redo All'!$P29,'CALPUFF 2015 Results'!$J$322:$J$438)</f>
        <v>0.59641363991379137</v>
      </c>
      <c r="S29" s="87">
        <f>SUMIF('CALPUFF 2015 Results'!$B$6:$B$316,"="&amp;'Weighting Redo All'!$P29,'CALPUFF 2015 Results'!$K$6:$K$316)+SUMIF('CALPUFF 2015 Results'!$B$322:$B$438,"+"&amp;'Weighting Redo All'!$P29,'CALPUFF 2015 Results'!$L$322:$L$438)</f>
        <v>0.45208704515554876</v>
      </c>
      <c r="T29" s="87">
        <f>SUMIF('CALPUFF 2015 Results'!$B$6:$B$316,"="&amp;'Weighting Redo All'!$P29,'CALPUFF 2015 Results'!$M$6:$M$316)+SUMIF('CALPUFF 2015 Results'!$B$322:$B$438,"+"&amp;'Weighting Redo All'!$P29,'CALPUFF 2015 Results'!$N$322:$N$438)</f>
        <v>0.87472713768145793</v>
      </c>
      <c r="U29" s="87">
        <f>SUMIF('CALPUFF 2015 Results'!$B$6:$B$316,"="&amp;'Weighting Redo All'!$P29,'CALPUFF 2015 Results'!$O$6:$O$316)+SUMIF('CALPUFF 2015 Results'!$B$322:$B$438,"+"&amp;'Weighting Redo All'!$P29,'CALPUFF 2015 Results'!$P$322:$P$438)</f>
        <v>0.40131568115490557</v>
      </c>
      <c r="W29" s="86" t="s">
        <v>65</v>
      </c>
      <c r="X29" s="87">
        <f>SUMIF('CALPUFF 2015 Results'!$B$6:$B$316,"="&amp;'Weighting Redo All'!$P29,'CALPUFF 2015 Results'!$H$6:$H$316)+SUMIF('CALPUFF 2015 Results'!$B$322:$B$438,"+"&amp;'Weighting Redo All'!$P29,'CALPUFF 2015 Results'!$I$322:$I$438)</f>
        <v>0.28474108148275612</v>
      </c>
      <c r="Y29" s="87">
        <f>SUMIF('CALPUFF 2015 Results'!$B$6:$B$316,"="&amp;'Weighting Redo All'!$P29,'CALPUFF 2015 Results'!$J$6:$J$316)+SUMIF('CALPUFF 2015 Results'!$B$322:$B$438,"+"&amp;'Weighting Redo All'!$P29,'CALPUFF 2015 Results'!$K$322:$K$438)</f>
        <v>0.38874460169109148</v>
      </c>
      <c r="Z29" s="87">
        <f>SUMIF('CALPUFF 2015 Results'!$B$6:$B$316,"="&amp;'Weighting Redo All'!$P29,'CALPUFF 2015 Results'!$L$6:$L$316)+SUMIF('CALPUFF 2015 Results'!$B$322:$B$438,"+"&amp;'Weighting Redo All'!$P29,'CALPUFF 2015 Results'!$M$322:$M$438)</f>
        <v>0.47943075813744168</v>
      </c>
      <c r="AA29" s="87">
        <f>SUMIF('CALPUFF 2015 Results'!$B$6:$B$316,"="&amp;'Weighting Redo All'!$P29,'CALPUFF 2015 Results'!$N$6:$N$316)+SUMIF('CALPUFF 2015 Results'!$B$322:$B$438,"+"&amp;'Weighting Redo All'!$P29,'CALPUFF 2015 Results'!$O$322:$O$438)</f>
        <v>0.54432571683286213</v>
      </c>
      <c r="AB29" s="87">
        <f>SUMIF('CALPUFF 2015 Results'!$B$6:$B$316,"="&amp;'Weighting Redo All'!$P29,'CALPUFF 2015 Results'!$P$6:$P$316)+SUMIF('CALPUFF 2015 Results'!$B$322:$B$438,"+"&amp;'Weighting Redo All'!$P29,'CALPUFF 2015 Results'!$Q$322:$Q$438)</f>
        <v>0.17476648553322363</v>
      </c>
      <c r="AC29" s="87"/>
      <c r="AD29" s="87"/>
      <c r="AE29" s="87"/>
      <c r="AG29" s="87"/>
      <c r="AH29" s="87"/>
      <c r="AI29" s="87"/>
      <c r="AJ29" s="87"/>
      <c r="AK29" s="87"/>
      <c r="AO29" s="87"/>
      <c r="AP29" s="87"/>
      <c r="AQ29" s="87"/>
      <c r="AR29" s="87"/>
      <c r="AS29" s="87"/>
      <c r="AT29" s="87"/>
      <c r="AW29" s="87"/>
    </row>
    <row r="30" spans="1:49" x14ac:dyDescent="0.25">
      <c r="A30" s="86" t="s">
        <v>66</v>
      </c>
      <c r="B30" s="87">
        <f>'Q-d 2015'!E30</f>
        <v>4.0622825632641427E-2</v>
      </c>
      <c r="C30" s="87">
        <f>'Q-d 2015'!G30</f>
        <v>4.5015602960540267E-2</v>
      </c>
      <c r="D30" s="87">
        <f>'Q-d 2015'!I30</f>
        <v>3.5928097603927352E-2</v>
      </c>
      <c r="E30" s="87">
        <f>'Q-d 2015'!K30</f>
        <v>4.2710798218716116E-2</v>
      </c>
      <c r="F30" s="87">
        <f>'Q-d 2015'!M30</f>
        <v>2.9209235897937915E-2</v>
      </c>
      <c r="I30" s="86" t="s">
        <v>66</v>
      </c>
      <c r="J30" s="87">
        <f>'Q-d 2015'!F30</f>
        <v>4.8469078872026852E-2</v>
      </c>
      <c r="K30" s="87">
        <f>'Q-d 2015'!H30</f>
        <v>5.371031621722272E-2</v>
      </c>
      <c r="L30" s="87">
        <f>'Q-d 2015'!J30</f>
        <v>4.2867569386590754E-2</v>
      </c>
      <c r="M30" s="87">
        <f>'Q-d 2015'!L30</f>
        <v>5.0960341022825283E-2</v>
      </c>
      <c r="N30" s="87">
        <f>'Q-d 2015'!N30</f>
        <v>3.4850967072837136E-2</v>
      </c>
      <c r="P30" s="80" t="s">
        <v>66</v>
      </c>
      <c r="Q30" s="87">
        <f>SUMIF('CALPUFF 2015 Results'!$B$6:$B$316,"="&amp;'Weighting Redo All'!$P30,'CALPUFF 2015 Results'!$G$6:$G$316)+SUMIF('CALPUFF 2015 Results'!$B$322:$B$438,"+"&amp;'Weighting Redo All'!$P30,'CALPUFF 2015 Results'!$H$322:$H$438)</f>
        <v>2.3878208031343555</v>
      </c>
      <c r="R30" s="87">
        <f>SUMIF('CALPUFF 2015 Results'!$B$6:$B$316,"="&amp;'Weighting Redo All'!$P30,'CALPUFF 2015 Results'!$I$6:$I$316)+SUMIF('CALPUFF 2015 Results'!$B$322:$B$438,"+"&amp;'Weighting Redo All'!$P30,'CALPUFF 2015 Results'!$J$322:$J$438)</f>
        <v>2.8102860071087741</v>
      </c>
      <c r="S30" s="87">
        <f>SUMIF('CALPUFF 2015 Results'!$B$6:$B$316,"="&amp;'Weighting Redo All'!$P30,'CALPUFF 2015 Results'!$K$6:$K$316)+SUMIF('CALPUFF 2015 Results'!$B$322:$B$438,"+"&amp;'Weighting Redo All'!$P30,'CALPUFF 2015 Results'!$L$322:$L$438)</f>
        <v>1.9967498598171525</v>
      </c>
      <c r="T30" s="87">
        <f>SUMIF('CALPUFF 2015 Results'!$B$6:$B$316,"="&amp;'Weighting Redo All'!$P30,'CALPUFF 2015 Results'!$M$6:$M$316)+SUMIF('CALPUFF 2015 Results'!$B$322:$B$438,"+"&amp;'Weighting Redo All'!$P30,'CALPUFF 2015 Results'!$N$322:$N$438)</f>
        <v>3.2183518100028472</v>
      </c>
      <c r="U30" s="87">
        <f>SUMIF('CALPUFF 2015 Results'!$B$6:$B$316,"="&amp;'Weighting Redo All'!$P30,'CALPUFF 2015 Results'!$O$6:$O$316)+SUMIF('CALPUFF 2015 Results'!$B$322:$B$438,"+"&amp;'Weighting Redo All'!$P30,'CALPUFF 2015 Results'!$P$322:$P$438)</f>
        <v>1.9703925160252058</v>
      </c>
      <c r="W30" s="86" t="s">
        <v>66</v>
      </c>
      <c r="X30" s="87">
        <f>SUMIF('CALPUFF 2015 Results'!$B$6:$B$316,"="&amp;'Weighting Redo All'!$P30,'CALPUFF 2015 Results'!$H$6:$H$316)+SUMIF('CALPUFF 2015 Results'!$B$322:$B$438,"+"&amp;'Weighting Redo All'!$P30,'CALPUFF 2015 Results'!$I$322:$I$438)</f>
        <v>0.5126753472327632</v>
      </c>
      <c r="Y30" s="87">
        <f>SUMIF('CALPUFF 2015 Results'!$B$6:$B$316,"="&amp;'Weighting Redo All'!$P30,'CALPUFF 2015 Results'!$J$6:$J$316)+SUMIF('CALPUFF 2015 Results'!$B$322:$B$438,"+"&amp;'Weighting Redo All'!$P30,'CALPUFF 2015 Results'!$K$322:$K$438)</f>
        <v>1.101545531647274</v>
      </c>
      <c r="Z30" s="87">
        <f>SUMIF('CALPUFF 2015 Results'!$B$6:$B$316,"="&amp;'Weighting Redo All'!$P30,'CALPUFF 2015 Results'!$L$6:$L$316)+SUMIF('CALPUFF 2015 Results'!$B$322:$B$438,"+"&amp;'Weighting Redo All'!$P30,'CALPUFF 2015 Results'!$M$322:$M$438)</f>
        <v>0.82694899611093664</v>
      </c>
      <c r="AA30" s="87">
        <f>SUMIF('CALPUFF 2015 Results'!$B$6:$B$316,"="&amp;'Weighting Redo All'!$P30,'CALPUFF 2015 Results'!$N$6:$N$316)+SUMIF('CALPUFF 2015 Results'!$B$322:$B$438,"+"&amp;'Weighting Redo All'!$P30,'CALPUFF 2015 Results'!$O$322:$O$438)</f>
        <v>0.93964403463900104</v>
      </c>
      <c r="AB30" s="87">
        <f>SUMIF('CALPUFF 2015 Results'!$B$6:$B$316,"="&amp;'Weighting Redo All'!$P30,'CALPUFF 2015 Results'!$P$6:$P$316)+SUMIF('CALPUFF 2015 Results'!$B$322:$B$438,"+"&amp;'Weighting Redo All'!$P30,'CALPUFF 2015 Results'!$Q$322:$Q$438)</f>
        <v>0.56522015617478438</v>
      </c>
      <c r="AC30" s="87"/>
      <c r="AD30" s="87"/>
      <c r="AE30" s="87"/>
      <c r="AG30" s="87"/>
      <c r="AH30" s="87"/>
      <c r="AI30" s="87"/>
      <c r="AJ30" s="87"/>
      <c r="AK30" s="87"/>
      <c r="AO30" s="87"/>
      <c r="AP30" s="87"/>
      <c r="AQ30" s="87"/>
      <c r="AR30" s="87"/>
      <c r="AS30" s="87"/>
      <c r="AT30" s="87"/>
      <c r="AW30" s="87"/>
    </row>
    <row r="31" spans="1:49" x14ac:dyDescent="0.25">
      <c r="A31" s="86" t="s">
        <v>67</v>
      </c>
      <c r="B31" s="87">
        <f>'Q-d 2015'!E31</f>
        <v>7.4867691135345853E-3</v>
      </c>
      <c r="C31" s="87">
        <f>'Q-d 2015'!G31</f>
        <v>8.3842725429264398E-3</v>
      </c>
      <c r="D31" s="87">
        <f>'Q-d 2015'!I31</f>
        <v>5.965131574621022E-3</v>
      </c>
      <c r="E31" s="87">
        <f>'Q-d 2015'!K31</f>
        <v>6.2967250093725995E-3</v>
      </c>
      <c r="F31" s="87">
        <f>'Q-d 2015'!M31</f>
        <v>7.8588354086305753E-3</v>
      </c>
      <c r="I31" s="86" t="s">
        <v>67</v>
      </c>
      <c r="J31" s="87">
        <f>'Q-d 2015'!F31</f>
        <v>2.663418079819288E-2</v>
      </c>
      <c r="K31" s="87">
        <f>'Q-d 2015'!H31</f>
        <v>2.982704920950887E-2</v>
      </c>
      <c r="L31" s="87">
        <f>'Q-d 2015'!J31</f>
        <v>2.1220955319197495E-2</v>
      </c>
      <c r="M31" s="87">
        <f>'Q-d 2015'!L31</f>
        <v>2.2400598949011228E-2</v>
      </c>
      <c r="N31" s="87">
        <f>'Q-d 2015'!N31</f>
        <v>2.7957806626934631E-2</v>
      </c>
      <c r="P31" s="86" t="s">
        <v>67</v>
      </c>
      <c r="Q31" s="87">
        <f>SUMIF('CALPUFF 2015 Results'!$B$6:$B$316,"="&amp;'Weighting Redo All'!$P31,'CALPUFF 2015 Results'!$G$6:$G$316)+SUMIF('CALPUFF 2015 Results'!$B$322:$B$438,"+"&amp;'Weighting Redo All'!$P31,'CALPUFF 2015 Results'!$H$322:$H$438)</f>
        <v>0.12180759990464056</v>
      </c>
      <c r="R31" s="87">
        <f>SUMIF('CALPUFF 2015 Results'!$B$6:$B$316,"="&amp;'Weighting Redo All'!$P31,'CALPUFF 2015 Results'!$I$6:$I$316)+SUMIF('CALPUFF 2015 Results'!$B$322:$B$438,"+"&amp;'Weighting Redo All'!$P31,'CALPUFF 2015 Results'!$J$322:$J$438)</f>
        <v>0.32230365906733893</v>
      </c>
      <c r="S31" s="87">
        <f>SUMIF('CALPUFF 2015 Results'!$B$6:$B$316,"="&amp;'Weighting Redo All'!$P31,'CALPUFF 2015 Results'!$K$6:$K$316)+SUMIF('CALPUFF 2015 Results'!$B$322:$B$438,"+"&amp;'Weighting Redo All'!$P31,'CALPUFF 2015 Results'!$L$322:$L$438)</f>
        <v>0.32176961591614345</v>
      </c>
      <c r="T31" s="87">
        <f>SUMIF('CALPUFF 2015 Results'!$B$6:$B$316,"="&amp;'Weighting Redo All'!$P31,'CALPUFF 2015 Results'!$M$6:$M$316)+SUMIF('CALPUFF 2015 Results'!$B$322:$B$438,"+"&amp;'Weighting Redo All'!$P31,'CALPUFF 2015 Results'!$N$322:$N$438)</f>
        <v>0.40841598666704904</v>
      </c>
      <c r="U31" s="87">
        <f>SUMIF('CALPUFF 2015 Results'!$B$6:$B$316,"="&amp;'Weighting Redo All'!$P31,'CALPUFF 2015 Results'!$O$6:$O$316)+SUMIF('CALPUFF 2015 Results'!$B$322:$B$438,"+"&amp;'Weighting Redo All'!$P31,'CALPUFF 2015 Results'!$P$322:$P$438)</f>
        <v>0.17955140437353759</v>
      </c>
      <c r="W31" s="86" t="s">
        <v>67</v>
      </c>
      <c r="X31" s="87">
        <f>SUMIF('CALPUFF 2015 Results'!$B$6:$B$316,"="&amp;'Weighting Redo All'!$P31,'CALPUFF 2015 Results'!$H$6:$H$316)+SUMIF('CALPUFF 2015 Results'!$B$322:$B$438,"+"&amp;'Weighting Redo All'!$P31,'CALPUFF 2015 Results'!$I$322:$I$438)</f>
        <v>1.0979300872284369E-2</v>
      </c>
      <c r="Y31" s="87">
        <f>SUMIF('CALPUFF 2015 Results'!$B$6:$B$316,"="&amp;'Weighting Redo All'!$P31,'CALPUFF 2015 Results'!$J$6:$J$316)+SUMIF('CALPUFF 2015 Results'!$B$322:$B$438,"+"&amp;'Weighting Redo All'!$P31,'CALPUFF 2015 Results'!$K$322:$K$438)</f>
        <v>2.85876230796362E-2</v>
      </c>
      <c r="Z31" s="87">
        <f>SUMIF('CALPUFF 2015 Results'!$B$6:$B$316,"="&amp;'Weighting Redo All'!$P31,'CALPUFF 2015 Results'!$L$6:$L$316)+SUMIF('CALPUFF 2015 Results'!$B$322:$B$438,"+"&amp;'Weighting Redo All'!$P31,'CALPUFF 2015 Results'!$M$322:$M$438)</f>
        <v>7.5092479896430265E-3</v>
      </c>
      <c r="AA31" s="87">
        <f>SUMIF('CALPUFF 2015 Results'!$B$6:$B$316,"="&amp;'Weighting Redo All'!$P31,'CALPUFF 2015 Results'!$N$6:$N$316)+SUMIF('CALPUFF 2015 Results'!$B$322:$B$438,"+"&amp;'Weighting Redo All'!$P31,'CALPUFF 2015 Results'!$O$322:$O$438)</f>
        <v>3.5290329525452968E-2</v>
      </c>
      <c r="AB31" s="87">
        <f>SUMIF('CALPUFF 2015 Results'!$B$6:$B$316,"="&amp;'Weighting Redo All'!$P31,'CALPUFF 2015 Results'!$P$6:$P$316)+SUMIF('CALPUFF 2015 Results'!$B$322:$B$438,"+"&amp;'Weighting Redo All'!$P31,'CALPUFF 2015 Results'!$Q$322:$Q$438)</f>
        <v>9.5281535895926136E-3</v>
      </c>
      <c r="AC31" s="87"/>
      <c r="AD31" s="87"/>
      <c r="AE31" s="87"/>
      <c r="AG31" s="87"/>
      <c r="AH31" s="87"/>
      <c r="AI31" s="87"/>
      <c r="AJ31" s="87"/>
      <c r="AK31" s="87"/>
      <c r="AO31" s="87"/>
      <c r="AP31" s="87"/>
      <c r="AQ31" s="87"/>
      <c r="AR31" s="87"/>
      <c r="AS31" s="87"/>
      <c r="AT31" s="87"/>
      <c r="AW31" s="87"/>
    </row>
    <row r="32" spans="1:49" x14ac:dyDescent="0.25">
      <c r="A32" s="86" t="s">
        <v>68</v>
      </c>
      <c r="B32" s="87">
        <f>'Q-d 2015'!E32</f>
        <v>4.8354653722908272E-2</v>
      </c>
      <c r="C32" s="87">
        <f>'Q-d 2015'!G32</f>
        <v>9.1265112602431239E-2</v>
      </c>
      <c r="D32" s="87">
        <f>'Q-d 2015'!I32</f>
        <v>3.9353154494006684E-2</v>
      </c>
      <c r="E32" s="87">
        <f>'Q-d 2015'!K32</f>
        <v>8.3820725257581233E-2</v>
      </c>
      <c r="F32" s="87">
        <f>'Q-d 2015'!M32</f>
        <v>1.0225667677582803E-2</v>
      </c>
      <c r="I32" s="86" t="s">
        <v>68</v>
      </c>
      <c r="J32" s="87">
        <f>'Q-d 2015'!F32</f>
        <v>7.333124684975828E-2</v>
      </c>
      <c r="K32" s="87">
        <f>'Q-d 2015'!H32</f>
        <v>0.13840621296496272</v>
      </c>
      <c r="L32" s="87">
        <f>'Q-d 2015'!J32</f>
        <v>5.9680209955665711E-2</v>
      </c>
      <c r="M32" s="87">
        <f>'Q-d 2015'!L32</f>
        <v>0.12711658179194935</v>
      </c>
      <c r="N32" s="87">
        <f>'Q-d 2015'!N32</f>
        <v>1.550752415611175E-2</v>
      </c>
      <c r="P32" s="80" t="s">
        <v>68</v>
      </c>
      <c r="Q32" s="87">
        <f>SUMIF('CALPUFF 2015 Results'!$B$6:$B$316,"="&amp;'Weighting Redo All'!$P32,'CALPUFF 2015 Results'!$G$6:$G$316)+SUMIF('CALPUFF 2015 Results'!$B$322:$B$438,"+"&amp;'Weighting Redo All'!$P32,'CALPUFF 2015 Results'!$H$322:$H$438)</f>
        <v>2.4487247341820382</v>
      </c>
      <c r="R32" s="87">
        <f>SUMIF('CALPUFF 2015 Results'!$B$6:$B$316,"="&amp;'Weighting Redo All'!$P32,'CALPUFF 2015 Results'!$I$6:$I$316)+SUMIF('CALPUFF 2015 Results'!$B$322:$B$438,"+"&amp;'Weighting Redo All'!$P32,'CALPUFF 2015 Results'!$J$322:$J$438)</f>
        <v>4.9910354907994536</v>
      </c>
      <c r="S32" s="87">
        <f>SUMIF('CALPUFF 2015 Results'!$B$6:$B$316,"="&amp;'Weighting Redo All'!$P32,'CALPUFF 2015 Results'!$K$6:$K$316)+SUMIF('CALPUFF 2015 Results'!$B$322:$B$438,"+"&amp;'Weighting Redo All'!$P32,'CALPUFF 2015 Results'!$L$322:$L$438)</f>
        <v>4.0771867047201233</v>
      </c>
      <c r="T32" s="87">
        <f>SUMIF('CALPUFF 2015 Results'!$B$6:$B$316,"="&amp;'Weighting Redo All'!$P32,'CALPUFF 2015 Results'!$M$6:$M$316)+SUMIF('CALPUFF 2015 Results'!$B$322:$B$438,"+"&amp;'Weighting Redo All'!$P32,'CALPUFF 2015 Results'!$N$322:$N$438)</f>
        <v>4.6690494825218218</v>
      </c>
      <c r="U32" s="87">
        <f>SUMIF('CALPUFF 2015 Results'!$B$6:$B$316,"="&amp;'Weighting Redo All'!$P32,'CALPUFF 2015 Results'!$O$6:$O$316)+SUMIF('CALPUFF 2015 Results'!$B$322:$B$438,"+"&amp;'Weighting Redo All'!$P32,'CALPUFF 2015 Results'!$P$322:$P$438)</f>
        <v>2.2150718032753254</v>
      </c>
      <c r="W32" s="86" t="s">
        <v>68</v>
      </c>
      <c r="X32" s="87">
        <f>SUMIF('CALPUFF 2015 Results'!$B$6:$B$316,"="&amp;'Weighting Redo All'!$P32,'CALPUFF 2015 Results'!$H$6:$H$316)+SUMIF('CALPUFF 2015 Results'!$B$322:$B$438,"+"&amp;'Weighting Redo All'!$P32,'CALPUFF 2015 Results'!$I$322:$I$438)</f>
        <v>0.76723126736943126</v>
      </c>
      <c r="Y32" s="87">
        <f>SUMIF('CALPUFF 2015 Results'!$B$6:$B$316,"="&amp;'Weighting Redo All'!$P32,'CALPUFF 2015 Results'!$J$6:$J$316)+SUMIF('CALPUFF 2015 Results'!$B$322:$B$438,"+"&amp;'Weighting Redo All'!$P32,'CALPUFF 2015 Results'!$K$322:$K$438)</f>
        <v>3.2147846639605953</v>
      </c>
      <c r="Z32" s="87">
        <f>SUMIF('CALPUFF 2015 Results'!$B$6:$B$316,"="&amp;'Weighting Redo All'!$P32,'CALPUFF 2015 Results'!$L$6:$L$316)+SUMIF('CALPUFF 2015 Results'!$B$322:$B$438,"+"&amp;'Weighting Redo All'!$P32,'CALPUFF 2015 Results'!$M$322:$M$438)</f>
        <v>0.94039392800735577</v>
      </c>
      <c r="AA32" s="87">
        <f>SUMIF('CALPUFF 2015 Results'!$B$6:$B$316,"="&amp;'Weighting Redo All'!$P32,'CALPUFF 2015 Results'!$N$6:$N$316)+SUMIF('CALPUFF 2015 Results'!$B$322:$B$438,"+"&amp;'Weighting Redo All'!$P32,'CALPUFF 2015 Results'!$O$322:$O$438)</f>
        <v>1.6849864670602981</v>
      </c>
      <c r="AB32" s="87">
        <f>SUMIF('CALPUFF 2015 Results'!$B$6:$B$316,"="&amp;'Weighting Redo All'!$P32,'CALPUFF 2015 Results'!$P$6:$P$316)+SUMIF('CALPUFF 2015 Results'!$B$322:$B$438,"+"&amp;'Weighting Redo All'!$P32,'CALPUFF 2015 Results'!$Q$322:$Q$438)</f>
        <v>0.91943067693450276</v>
      </c>
      <c r="AC32" s="87"/>
      <c r="AD32" s="87"/>
      <c r="AE32" s="87"/>
      <c r="AG32" s="87"/>
      <c r="AH32" s="87"/>
      <c r="AI32" s="87"/>
      <c r="AJ32" s="87"/>
      <c r="AK32" s="87"/>
      <c r="AO32" s="87"/>
      <c r="AP32" s="87"/>
      <c r="AQ32" s="87"/>
      <c r="AR32" s="87"/>
      <c r="AS32" s="87"/>
      <c r="AT32" s="87"/>
      <c r="AW32" s="87"/>
    </row>
    <row r="33" spans="1:50" s="101" customFormat="1" x14ac:dyDescent="0.25">
      <c r="A33" s="99" t="s">
        <v>69</v>
      </c>
      <c r="B33" s="100"/>
      <c r="C33" s="100"/>
      <c r="D33" s="100"/>
      <c r="E33" s="100"/>
      <c r="F33" s="100"/>
      <c r="I33" s="99" t="s">
        <v>69</v>
      </c>
      <c r="J33" s="100"/>
      <c r="K33" s="100"/>
      <c r="L33" s="100"/>
      <c r="M33" s="100"/>
      <c r="N33" s="100"/>
      <c r="P33" s="102" t="s">
        <v>69</v>
      </c>
      <c r="Q33" s="100"/>
      <c r="R33" s="100"/>
      <c r="S33" s="100"/>
      <c r="T33" s="100"/>
      <c r="U33" s="100"/>
      <c r="W33" s="102" t="s">
        <v>69</v>
      </c>
      <c r="X33" s="100"/>
      <c r="Y33" s="100"/>
      <c r="Z33" s="100"/>
      <c r="AA33" s="100"/>
      <c r="AB33" s="100"/>
      <c r="AC33" s="100"/>
      <c r="AD33" s="100"/>
      <c r="AE33" s="100"/>
      <c r="AG33" s="100"/>
      <c r="AH33" s="100"/>
      <c r="AI33" s="100"/>
      <c r="AJ33" s="100"/>
      <c r="AK33" s="100"/>
      <c r="AO33" s="100"/>
      <c r="AP33" s="100"/>
      <c r="AQ33" s="100"/>
      <c r="AR33" s="100"/>
      <c r="AS33" s="100"/>
      <c r="AT33" s="100"/>
      <c r="AW33" s="100"/>
    </row>
    <row r="34" spans="1:50" s="97" customFormat="1" x14ac:dyDescent="0.25">
      <c r="A34" s="81" t="s">
        <v>70</v>
      </c>
      <c r="B34" s="90">
        <f>'Q-d 2015'!E34</f>
        <v>1.5290376802166814E-3</v>
      </c>
      <c r="C34" s="90">
        <f>'Q-d 2015'!G34</f>
        <v>9.1347160637234286E-4</v>
      </c>
      <c r="D34" s="90">
        <f>'Q-d 2015'!I34</f>
        <v>3.0896833744946894E-4</v>
      </c>
      <c r="E34" s="90">
        <f>'Q-d 2015'!K34</f>
        <v>4.1248458350031406E-4</v>
      </c>
      <c r="F34" s="90">
        <f>'Q-d 2015'!M34</f>
        <v>2.8210152549734121E-4</v>
      </c>
      <c r="I34" s="81" t="s">
        <v>70</v>
      </c>
      <c r="J34" s="90">
        <f>'Q-d 2015'!F34</f>
        <v>8.5104477051487753E-3</v>
      </c>
      <c r="K34" s="90">
        <f>'Q-d 2015'!H34</f>
        <v>5.0842778021457273E-3</v>
      </c>
      <c r="L34" s="90">
        <f>'Q-d 2015'!J34</f>
        <v>1.7196821977845844E-3</v>
      </c>
      <c r="M34" s="90">
        <f>'Q-d 2015'!L34</f>
        <v>2.2958417065052513E-3</v>
      </c>
      <c r="N34" s="90">
        <f>'Q-d 2015'!N34</f>
        <v>1.5701446153685338E-3</v>
      </c>
      <c r="P34" s="81" t="s">
        <v>70</v>
      </c>
      <c r="Q34" s="193">
        <f t="shared" ref="Q34:U34" si="8">B34*Q$43/B$43</f>
        <v>5.4984702688721888E-2</v>
      </c>
      <c r="R34" s="193">
        <f t="shared" si="8"/>
        <v>3.7256514757311718E-2</v>
      </c>
      <c r="S34" s="193">
        <f t="shared" si="8"/>
        <v>1.6052643513023816E-2</v>
      </c>
      <c r="T34" s="193">
        <f t="shared" si="8"/>
        <v>1.8141623380853258E-2</v>
      </c>
      <c r="U34" s="193">
        <f t="shared" si="8"/>
        <v>1.2247837438604465E-2</v>
      </c>
      <c r="W34" s="81" t="s">
        <v>70</v>
      </c>
      <c r="X34" s="193">
        <f t="shared" ref="X34:AB34" si="9">J34*X$43/J$43</f>
        <v>3.232302936189959E-2</v>
      </c>
      <c r="Y34" s="193">
        <f t="shared" si="9"/>
        <v>4.0554118927797707E-2</v>
      </c>
      <c r="Z34" s="193">
        <f t="shared" si="9"/>
        <v>1.5256043975646063E-2</v>
      </c>
      <c r="AA34" s="193">
        <f t="shared" si="9"/>
        <v>1.5875163661334117E-2</v>
      </c>
      <c r="AB34" s="193">
        <f t="shared" si="9"/>
        <v>8.2588364961335339E-3</v>
      </c>
      <c r="AC34" s="90"/>
      <c r="AD34" s="90"/>
      <c r="AE34" s="90"/>
      <c r="AG34" s="90"/>
      <c r="AH34" s="90"/>
      <c r="AI34" s="90"/>
      <c r="AJ34" s="90"/>
      <c r="AK34" s="90"/>
      <c r="AO34" s="90"/>
      <c r="AP34" s="90"/>
      <c r="AQ34" s="90"/>
      <c r="AR34" s="90"/>
      <c r="AS34" s="90"/>
      <c r="AT34" s="90"/>
      <c r="AW34" s="90"/>
    </row>
    <row r="35" spans="1:50" x14ac:dyDescent="0.25">
      <c r="A35" s="86" t="s">
        <v>71</v>
      </c>
      <c r="B35" s="87">
        <f>'Q-d 2015'!E35</f>
        <v>4.2765987220055078E-3</v>
      </c>
      <c r="C35" s="87">
        <f>'Q-d 2015'!G35</f>
        <v>6.6160260769203942E-3</v>
      </c>
      <c r="D35" s="87">
        <f>'Q-d 2015'!I35</f>
        <v>2.4245520660312234E-3</v>
      </c>
      <c r="E35" s="87">
        <f>'Q-d 2015'!K35</f>
        <v>2.9049224946445969E-3</v>
      </c>
      <c r="F35" s="87">
        <f>'Q-d 2015'!M35</f>
        <v>3.0721675153084606E-3</v>
      </c>
      <c r="I35" s="86" t="s">
        <v>71</v>
      </c>
      <c r="J35" s="87">
        <f>'Q-d 2015'!F35</f>
        <v>8.4720964356382791E-3</v>
      </c>
      <c r="K35" s="87">
        <f>'Q-d 2015'!H35</f>
        <v>1.3106586469277579E-2</v>
      </c>
      <c r="L35" s="87">
        <f>'Q-d 2015'!J35</f>
        <v>4.8031251590071669E-3</v>
      </c>
      <c r="M35" s="87">
        <f>'Q-d 2015'!L35</f>
        <v>5.7547563174556475E-3</v>
      </c>
      <c r="N35" s="87">
        <f>'Q-d 2015'!N35</f>
        <v>6.0860747402372234E-3</v>
      </c>
      <c r="P35" s="86" t="s">
        <v>71</v>
      </c>
      <c r="Q35" s="87">
        <f>SUMIF('CALPUFF 2015 Results'!$B$6:$B$316,"="&amp;'Weighting Redo All'!$P35,'CALPUFF 2015 Results'!$G$6:$G$316)+SUMIF('CALPUFF 2015 Results'!$B$322:$B$438,"+"&amp;'Weighting Redo All'!$P35,'CALPUFF 2015 Results'!$H$322:$H$438)</f>
        <v>9.5081949001849145E-2</v>
      </c>
      <c r="R35" s="87">
        <f>SUMIF('CALPUFF 2015 Results'!$B$6:$B$316,"="&amp;'Weighting Redo All'!$P35,'CALPUFF 2015 Results'!$I$6:$I$316)+SUMIF('CALPUFF 2015 Results'!$B$322:$B$438,"+"&amp;'Weighting Redo All'!$P35,'CALPUFF 2015 Results'!$J$322:$J$438)</f>
        <v>0.11765431156694123</v>
      </c>
      <c r="S35" s="87">
        <f>SUMIF('CALPUFF 2015 Results'!$B$6:$B$316,"="&amp;'Weighting Redo All'!$P35,'CALPUFF 2015 Results'!$K$6:$K$316)+SUMIF('CALPUFF 2015 Results'!$B$322:$B$438,"+"&amp;'Weighting Redo All'!$P35,'CALPUFF 2015 Results'!$L$322:$L$438)</f>
        <v>5.8533743369201405E-2</v>
      </c>
      <c r="T35" s="87">
        <f>SUMIF('CALPUFF 2015 Results'!$B$6:$B$316,"="&amp;'Weighting Redo All'!$P35,'CALPUFF 2015 Results'!$M$6:$M$316)+SUMIF('CALPUFF 2015 Results'!$B$322:$B$438,"+"&amp;'Weighting Redo All'!$P35,'CALPUFF 2015 Results'!$N$322:$N$438)</f>
        <v>4.911587503449355E-2</v>
      </c>
      <c r="U35" s="87">
        <f>SUMIF('CALPUFF 2015 Results'!$B$6:$B$316,"="&amp;'Weighting Redo All'!$P35,'CALPUFF 2015 Results'!$O$6:$O$316)+SUMIF('CALPUFF 2015 Results'!$B$322:$B$438,"+"&amp;'Weighting Redo All'!$P35,'CALPUFF 2015 Results'!$P$322:$P$438)</f>
        <v>8.7429656671714415E-2</v>
      </c>
      <c r="W35" s="86" t="s">
        <v>71</v>
      </c>
      <c r="X35" s="87">
        <f>SUMIF('CALPUFF 2015 Results'!$B$6:$B$316,"="&amp;'Weighting Redo All'!$P35,'CALPUFF 2015 Results'!$H$6:$H$316)+SUMIF('CALPUFF 2015 Results'!$B$322:$B$438,"+"&amp;'Weighting Redo All'!$P35,'CALPUFF 2015 Results'!$I$322:$I$438)</f>
        <v>3.3245325157250621E-2</v>
      </c>
      <c r="Y35" s="87">
        <f>SUMIF('CALPUFF 2015 Results'!$B$6:$B$316,"="&amp;'Weighting Redo All'!$P35,'CALPUFF 2015 Results'!$J$6:$J$316)+SUMIF('CALPUFF 2015 Results'!$B$322:$B$438,"+"&amp;'Weighting Redo All'!$P35,'CALPUFF 2015 Results'!$K$322:$K$438)</f>
        <v>6.3038495373305165E-2</v>
      </c>
      <c r="Z35" s="87">
        <f>SUMIF('CALPUFF 2015 Results'!$B$6:$B$316,"="&amp;'Weighting Redo All'!$P35,'CALPUFF 2015 Results'!$L$6:$L$316)+SUMIF('CALPUFF 2015 Results'!$B$322:$B$438,"+"&amp;'Weighting Redo All'!$P35,'CALPUFF 2015 Results'!$M$322:$M$438)</f>
        <v>1.9334065612820292E-2</v>
      </c>
      <c r="AA35" s="87">
        <f>SUMIF('CALPUFF 2015 Results'!$B$6:$B$316,"="&amp;'Weighting Redo All'!$P35,'CALPUFF 2015 Results'!$N$6:$N$316)+SUMIF('CALPUFF 2015 Results'!$B$322:$B$438,"+"&amp;'Weighting Redo All'!$P35,'CALPUFF 2015 Results'!$O$322:$O$438)</f>
        <v>3.962132668175701E-2</v>
      </c>
      <c r="AB35" s="87">
        <f>SUMIF('CALPUFF 2015 Results'!$B$6:$B$316,"="&amp;'Weighting Redo All'!$P35,'CALPUFF 2015 Results'!$P$6:$P$316)+SUMIF('CALPUFF 2015 Results'!$B$322:$B$438,"+"&amp;'Weighting Redo All'!$P35,'CALPUFF 2015 Results'!$Q$322:$Q$438)</f>
        <v>2.9877950968150886E-2</v>
      </c>
      <c r="AC35" s="87"/>
      <c r="AD35" s="87"/>
      <c r="AE35" s="87"/>
      <c r="AG35" s="87"/>
      <c r="AH35" s="87"/>
      <c r="AI35" s="87"/>
      <c r="AJ35" s="87"/>
      <c r="AK35" s="87"/>
      <c r="AO35" s="87"/>
      <c r="AP35" s="87"/>
      <c r="AQ35" s="87"/>
      <c r="AR35" s="87"/>
      <c r="AS35" s="87"/>
      <c r="AT35" s="87"/>
      <c r="AW35" s="87"/>
    </row>
    <row r="36" spans="1:50" x14ac:dyDescent="0.25">
      <c r="A36" s="86" t="s">
        <v>72</v>
      </c>
      <c r="B36" s="87">
        <f>'Q-d 2015'!E36</f>
        <v>8.8270158991544164E-3</v>
      </c>
      <c r="C36" s="87">
        <f>'Q-d 2015'!G36</f>
        <v>1.422000044165276E-2</v>
      </c>
      <c r="D36" s="87">
        <f>'Q-d 2015'!I36</f>
        <v>6.1984142550138305E-3</v>
      </c>
      <c r="E36" s="87">
        <f>'Q-d 2015'!K36</f>
        <v>1.0352703446540077E-2</v>
      </c>
      <c r="F36" s="87">
        <f>'Q-d 2015'!M36</f>
        <v>8.2758674445365388E-3</v>
      </c>
      <c r="I36" s="86" t="s">
        <v>72</v>
      </c>
      <c r="J36" s="87">
        <f>'Q-d 2015'!F36</f>
        <v>1.2208631519237005E-2</v>
      </c>
      <c r="K36" s="87">
        <f>'Q-d 2015'!H36</f>
        <v>1.9667659782073878E-2</v>
      </c>
      <c r="L36" s="87">
        <f>'Q-d 2015'!J36</f>
        <v>8.5730168051809004E-3</v>
      </c>
      <c r="M36" s="87">
        <f>'Q-d 2015'!L36</f>
        <v>1.4318807516688681E-2</v>
      </c>
      <c r="N36" s="87">
        <f>'Q-d 2015'!N36</f>
        <v>1.1446338976468256E-2</v>
      </c>
      <c r="P36" s="80" t="s">
        <v>72</v>
      </c>
      <c r="Q36" s="87">
        <f>SUMIF('CALPUFF 2015 Results'!$B$6:$B$316,"="&amp;'Weighting Redo All'!$P36,'CALPUFF 2015 Results'!$G$6:$G$316)+SUMIF('CALPUFF 2015 Results'!$B$322:$B$438,"+"&amp;'Weighting Redo All'!$P36,'CALPUFF 2015 Results'!$H$322:$H$438)</f>
        <v>0.29246963200803106</v>
      </c>
      <c r="R36" s="87">
        <f>SUMIF('CALPUFF 2015 Results'!$B$6:$B$316,"="&amp;'Weighting Redo All'!$P36,'CALPUFF 2015 Results'!$I$6:$I$316)+SUMIF('CALPUFF 2015 Results'!$B$322:$B$438,"+"&amp;'Weighting Redo All'!$P36,'CALPUFF 2015 Results'!$J$322:$J$438)</f>
        <v>0.4909956748832654</v>
      </c>
      <c r="S36" s="87">
        <f>SUMIF('CALPUFF 2015 Results'!$B$6:$B$316,"="&amp;'Weighting Redo All'!$P36,'CALPUFF 2015 Results'!$K$6:$K$316)+SUMIF('CALPUFF 2015 Results'!$B$322:$B$438,"+"&amp;'Weighting Redo All'!$P36,'CALPUFF 2015 Results'!$L$322:$L$438)</f>
        <v>0.1499360948354746</v>
      </c>
      <c r="T36" s="87">
        <f>SUMIF('CALPUFF 2015 Results'!$B$6:$B$316,"="&amp;'Weighting Redo All'!$P36,'CALPUFF 2015 Results'!$M$6:$M$316)+SUMIF('CALPUFF 2015 Results'!$B$322:$B$438,"+"&amp;'Weighting Redo All'!$P36,'CALPUFF 2015 Results'!$N$322:$N$438)</f>
        <v>0.21038368297345647</v>
      </c>
      <c r="U36" s="87">
        <f>SUMIF('CALPUFF 2015 Results'!$B$6:$B$316,"="&amp;'Weighting Redo All'!$P36,'CALPUFF 2015 Results'!$O$6:$O$316)+SUMIF('CALPUFF 2015 Results'!$B$322:$B$438,"+"&amp;'Weighting Redo All'!$P36,'CALPUFF 2015 Results'!$P$322:$P$438)</f>
        <v>0.21978255640450106</v>
      </c>
      <c r="W36" s="86" t="s">
        <v>72</v>
      </c>
      <c r="X36" s="87">
        <f>SUMIF('CALPUFF 2015 Results'!$B$6:$B$316,"="&amp;'Weighting Redo All'!$P36,'CALPUFF 2015 Results'!$H$6:$H$316)+SUMIF('CALPUFF 2015 Results'!$B$322:$B$438,"+"&amp;'Weighting Redo All'!$P36,'CALPUFF 2015 Results'!$I$322:$I$438)</f>
        <v>4.9269471882636397E-2</v>
      </c>
      <c r="Y36" s="87">
        <f>SUMIF('CALPUFF 2015 Results'!$B$6:$B$316,"="&amp;'Weighting Redo All'!$P36,'CALPUFF 2015 Results'!$J$6:$J$316)+SUMIF('CALPUFF 2015 Results'!$B$322:$B$438,"+"&amp;'Weighting Redo All'!$P36,'CALPUFF 2015 Results'!$K$322:$K$438)</f>
        <v>0.18444647011498019</v>
      </c>
      <c r="Z36" s="87">
        <f>SUMIF('CALPUFF 2015 Results'!$B$6:$B$316,"="&amp;'Weighting Redo All'!$P36,'CALPUFF 2015 Results'!$L$6:$L$316)+SUMIF('CALPUFF 2015 Results'!$B$322:$B$438,"+"&amp;'Weighting Redo All'!$P36,'CALPUFF 2015 Results'!$M$322:$M$438)</f>
        <v>5.7307501439813807E-2</v>
      </c>
      <c r="AA36" s="87">
        <f>SUMIF('CALPUFF 2015 Results'!$B$6:$B$316,"="&amp;'Weighting Redo All'!$P36,'CALPUFF 2015 Results'!$N$6:$N$316)+SUMIF('CALPUFF 2015 Results'!$B$322:$B$438,"+"&amp;'Weighting Redo All'!$P36,'CALPUFF 2015 Results'!$O$322:$O$438)</f>
        <v>7.6155763079937669E-2</v>
      </c>
      <c r="AB36" s="87">
        <f>SUMIF('CALPUFF 2015 Results'!$B$6:$B$316,"="&amp;'Weighting Redo All'!$P36,'CALPUFF 2015 Results'!$P$6:$P$316)+SUMIF('CALPUFF 2015 Results'!$B$322:$B$438,"+"&amp;'Weighting Redo All'!$P36,'CALPUFF 2015 Results'!$Q$322:$Q$438)</f>
        <v>5.2165750108109844E-2</v>
      </c>
      <c r="AC36" s="87"/>
      <c r="AD36" s="87"/>
      <c r="AE36" s="87"/>
      <c r="AG36" s="87"/>
      <c r="AH36" s="87"/>
      <c r="AI36" s="87"/>
      <c r="AJ36" s="87"/>
      <c r="AK36" s="87"/>
      <c r="AO36" s="87"/>
      <c r="AP36" s="87"/>
      <c r="AQ36" s="87"/>
      <c r="AR36" s="87"/>
      <c r="AS36" s="87"/>
      <c r="AT36" s="87"/>
      <c r="AW36" s="87"/>
    </row>
    <row r="37" spans="1:50" s="97" customFormat="1" x14ac:dyDescent="0.25">
      <c r="A37" s="81" t="s">
        <v>73</v>
      </c>
      <c r="B37" s="90">
        <f>'Q-d 2015'!E37</f>
        <v>2.0961732048657766E-2</v>
      </c>
      <c r="C37" s="90">
        <f>'Q-d 2015'!G37</f>
        <v>2.7119810617872029E-2</v>
      </c>
      <c r="D37" s="90">
        <f>'Q-d 2015'!I37</f>
        <v>1.4053086245105833E-2</v>
      </c>
      <c r="E37" s="90">
        <f>'Q-d 2015'!K37</f>
        <v>2.2117399954679054E-2</v>
      </c>
      <c r="F37" s="90">
        <f>'Q-d 2015'!M37</f>
        <v>2.0118629127894902E-2</v>
      </c>
      <c r="I37" s="81" t="s">
        <v>73</v>
      </c>
      <c r="J37" s="90">
        <f>'Q-d 2015'!F37</f>
        <v>5.4894820202317618E-2</v>
      </c>
      <c r="K37" s="90">
        <f>'Q-d 2015'!H37</f>
        <v>7.1021665782829091E-2</v>
      </c>
      <c r="L37" s="90">
        <f>'Q-d 2015'!J37</f>
        <v>3.6802380686959735E-2</v>
      </c>
      <c r="M37" s="90">
        <f>'Q-d 2015'!L37</f>
        <v>5.7921296343094814E-2</v>
      </c>
      <c r="N37" s="90">
        <f>'Q-d 2015'!N37</f>
        <v>5.2686892768654535E-2</v>
      </c>
      <c r="P37" s="81" t="s">
        <v>73</v>
      </c>
      <c r="Q37" s="193">
        <f t="shared" ref="Q37:U37" si="10">B37*Q$43/B$43</f>
        <v>0.75379084469178537</v>
      </c>
      <c r="R37" s="193">
        <f t="shared" si="10"/>
        <v>1.1060985557206258</v>
      </c>
      <c r="S37" s="193">
        <f t="shared" si="10"/>
        <v>0.73013689885733657</v>
      </c>
      <c r="T37" s="193">
        <f t="shared" si="10"/>
        <v>0.97275281596356389</v>
      </c>
      <c r="U37" s="193">
        <f t="shared" si="10"/>
        <v>0.87347878963650583</v>
      </c>
      <c r="W37" s="81" t="s">
        <v>73</v>
      </c>
      <c r="X37" s="193">
        <f t="shared" ref="X37:AB37" si="11">J37*X$43/J$43</f>
        <v>0.20849277813460143</v>
      </c>
      <c r="Y37" s="193">
        <f t="shared" si="11"/>
        <v>0.56649561504912394</v>
      </c>
      <c r="Z37" s="193">
        <f t="shared" si="11"/>
        <v>0.32648982404541704</v>
      </c>
      <c r="AA37" s="193">
        <f t="shared" si="11"/>
        <v>0.40051108764068455</v>
      </c>
      <c r="AB37" s="193">
        <f t="shared" si="11"/>
        <v>0.27712888902498106</v>
      </c>
      <c r="AC37" s="90"/>
      <c r="AD37" s="90"/>
      <c r="AE37" s="90"/>
      <c r="AG37" s="90"/>
      <c r="AH37" s="90"/>
      <c r="AI37" s="90"/>
      <c r="AJ37" s="90"/>
      <c r="AK37" s="90"/>
      <c r="AO37" s="90"/>
      <c r="AP37" s="90"/>
      <c r="AQ37" s="90"/>
      <c r="AR37" s="90"/>
      <c r="AS37" s="90"/>
      <c r="AT37" s="90"/>
      <c r="AW37" s="90"/>
    </row>
    <row r="38" spans="1:50" x14ac:dyDescent="0.25">
      <c r="A38" s="86" t="s">
        <v>74</v>
      </c>
      <c r="B38" s="87">
        <f>'Q-d 2015'!E38</f>
        <v>1.0618657307934019E-2</v>
      </c>
      <c r="C38" s="87">
        <f>'Q-d 2015'!G38</f>
        <v>2.7300326630170933E-2</v>
      </c>
      <c r="D38" s="87">
        <f>'Q-d 2015'!I38</f>
        <v>6.4054969870901285E-3</v>
      </c>
      <c r="E38" s="87">
        <f>'Q-d 2015'!K38</f>
        <v>8.4279437932175804E-3</v>
      </c>
      <c r="F38" s="87">
        <f>'Q-d 2015'!M38</f>
        <v>7.399406773836016E-3</v>
      </c>
      <c r="I38" s="86" t="s">
        <v>74</v>
      </c>
      <c r="J38" s="87">
        <f>'Q-d 2015'!F38</f>
        <v>2.5355860538336168E-2</v>
      </c>
      <c r="K38" s="87">
        <f>'Q-d 2015'!H38</f>
        <v>6.5189341233229711E-2</v>
      </c>
      <c r="L38" s="87">
        <f>'Q-d 2015'!J38</f>
        <v>1.5295426113999894E-2</v>
      </c>
      <c r="M38" s="87">
        <f>'Q-d 2015'!L38</f>
        <v>2.0124744706290765E-2</v>
      </c>
      <c r="N38" s="87">
        <f>'Q-d 2015'!N38</f>
        <v>1.7668742928884412E-2</v>
      </c>
      <c r="P38" s="80" t="s">
        <v>74</v>
      </c>
      <c r="Q38" s="87">
        <f>SUMIF('CALPUFF 2015 Results'!$B$6:$B$316,"="&amp;'Weighting Redo All'!$P38,'CALPUFF 2015 Results'!$G$6:$G$316)+SUMIF('CALPUFF 2015 Results'!$B$322:$B$438,"+"&amp;'Weighting Redo All'!$P38,'CALPUFF 2015 Results'!$H$322:$H$438)</f>
        <v>0.56302305840414635</v>
      </c>
      <c r="R38" s="87">
        <f>SUMIF('CALPUFF 2015 Results'!$B$6:$B$316,"="&amp;'Weighting Redo All'!$P38,'CALPUFF 2015 Results'!$I$6:$I$316)+SUMIF('CALPUFF 2015 Results'!$B$322:$B$438,"+"&amp;'Weighting Redo All'!$P38,'CALPUFF 2015 Results'!$J$322:$J$438)</f>
        <v>1.5583751268448955</v>
      </c>
      <c r="S38" s="87">
        <f>SUMIF('CALPUFF 2015 Results'!$B$6:$B$316,"="&amp;'Weighting Redo All'!$P38,'CALPUFF 2015 Results'!$K$6:$K$316)+SUMIF('CALPUFF 2015 Results'!$B$322:$B$438,"+"&amp;'Weighting Redo All'!$P38,'CALPUFF 2015 Results'!$L$322:$L$438)</f>
        <v>0.40562065440238221</v>
      </c>
      <c r="T38" s="87">
        <f>SUMIF('CALPUFF 2015 Results'!$B$6:$B$316,"="&amp;'Weighting Redo All'!$P38,'CALPUFF 2015 Results'!$M$6:$M$316)+SUMIF('CALPUFF 2015 Results'!$B$322:$B$438,"+"&amp;'Weighting Redo All'!$P38,'CALPUFF 2015 Results'!$N$322:$N$438)</f>
        <v>0.713641716776234</v>
      </c>
      <c r="U38" s="87">
        <f>SUMIF('CALPUFF 2015 Results'!$B$6:$B$316,"="&amp;'Weighting Redo All'!$P38,'CALPUFF 2015 Results'!$O$6:$O$316)+SUMIF('CALPUFF 2015 Results'!$B$322:$B$438,"+"&amp;'Weighting Redo All'!$P38,'CALPUFF 2015 Results'!$P$322:$P$438)</f>
        <v>0.49516080399543017</v>
      </c>
      <c r="W38" s="86" t="s">
        <v>74</v>
      </c>
      <c r="X38" s="87">
        <f>SUMIF('CALPUFF 2015 Results'!$B$6:$B$316,"="&amp;'Weighting Redo All'!$P38,'CALPUFF 2015 Results'!$H$6:$H$316)+SUMIF('CALPUFF 2015 Results'!$B$322:$B$438,"+"&amp;'Weighting Redo All'!$P38,'CALPUFF 2015 Results'!$I$322:$I$438)</f>
        <v>7.5019046349235702E-2</v>
      </c>
      <c r="Y38" s="87">
        <f>SUMIF('CALPUFF 2015 Results'!$B$6:$B$316,"="&amp;'Weighting Redo All'!$P38,'CALPUFF 2015 Results'!$J$6:$J$316)+SUMIF('CALPUFF 2015 Results'!$B$322:$B$438,"+"&amp;'Weighting Redo All'!$P38,'CALPUFF 2015 Results'!$K$322:$K$438)</f>
        <v>0.22866690869493267</v>
      </c>
      <c r="Z38" s="87">
        <f>SUMIF('CALPUFF 2015 Results'!$B$6:$B$316,"="&amp;'Weighting Redo All'!$P38,'CALPUFF 2015 Results'!$L$6:$L$316)+SUMIF('CALPUFF 2015 Results'!$B$322:$B$438,"+"&amp;'Weighting Redo All'!$P38,'CALPUFF 2015 Results'!$M$322:$M$438)</f>
        <v>0.10262294700805781</v>
      </c>
      <c r="AA38" s="87">
        <f>SUMIF('CALPUFF 2015 Results'!$B$6:$B$316,"="&amp;'Weighting Redo All'!$P38,'CALPUFF 2015 Results'!$N$6:$N$316)+SUMIF('CALPUFF 2015 Results'!$B$322:$B$438,"+"&amp;'Weighting Redo All'!$P38,'CALPUFF 2015 Results'!$O$322:$O$438)</f>
        <v>0.1338818647412853</v>
      </c>
      <c r="AB38" s="87">
        <f>SUMIF('CALPUFF 2015 Results'!$B$6:$B$316,"="&amp;'Weighting Redo All'!$P38,'CALPUFF 2015 Results'!$P$6:$P$316)+SUMIF('CALPUFF 2015 Results'!$B$322:$B$438,"+"&amp;'Weighting Redo All'!$P38,'CALPUFF 2015 Results'!$Q$322:$Q$438)</f>
        <v>5.7253683947511028E-2</v>
      </c>
      <c r="AC38" s="87"/>
      <c r="AD38" s="87"/>
      <c r="AE38" s="87"/>
      <c r="AG38" s="87"/>
      <c r="AH38" s="87"/>
      <c r="AI38" s="87"/>
      <c r="AJ38" s="87"/>
      <c r="AK38" s="87"/>
      <c r="AO38" s="87"/>
      <c r="AP38" s="87"/>
      <c r="AQ38" s="87"/>
      <c r="AR38" s="87"/>
      <c r="AS38" s="87"/>
      <c r="AT38" s="87"/>
      <c r="AW38" s="87"/>
    </row>
    <row r="39" spans="1:50" s="101" customFormat="1" x14ac:dyDescent="0.25">
      <c r="A39" s="99" t="s">
        <v>75</v>
      </c>
      <c r="B39" s="100"/>
      <c r="C39" s="100"/>
      <c r="D39" s="100"/>
      <c r="E39" s="100"/>
      <c r="F39" s="100"/>
      <c r="I39" s="99" t="s">
        <v>75</v>
      </c>
      <c r="J39" s="100"/>
      <c r="K39" s="100"/>
      <c r="L39" s="100"/>
      <c r="M39" s="100"/>
      <c r="N39" s="100"/>
      <c r="P39" s="102" t="s">
        <v>75</v>
      </c>
      <c r="Q39" s="100"/>
      <c r="R39" s="100"/>
      <c r="S39" s="100"/>
      <c r="T39" s="100"/>
      <c r="U39" s="100"/>
      <c r="W39" s="102" t="s">
        <v>75</v>
      </c>
      <c r="X39" s="100"/>
      <c r="Y39" s="100"/>
      <c r="Z39" s="100"/>
      <c r="AA39" s="100"/>
      <c r="AB39" s="100"/>
      <c r="AC39" s="100"/>
      <c r="AD39" s="100"/>
      <c r="AE39" s="100"/>
      <c r="AG39" s="100"/>
      <c r="AH39" s="100"/>
      <c r="AI39" s="100"/>
      <c r="AJ39" s="100"/>
      <c r="AK39" s="100"/>
      <c r="AO39" s="100"/>
      <c r="AP39" s="100"/>
      <c r="AQ39" s="100"/>
      <c r="AR39" s="100"/>
      <c r="AS39" s="100"/>
      <c r="AT39" s="100"/>
      <c r="AW39" s="100"/>
    </row>
    <row r="40" spans="1:50" s="97" customFormat="1" x14ac:dyDescent="0.25">
      <c r="A40" s="81" t="s">
        <v>76</v>
      </c>
      <c r="B40" s="90">
        <f>'Q-d 2015'!E40</f>
        <v>8.3394379569807164E-4</v>
      </c>
      <c r="C40" s="90">
        <f>'Q-d 2015'!G40</f>
        <v>2.4500043715423576E-4</v>
      </c>
      <c r="D40" s="90">
        <f>'Q-d 2015'!I40</f>
        <v>1.7025817092449075E-3</v>
      </c>
      <c r="E40" s="90">
        <f>'Q-d 2015'!K40</f>
        <v>3.1438867285176402E-4</v>
      </c>
      <c r="F40" s="90">
        <f>'Q-d 2015'!M40</f>
        <v>7.277198299388925E-4</v>
      </c>
      <c r="I40" s="81" t="s">
        <v>76</v>
      </c>
      <c r="J40" s="90">
        <f>'Q-d 2015'!F40</f>
        <v>1.3200629435097987E-2</v>
      </c>
      <c r="K40" s="90">
        <f>'Q-d 2015'!H40</f>
        <v>3.8781510204807649E-3</v>
      </c>
      <c r="L40" s="90">
        <f>'Q-d 2015'!J40</f>
        <v>2.6950437598620699E-2</v>
      </c>
      <c r="M40" s="90">
        <f>'Q-d 2015'!L40</f>
        <v>4.9765084773302111E-3</v>
      </c>
      <c r="N40" s="90">
        <f>'Q-d 2015'!N40</f>
        <v>1.1519193328316118E-2</v>
      </c>
      <c r="P40" s="81" t="s">
        <v>76</v>
      </c>
      <c r="Q40" s="193">
        <f t="shared" ref="Q40:U40" si="12">B40*Q$43/B$43</f>
        <v>2.9988895799523175E-2</v>
      </c>
      <c r="R40" s="193">
        <f t="shared" si="12"/>
        <v>9.9924971271235889E-3</v>
      </c>
      <c r="S40" s="193">
        <f t="shared" si="12"/>
        <v>8.8458699217919615E-2</v>
      </c>
      <c r="T40" s="193">
        <f t="shared" si="12"/>
        <v>1.3827234098504544E-2</v>
      </c>
      <c r="U40" s="193">
        <f t="shared" si="12"/>
        <v>3.1594987521697919E-2</v>
      </c>
      <c r="W40" s="81" t="s">
        <v>76</v>
      </c>
      <c r="X40" s="193">
        <f t="shared" ref="X40:AB40" si="13">J40*X$43/J$43</f>
        <v>5.0136531896916137E-2</v>
      </c>
      <c r="Y40" s="193">
        <f t="shared" si="13"/>
        <v>3.0933596436874846E-2</v>
      </c>
      <c r="Z40" s="193">
        <f t="shared" si="13"/>
        <v>0.2390889791713515</v>
      </c>
      <c r="AA40" s="193">
        <f t="shared" si="13"/>
        <v>3.4411295132316666E-2</v>
      </c>
      <c r="AB40" s="193">
        <f t="shared" si="13"/>
        <v>6.0590045868854941E-2</v>
      </c>
      <c r="AC40" s="90"/>
      <c r="AD40" s="90"/>
      <c r="AE40" s="90"/>
      <c r="AG40" s="90"/>
      <c r="AH40" s="90"/>
      <c r="AI40" s="90"/>
      <c r="AJ40" s="90"/>
      <c r="AK40" s="90"/>
      <c r="AO40" s="90"/>
      <c r="AP40" s="90"/>
      <c r="AQ40" s="90"/>
      <c r="AR40" s="90"/>
      <c r="AS40" s="90"/>
      <c r="AT40" s="90"/>
      <c r="AW40" s="90"/>
    </row>
    <row r="41" spans="1:50" x14ac:dyDescent="0.25">
      <c r="A41" s="86" t="s">
        <v>77</v>
      </c>
      <c r="B41" s="87">
        <f>'Q-d 2015'!E41</f>
        <v>9.1636233541469939E-3</v>
      </c>
      <c r="C41" s="87">
        <f>'Q-d 2015'!G41</f>
        <v>5.0207381686801335E-3</v>
      </c>
      <c r="D41" s="87">
        <f>'Q-d 2015'!I41</f>
        <v>7.7514468494913015E-3</v>
      </c>
      <c r="E41" s="87">
        <f>'Q-d 2015'!K41</f>
        <v>8.3829201021050712E-3</v>
      </c>
      <c r="F41" s="87">
        <f>'Q-d 2015'!M41</f>
        <v>6.5045250421889352E-3</v>
      </c>
      <c r="I41" s="86" t="s">
        <v>77</v>
      </c>
      <c r="J41" s="87">
        <f>'Q-d 2015'!F41</f>
        <v>4.5973112046306608E-2</v>
      </c>
      <c r="K41" s="87">
        <f>'Q-d 2015'!H41</f>
        <v>2.5188612567696052E-2</v>
      </c>
      <c r="L41" s="87">
        <f>'Q-d 2015'!J41</f>
        <v>3.8888343699916936E-2</v>
      </c>
      <c r="M41" s="87">
        <f>'Q-d 2015'!L41</f>
        <v>4.2056390822185506E-2</v>
      </c>
      <c r="N41" s="87">
        <f>'Q-d 2015'!N41</f>
        <v>3.2632643989806906E-2</v>
      </c>
      <c r="P41" s="86" t="s">
        <v>77</v>
      </c>
      <c r="Q41" s="87">
        <f>SUMIF('CALPUFF 2015 Results'!$B$6:$B$316,"="&amp;'Weighting Redo All'!$P41,'CALPUFF 2015 Results'!$G$6:$G$316)+SUMIF('CALPUFF 2015 Results'!$B$322:$B$438,"+"&amp;'Weighting Redo All'!$P41,'CALPUFF 2015 Results'!$H$322:$H$438)</f>
        <v>4.9934308930526902E-2</v>
      </c>
      <c r="R41" s="87">
        <f>SUMIF('CALPUFF 2015 Results'!$B$6:$B$316,"="&amp;'Weighting Redo All'!$P41,'CALPUFF 2015 Results'!$I$6:$I$316)+SUMIF('CALPUFF 2015 Results'!$B$322:$B$438,"+"&amp;'Weighting Redo All'!$P41,'CALPUFF 2015 Results'!$J$322:$J$438)</f>
        <v>7.9888992976826334E-2</v>
      </c>
      <c r="S41" s="87">
        <f>SUMIF('CALPUFF 2015 Results'!$B$6:$B$316,"="&amp;'Weighting Redo All'!$P41,'CALPUFF 2015 Results'!$K$6:$K$316)+SUMIF('CALPUFF 2015 Results'!$B$322:$B$438,"+"&amp;'Weighting Redo All'!$P41,'CALPUFF 2015 Results'!$L$322:$L$438)</f>
        <v>0.12757051650548523</v>
      </c>
      <c r="T41" s="87">
        <f>SUMIF('CALPUFF 2015 Results'!$B$6:$B$316,"="&amp;'Weighting Redo All'!$P41,'CALPUFF 2015 Results'!$M$6:$M$316)+SUMIF('CALPUFF 2015 Results'!$B$322:$B$438,"+"&amp;'Weighting Redo All'!$P41,'CALPUFF 2015 Results'!$N$322:$N$438)</f>
        <v>0.11606022404211039</v>
      </c>
      <c r="U41" s="87">
        <f>SUMIF('CALPUFF 2015 Results'!$B$6:$B$316,"="&amp;'Weighting Redo All'!$P41,'CALPUFF 2015 Results'!$O$6:$O$316)+SUMIF('CALPUFF 2015 Results'!$B$322:$B$438,"+"&amp;'Weighting Redo All'!$P41,'CALPUFF 2015 Results'!$P$322:$P$438)</f>
        <v>5.9375726250249443E-2</v>
      </c>
      <c r="W41" s="86" t="s">
        <v>77</v>
      </c>
      <c r="X41" s="87">
        <f>SUMIF('CALPUFF 2015 Results'!$B$6:$B$316,"="&amp;'Weighting Redo All'!$P41,'CALPUFF 2015 Results'!$H$6:$H$316)+SUMIF('CALPUFF 2015 Results'!$B$322:$B$438,"+"&amp;'Weighting Redo All'!$P41,'CALPUFF 2015 Results'!$I$322:$I$438)</f>
        <v>5.0594737635065438E-2</v>
      </c>
      <c r="Y41" s="87">
        <f>SUMIF('CALPUFF 2015 Results'!$B$6:$B$316,"="&amp;'Weighting Redo All'!$P41,'CALPUFF 2015 Results'!$J$6:$J$316)+SUMIF('CALPUFF 2015 Results'!$B$322:$B$438,"+"&amp;'Weighting Redo All'!$P41,'CALPUFF 2015 Results'!$K$322:$K$438)</f>
        <v>7.150063468060229E-2</v>
      </c>
      <c r="Z41" s="87">
        <f>SUMIF('CALPUFF 2015 Results'!$B$6:$B$316,"="&amp;'Weighting Redo All'!$P41,'CALPUFF 2015 Results'!$L$6:$L$316)+SUMIF('CALPUFF 2015 Results'!$B$322:$B$438,"+"&amp;'Weighting Redo All'!$P41,'CALPUFF 2015 Results'!$M$322:$M$438)</f>
        <v>0.12161904016081791</v>
      </c>
      <c r="AA41" s="87">
        <f>SUMIF('CALPUFF 2015 Results'!$B$6:$B$316,"="&amp;'Weighting Redo All'!$P41,'CALPUFF 2015 Results'!$N$6:$N$316)+SUMIF('CALPUFF 2015 Results'!$B$322:$B$438,"+"&amp;'Weighting Redo All'!$P41,'CALPUFF 2015 Results'!$O$322:$O$438)</f>
        <v>8.786851881736979E-2</v>
      </c>
      <c r="AB41" s="87">
        <f>SUMIF('CALPUFF 2015 Results'!$B$6:$B$316,"="&amp;'Weighting Redo All'!$P41,'CALPUFF 2015 Results'!$P$6:$P$316)+SUMIF('CALPUFF 2015 Results'!$B$322:$B$438,"+"&amp;'Weighting Redo All'!$P41,'CALPUFF 2015 Results'!$Q$322:$Q$438)</f>
        <v>4.3338356614258403E-2</v>
      </c>
      <c r="AC41" s="87"/>
      <c r="AD41" s="87"/>
      <c r="AE41" s="87"/>
      <c r="AG41" s="87"/>
      <c r="AH41" s="87"/>
      <c r="AI41" s="87"/>
      <c r="AJ41" s="87"/>
      <c r="AK41" s="87"/>
      <c r="AO41" s="87"/>
      <c r="AP41" s="87"/>
      <c r="AQ41" s="87"/>
      <c r="AR41" s="87"/>
      <c r="AS41" s="87"/>
      <c r="AT41" s="87"/>
      <c r="AW41" s="87"/>
    </row>
    <row r="42" spans="1:50" x14ac:dyDescent="0.25">
      <c r="A42" s="86" t="s">
        <v>78</v>
      </c>
      <c r="B42" s="87">
        <f>'Q-d 2015'!E42</f>
        <v>1.0212372742766219E-2</v>
      </c>
      <c r="C42" s="87">
        <f>'Q-d 2015'!G42</f>
        <v>2.5012641778178607E-2</v>
      </c>
      <c r="D42" s="87">
        <f>'Q-d 2015'!I42</f>
        <v>7.6427516544434627E-3</v>
      </c>
      <c r="E42" s="87">
        <f>'Q-d 2015'!K42</f>
        <v>1.3966389570585316E-2</v>
      </c>
      <c r="F42" s="87">
        <f>'Q-d 2015'!M42</f>
        <v>9.3098868896586886E-3</v>
      </c>
      <c r="I42" s="86" t="s">
        <v>78</v>
      </c>
      <c r="J42" s="87">
        <f>'Q-d 2015'!F42</f>
        <v>2.5454319800184505E-2</v>
      </c>
      <c r="K42" s="87">
        <f>'Q-d 2015'!H42</f>
        <v>6.234396245673627E-2</v>
      </c>
      <c r="L42" s="87">
        <f>'Q-d 2015'!J42</f>
        <v>1.9049544084002747E-2</v>
      </c>
      <c r="M42" s="87">
        <f>'Q-d 2015'!L42</f>
        <v>3.4811199663218009E-2</v>
      </c>
      <c r="N42" s="87">
        <f>'Q-d 2015'!N42</f>
        <v>2.3204875513457568E-2</v>
      </c>
      <c r="P42" s="80" t="s">
        <v>78</v>
      </c>
      <c r="Q42" s="87">
        <f>SUMIF('CALPUFF 2015 Results'!$B$6:$B$316,"="&amp;'Weighting Redo All'!$P42,'CALPUFF 2015 Results'!$G$6:$G$316)+SUMIF('CALPUFF 2015 Results'!$B$322:$B$438,"+"&amp;'Weighting Redo All'!$P42,'CALPUFF 2015 Results'!$H$322:$H$438)</f>
        <v>0.56114140851450223</v>
      </c>
      <c r="R42" s="87">
        <f>SUMIF('CALPUFF 2015 Results'!$B$6:$B$316,"="&amp;'Weighting Redo All'!$P42,'CALPUFF 2015 Results'!$I$6:$I$316)+SUMIF('CALPUFF 2015 Results'!$B$322:$B$438,"+"&amp;'Weighting Redo All'!$P42,'CALPUFF 2015 Results'!$J$322:$J$438)</f>
        <v>1.1695406777632338</v>
      </c>
      <c r="S42" s="87">
        <f>SUMIF('CALPUFF 2015 Results'!$B$6:$B$316,"="&amp;'Weighting Redo All'!$P42,'CALPUFF 2015 Results'!$K$6:$K$316)+SUMIF('CALPUFF 2015 Results'!$B$322:$B$438,"+"&amp;'Weighting Redo All'!$P42,'CALPUFF 2015 Results'!$L$322:$L$438)</f>
        <v>0.65091674003479705</v>
      </c>
      <c r="T42" s="87">
        <f>SUMIF('CALPUFF 2015 Results'!$B$6:$B$316,"="&amp;'Weighting Redo All'!$P42,'CALPUFF 2015 Results'!$M$6:$M$316)+SUMIF('CALPUFF 2015 Results'!$B$322:$B$438,"+"&amp;'Weighting Redo All'!$P42,'CALPUFF 2015 Results'!$N$322:$N$438)</f>
        <v>1.0701918295720079</v>
      </c>
      <c r="U42" s="87">
        <f>SUMIF('CALPUFF 2015 Results'!$B$6:$B$316,"="&amp;'Weighting Redo All'!$P42,'CALPUFF 2015 Results'!$O$6:$O$316)+SUMIF('CALPUFF 2015 Results'!$B$322:$B$438,"+"&amp;'Weighting Redo All'!$P42,'CALPUFF 2015 Results'!$P$322:$P$438)</f>
        <v>0.46697443868460459</v>
      </c>
      <c r="W42" s="86" t="s">
        <v>78</v>
      </c>
      <c r="X42" s="87">
        <f>SUMIF('CALPUFF 2015 Results'!$B$6:$B$316,"="&amp;'Weighting Redo All'!$P42,'CALPUFF 2015 Results'!$H$6:$H$316)+SUMIF('CALPUFF 2015 Results'!$B$322:$B$438,"+"&amp;'Weighting Redo All'!$P42,'CALPUFF 2015 Results'!$I$322:$I$438)</f>
        <v>0.3587920749544341</v>
      </c>
      <c r="Y42" s="87">
        <f>SUMIF('CALPUFF 2015 Results'!$B$6:$B$316,"="&amp;'Weighting Redo All'!$P42,'CALPUFF 2015 Results'!$J$6:$J$316)+SUMIF('CALPUFF 2015 Results'!$B$322:$B$438,"+"&amp;'Weighting Redo All'!$P42,'CALPUFF 2015 Results'!$K$322:$K$438)</f>
        <v>1.1877305258696103</v>
      </c>
      <c r="Z42" s="87">
        <f>SUMIF('CALPUFF 2015 Results'!$B$6:$B$316,"="&amp;'Weighting Redo All'!$P42,'CALPUFF 2015 Results'!$L$6:$L$316)+SUMIF('CALPUFF 2015 Results'!$B$322:$B$438,"+"&amp;'Weighting Redo All'!$P42,'CALPUFF 2015 Results'!$M$322:$M$438)</f>
        <v>0.62141104784418377</v>
      </c>
      <c r="AA42" s="87">
        <f>SUMIF('CALPUFF 2015 Results'!$B$6:$B$316,"="&amp;'Weighting Redo All'!$P42,'CALPUFF 2015 Results'!$N$6:$N$316)+SUMIF('CALPUFF 2015 Results'!$B$322:$B$438,"+"&amp;'Weighting Redo All'!$P42,'CALPUFF 2015 Results'!$O$322:$O$438)</f>
        <v>0.6436465640190725</v>
      </c>
      <c r="AB42" s="87">
        <f>SUMIF('CALPUFF 2015 Results'!$B$6:$B$316,"="&amp;'Weighting Redo All'!$P42,'CALPUFF 2015 Results'!$P$6:$P$316)+SUMIF('CALPUFF 2015 Results'!$B$322:$B$438,"+"&amp;'Weighting Redo All'!$P42,'CALPUFF 2015 Results'!$Q$322:$Q$438)</f>
        <v>0.47027415044627174</v>
      </c>
    </row>
    <row r="43" spans="1:50" ht="15.75" x14ac:dyDescent="0.25">
      <c r="A43" s="5" t="s">
        <v>79</v>
      </c>
      <c r="B43" s="88">
        <f>SUM(B5:B42)</f>
        <v>0.40892862187057671</v>
      </c>
      <c r="C43" s="88">
        <f t="shared" ref="C43:F43" si="14">SUM(C5:C42)</f>
        <v>0.53126722740051524</v>
      </c>
      <c r="D43" s="88">
        <f t="shared" si="14"/>
        <v>0.28921575126463328</v>
      </c>
      <c r="E43" s="88">
        <f t="shared" si="14"/>
        <v>0.41771346217038735</v>
      </c>
      <c r="F43" s="88">
        <f t="shared" si="14"/>
        <v>0.29872550852133734</v>
      </c>
      <c r="I43" s="5" t="s">
        <v>79</v>
      </c>
      <c r="J43" s="88">
        <f t="shared" ref="J43:N43" si="15">SUM(J5:J42)</f>
        <v>1.2971968619661096</v>
      </c>
      <c r="K43" s="88">
        <f t="shared" si="15"/>
        <v>1.3744348448385937</v>
      </c>
      <c r="L43" s="88">
        <f t="shared" si="15"/>
        <v>0.75935258721787424</v>
      </c>
      <c r="M43" s="88">
        <f t="shared" si="15"/>
        <v>1.0703064137209821</v>
      </c>
      <c r="N43" s="88">
        <f t="shared" si="15"/>
        <v>0.89311153071839722</v>
      </c>
      <c r="P43" s="5" t="s">
        <v>79</v>
      </c>
      <c r="Q43" s="88">
        <f>SUM(Q5,Q6,Q7,Q9,Q11,Q12,Q13,Q14,Q15,Q16,Q18,Q19,Q20,Q21,Q22,Q23,Q25,Q26,Q27,Q28,Q29,Q30,Q31,Q32,Q35,Q36,Q38,Q41,Q42)</f>
        <v>14.705209024852866</v>
      </c>
      <c r="R43" s="88">
        <f t="shared" ref="R43:U43" si="16">SUM(R5,R6,R7,R9,R11,R12,R13,R14,R15,R16,R18,R19,R20,R21,R22,R23,R25,R26,R27,R28,R29,R30,R31,R32,R35,R36,R38,R41,R42)</f>
        <v>21.668068454067992</v>
      </c>
      <c r="S43" s="88">
        <f t="shared" si="16"/>
        <v>15.026385524574419</v>
      </c>
      <c r="T43" s="88">
        <f t="shared" si="16"/>
        <v>18.371596454590144</v>
      </c>
      <c r="U43" s="88">
        <f t="shared" si="16"/>
        <v>12.96959121608251</v>
      </c>
      <c r="W43" s="5" t="s">
        <v>79</v>
      </c>
      <c r="X43" s="88">
        <f t="shared" ref="X43:AB43" si="17">SUM(X5,X6,X7,X9,X11,X12,X13,X14,X15,X16,X18,X19,X20,X21,X22,X23,X25,X26,X27,X28,X29,X30,X31,X32,X35,X36,X38,X41,X42)</f>
        <v>4.9268068743466404</v>
      </c>
      <c r="Y43" s="88">
        <f t="shared" si="17"/>
        <v>10.963011134554819</v>
      </c>
      <c r="Z43" s="88">
        <f t="shared" si="17"/>
        <v>6.7365449724028936</v>
      </c>
      <c r="AA43" s="88">
        <f t="shared" si="17"/>
        <v>7.4008976478872546</v>
      </c>
      <c r="AB43" s="88">
        <f t="shared" si="17"/>
        <v>4.6976960165440076</v>
      </c>
    </row>
    <row r="44" spans="1:50" x14ac:dyDescent="0.25">
      <c r="Q44" s="85" t="s">
        <v>1201</v>
      </c>
      <c r="X44" s="85" t="s">
        <v>1201</v>
      </c>
      <c r="AO44" s="86"/>
    </row>
    <row r="45" spans="1:50" ht="31.5" customHeight="1" x14ac:dyDescent="0.25">
      <c r="A45" s="86" t="s">
        <v>1060</v>
      </c>
      <c r="I45" s="86" t="s">
        <v>1192</v>
      </c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203"/>
      <c r="AJ45" s="187"/>
      <c r="AK45" s="187"/>
      <c r="AL45" s="187"/>
      <c r="AM45" s="187"/>
      <c r="AN45" s="187"/>
      <c r="AO45" s="203"/>
      <c r="AP45" s="196"/>
      <c r="AQ45" s="187"/>
      <c r="AR45" s="203"/>
      <c r="AS45" s="196"/>
      <c r="AT45" s="187"/>
      <c r="AU45" s="187"/>
      <c r="AV45" s="187"/>
      <c r="AW45" s="187"/>
      <c r="AX45" s="187"/>
    </row>
    <row r="46" spans="1:50" ht="15.75" thickBot="1" x14ac:dyDescent="0.3">
      <c r="B46" s="86" t="s">
        <v>38</v>
      </c>
      <c r="C46" s="86" t="s">
        <v>39</v>
      </c>
      <c r="D46" s="86" t="s">
        <v>934</v>
      </c>
      <c r="E46" s="86" t="s">
        <v>40</v>
      </c>
      <c r="F46" s="86" t="s">
        <v>41</v>
      </c>
      <c r="G46" s="86" t="s">
        <v>1061</v>
      </c>
      <c r="J46" s="86" t="s">
        <v>38</v>
      </c>
      <c r="K46" s="86" t="s">
        <v>39</v>
      </c>
      <c r="L46" s="86" t="s">
        <v>934</v>
      </c>
      <c r="M46" s="86" t="s">
        <v>40</v>
      </c>
      <c r="N46" s="86" t="s">
        <v>41</v>
      </c>
      <c r="O46" s="86" t="s">
        <v>1193</v>
      </c>
      <c r="Q46" s="187"/>
      <c r="R46" s="187"/>
      <c r="S46" s="187"/>
      <c r="T46" s="187"/>
      <c r="U46" s="187"/>
      <c r="V46" s="187"/>
      <c r="W46" s="187"/>
      <c r="X46" s="187"/>
      <c r="Y46" s="187"/>
      <c r="Z46" s="210"/>
      <c r="AA46" s="211"/>
      <c r="AB46" s="187"/>
      <c r="AC46" s="187"/>
      <c r="AD46" s="187"/>
      <c r="AE46" s="187"/>
      <c r="AF46" s="187"/>
      <c r="AG46" s="212"/>
      <c r="AH46" s="187"/>
      <c r="AI46" s="213"/>
      <c r="AJ46" s="187"/>
      <c r="AK46" s="187"/>
      <c r="AL46" s="187"/>
      <c r="AM46" s="187"/>
      <c r="AN46" s="187"/>
      <c r="AO46" s="203"/>
      <c r="AP46" s="196"/>
      <c r="AQ46" s="187"/>
      <c r="AR46" s="203"/>
      <c r="AS46" s="196"/>
      <c r="AT46" s="187"/>
      <c r="AU46" s="187"/>
      <c r="AV46" s="187"/>
      <c r="AW46" s="187"/>
      <c r="AX46" s="187"/>
    </row>
    <row r="47" spans="1:50" ht="15.75" thickTop="1" x14ac:dyDescent="0.25">
      <c r="A47" s="203" t="s">
        <v>42</v>
      </c>
      <c r="B47" s="87">
        <f t="shared" ref="B47:F49" si="18">AVERAGE((J5/J$43),(Q5/Q$43),(X5/X$43),(B5/B$43))*100</f>
        <v>2.2217327520045358</v>
      </c>
      <c r="C47" s="87">
        <f t="shared" si="18"/>
        <v>2.6442465418508538</v>
      </c>
      <c r="D47" s="87">
        <f t="shared" si="18"/>
        <v>1.7970537198078542</v>
      </c>
      <c r="E47" s="87">
        <f t="shared" si="18"/>
        <v>2.0257979299189763</v>
      </c>
      <c r="F47" s="87">
        <f t="shared" si="18"/>
        <v>2.4552329568850957</v>
      </c>
      <c r="G47" s="202">
        <f t="shared" ref="G47:G84" si="19">MAX(B47:F47)</f>
        <v>2.6442465418508538</v>
      </c>
      <c r="I47" s="203" t="s">
        <v>42</v>
      </c>
      <c r="J47" s="87">
        <f>AVERAGE(B5,J5,Q5,X5)</f>
        <v>0.13154686531802454</v>
      </c>
      <c r="K47" s="87">
        <f t="shared" ref="K47:N47" si="20">AVERAGE(C5,K5,R5,Y5)</f>
        <v>0.21723368818884847</v>
      </c>
      <c r="L47" s="87">
        <f t="shared" si="20"/>
        <v>7.6541140397393459E-2</v>
      </c>
      <c r="M47" s="87">
        <f t="shared" si="20"/>
        <v>9.9033771574351115E-2</v>
      </c>
      <c r="N47" s="87">
        <f t="shared" si="20"/>
        <v>9.7993814191382339E-2</v>
      </c>
      <c r="O47" s="87">
        <f>MAX(J47:N47)</f>
        <v>0.21723368818884847</v>
      </c>
      <c r="P47" s="1"/>
      <c r="Q47" s="241"/>
      <c r="R47" s="242"/>
      <c r="S47" s="242"/>
      <c r="T47" s="243"/>
      <c r="U47" s="187"/>
      <c r="V47" s="187"/>
      <c r="W47" s="212"/>
      <c r="X47" s="187"/>
      <c r="Y47" s="187"/>
      <c r="Z47" s="212"/>
      <c r="AA47" s="187"/>
      <c r="AB47" s="187"/>
      <c r="AC47" s="187"/>
      <c r="AD47" s="187"/>
      <c r="AE47" s="187"/>
      <c r="AF47" s="214"/>
      <c r="AG47" s="214"/>
      <c r="AH47" s="187"/>
      <c r="AI47" s="203"/>
      <c r="AJ47" s="187"/>
      <c r="AK47" s="187"/>
      <c r="AL47" s="215"/>
      <c r="AM47" s="215"/>
      <c r="AN47" s="215"/>
      <c r="AO47" s="203"/>
      <c r="AP47" s="196"/>
      <c r="AQ47" s="187"/>
      <c r="AR47" s="203"/>
      <c r="AS47" s="196"/>
      <c r="AT47" s="187"/>
      <c r="AU47" s="187"/>
      <c r="AV47" s="187"/>
      <c r="AW47" s="187"/>
      <c r="AX47" s="187"/>
    </row>
    <row r="48" spans="1:50" x14ac:dyDescent="0.25">
      <c r="A48" s="203" t="s">
        <v>43</v>
      </c>
      <c r="B48" s="87">
        <f t="shared" si="18"/>
        <v>1.1688967549260452</v>
      </c>
      <c r="C48" s="87">
        <f t="shared" si="18"/>
        <v>0.95722917242025818</v>
      </c>
      <c r="D48" s="87">
        <f t="shared" si="18"/>
        <v>1.3454104601593286</v>
      </c>
      <c r="E48" s="87">
        <f t="shared" si="18"/>
        <v>1.1598845738817931</v>
      </c>
      <c r="F48" s="87">
        <f t="shared" si="18"/>
        <v>1.3757035094555523</v>
      </c>
      <c r="G48" s="202">
        <f t="shared" si="19"/>
        <v>1.3757035094555523</v>
      </c>
      <c r="I48" s="203" t="s">
        <v>43</v>
      </c>
      <c r="J48" s="87">
        <f t="shared" ref="J48:J84" si="21">AVERAGE(B6,J6,Q6,X6)</f>
        <v>5.7403675074609042E-2</v>
      </c>
      <c r="K48" s="87">
        <f t="shared" ref="K48:K84" si="22">AVERAGE(C6,K6,R6,Y6)</f>
        <v>5.0062069922390401E-2</v>
      </c>
      <c r="L48" s="87">
        <f t="shared" ref="L48:L84" si="23">AVERAGE(D6,L6,S6,Z6)</f>
        <v>4.8671347993977571E-2</v>
      </c>
      <c r="M48" s="87">
        <f t="shared" ref="M48:M84" si="24">AVERAGE(E6,M6,T6,AA6)</f>
        <v>6.2344015245195214E-2</v>
      </c>
      <c r="N48" s="87">
        <f t="shared" ref="N48:N84" si="25">AVERAGE(F6,N6,U6,AB6)</f>
        <v>5.3920304815517225E-2</v>
      </c>
      <c r="O48" s="87">
        <f t="shared" ref="O48:O84" si="26">MAX(J48:N48)</f>
        <v>6.2344015245195214E-2</v>
      </c>
      <c r="P48" s="1"/>
      <c r="Q48" s="244"/>
      <c r="R48" s="245" t="s">
        <v>939</v>
      </c>
      <c r="S48" s="246" t="s">
        <v>940</v>
      </c>
      <c r="T48" s="247"/>
      <c r="U48" s="187"/>
      <c r="V48" s="187"/>
      <c r="W48" s="212"/>
      <c r="X48" s="187"/>
      <c r="Y48" s="187"/>
      <c r="Z48" s="212"/>
      <c r="AA48" s="187"/>
      <c r="AB48" s="187"/>
      <c r="AC48" s="187"/>
      <c r="AD48" s="187"/>
      <c r="AE48" s="187"/>
      <c r="AF48" s="214"/>
      <c r="AG48" s="212"/>
      <c r="AH48" s="187"/>
      <c r="AI48" s="203"/>
      <c r="AJ48" s="187"/>
      <c r="AK48" s="187"/>
      <c r="AL48" s="189"/>
      <c r="AM48" s="188"/>
      <c r="AN48" s="189"/>
      <c r="AO48" s="203"/>
      <c r="AP48" s="196"/>
      <c r="AQ48" s="187"/>
      <c r="AR48" s="203"/>
      <c r="AS48" s="196"/>
      <c r="AT48" s="187"/>
      <c r="AU48" s="187"/>
      <c r="AV48" s="187"/>
      <c r="AW48" s="187"/>
      <c r="AX48" s="187"/>
    </row>
    <row r="49" spans="1:50" x14ac:dyDescent="0.25">
      <c r="A49" s="203" t="s">
        <v>44</v>
      </c>
      <c r="B49" s="87">
        <f t="shared" si="18"/>
        <v>1.2720514083002903</v>
      </c>
      <c r="C49" s="87">
        <f t="shared" si="18"/>
        <v>0.95387787889889419</v>
      </c>
      <c r="D49" s="87">
        <f t="shared" si="18"/>
        <v>0.67782875503489082</v>
      </c>
      <c r="E49" s="87">
        <f t="shared" si="18"/>
        <v>1.1974600932707378</v>
      </c>
      <c r="F49" s="87">
        <f t="shared" si="18"/>
        <v>1.4272765221155848</v>
      </c>
      <c r="G49" s="202">
        <f t="shared" si="19"/>
        <v>1.4272765221155848</v>
      </c>
      <c r="I49" s="203" t="s">
        <v>44</v>
      </c>
      <c r="J49" s="87">
        <f t="shared" si="21"/>
        <v>5.9964507978749554E-2</v>
      </c>
      <c r="K49" s="87">
        <f t="shared" si="22"/>
        <v>7.0130037186147798E-2</v>
      </c>
      <c r="L49" s="87">
        <f t="shared" si="23"/>
        <v>4.3845768227891865E-2</v>
      </c>
      <c r="M49" s="87">
        <f t="shared" si="24"/>
        <v>7.1462902983624843E-2</v>
      </c>
      <c r="N49" s="87">
        <f t="shared" si="25"/>
        <v>6.3595027976823135E-2</v>
      </c>
      <c r="O49" s="87">
        <f t="shared" si="26"/>
        <v>7.1462902983624843E-2</v>
      </c>
      <c r="P49" s="1"/>
      <c r="Q49" s="244"/>
      <c r="R49" s="259" t="s">
        <v>42</v>
      </c>
      <c r="S49" s="257" t="s">
        <v>42</v>
      </c>
      <c r="T49" s="247"/>
      <c r="U49" s="187"/>
      <c r="V49" s="187"/>
      <c r="W49" s="261"/>
      <c r="X49" s="262"/>
      <c r="Y49" s="187"/>
      <c r="Z49" s="216"/>
      <c r="AA49" s="217"/>
      <c r="AB49" s="187"/>
      <c r="AC49" s="187"/>
      <c r="AD49" s="187"/>
      <c r="AE49" s="187"/>
      <c r="AF49" s="214"/>
      <c r="AG49" s="214"/>
      <c r="AH49" s="187"/>
      <c r="AI49" s="203"/>
      <c r="AJ49" s="187"/>
      <c r="AK49" s="187"/>
      <c r="AL49" s="189"/>
      <c r="AM49" s="189"/>
      <c r="AN49" s="189"/>
      <c r="AO49" s="203"/>
      <c r="AP49" s="196"/>
      <c r="AQ49" s="187"/>
      <c r="AR49" s="203"/>
      <c r="AS49" s="196"/>
      <c r="AT49" s="187"/>
      <c r="AU49" s="187"/>
      <c r="AV49" s="187"/>
      <c r="AW49" s="187"/>
      <c r="AX49" s="187"/>
    </row>
    <row r="50" spans="1:50" x14ac:dyDescent="0.25">
      <c r="A50" s="203" t="s">
        <v>45</v>
      </c>
      <c r="B50" s="87">
        <f>AVERAGE((J8/J$43),(B8/B$43))*100</f>
        <v>7.7402842092986576E-2</v>
      </c>
      <c r="C50" s="87">
        <f>AVERAGE((K8/K$43),(C8/C$43))*100</f>
        <v>0.24388282069844192</v>
      </c>
      <c r="D50" s="87">
        <f>AVERAGE((L8/L$43),(D8/D$43))*100</f>
        <v>8.1366485331124866E-2</v>
      </c>
      <c r="E50" s="87">
        <f>AVERAGE((M8/M$43),(E8/E$43))*100</f>
        <v>8.0010629881296799E-2</v>
      </c>
      <c r="F50" s="87">
        <f>AVERAGE((N8/N$43),(F8/F$43))*100</f>
        <v>7.6873037047730519E-2</v>
      </c>
      <c r="G50" s="202">
        <f t="shared" si="19"/>
        <v>0.24388282069844192</v>
      </c>
      <c r="I50" s="203" t="s">
        <v>45</v>
      </c>
      <c r="J50" s="87">
        <f t="shared" si="21"/>
        <v>2.6754052909360258E-3</v>
      </c>
      <c r="K50" s="87">
        <f t="shared" si="22"/>
        <v>1.5815511852685416E-2</v>
      </c>
      <c r="L50" s="87">
        <f t="shared" si="23"/>
        <v>3.2563868386974622E-3</v>
      </c>
      <c r="M50" s="87">
        <f t="shared" si="24"/>
        <v>3.6512194830695113E-3</v>
      </c>
      <c r="N50" s="87">
        <f t="shared" si="25"/>
        <v>2.3654073056733733E-3</v>
      </c>
      <c r="O50" s="87">
        <f t="shared" si="26"/>
        <v>1.5815511852685416E-2</v>
      </c>
      <c r="P50" s="1"/>
      <c r="Q50" s="244"/>
      <c r="R50" s="260" t="s">
        <v>47</v>
      </c>
      <c r="S50" s="258" t="s">
        <v>48</v>
      </c>
      <c r="T50" s="247"/>
      <c r="U50" s="218"/>
      <c r="V50" s="187"/>
      <c r="W50" s="261"/>
      <c r="X50" s="262"/>
      <c r="Y50" s="187"/>
      <c r="Z50" s="212"/>
      <c r="AA50" s="187"/>
      <c r="AB50" s="187"/>
      <c r="AC50" s="187"/>
      <c r="AD50" s="187"/>
      <c r="AE50" s="187"/>
      <c r="AF50" s="214"/>
      <c r="AG50" s="212"/>
      <c r="AH50" s="187"/>
      <c r="AI50" s="203"/>
      <c r="AJ50" s="187"/>
      <c r="AK50" s="187"/>
      <c r="AL50" s="189"/>
      <c r="AM50" s="188"/>
      <c r="AN50" s="189"/>
      <c r="AO50" s="203"/>
      <c r="AP50" s="196"/>
      <c r="AQ50" s="187"/>
      <c r="AR50" s="203"/>
      <c r="AS50" s="196"/>
      <c r="AT50" s="187"/>
      <c r="AU50" s="187"/>
      <c r="AV50" s="187"/>
      <c r="AW50" s="187"/>
      <c r="AX50" s="187"/>
    </row>
    <row r="51" spans="1:50" x14ac:dyDescent="0.25">
      <c r="A51" s="203" t="s">
        <v>46</v>
      </c>
      <c r="B51" s="87">
        <f>AVERAGE((J9/J$43),(Q9/Q$43),(X9/X$43),(B9/B$43))*100</f>
        <v>0.19031202756039728</v>
      </c>
      <c r="C51" s="87">
        <f>AVERAGE((K9/K$43),(R9/R$43),(Y9/Y$43),(C9/C$43))*100</f>
        <v>0.59073614489405701</v>
      </c>
      <c r="D51" s="87">
        <f>AVERAGE((L9/L$43),(S9/S$43),(Z9/Z$43),(D9/D$43))*100</f>
        <v>0.15748117671180914</v>
      </c>
      <c r="E51" s="87">
        <f>AVERAGE((M9/M$43),(T9/T$43),(AA9/AA$43),(E9/E$43))*100</f>
        <v>0.12629478804582753</v>
      </c>
      <c r="F51" s="87">
        <f>AVERAGE((N9/N$43),(U9/U$43),(AB9/AB$43),(F9/F$43))*100</f>
        <v>0.21865305521119563</v>
      </c>
      <c r="G51" s="202">
        <f t="shared" si="19"/>
        <v>0.59073614489405701</v>
      </c>
      <c r="I51" s="203" t="s">
        <v>46</v>
      </c>
      <c r="J51" s="87">
        <f t="shared" si="21"/>
        <v>1.5183028408250959E-2</v>
      </c>
      <c r="K51" s="87">
        <f t="shared" si="22"/>
        <v>2.0533323256569647E-2</v>
      </c>
      <c r="L51" s="87">
        <f t="shared" si="23"/>
        <v>1.1711582708874655E-2</v>
      </c>
      <c r="M51" s="87">
        <f t="shared" si="24"/>
        <v>1.4256554556324939E-2</v>
      </c>
      <c r="N51" s="87">
        <f t="shared" si="25"/>
        <v>1.6787969337451525E-2</v>
      </c>
      <c r="O51" s="87">
        <f t="shared" si="26"/>
        <v>2.0533323256569647E-2</v>
      </c>
      <c r="P51" s="1"/>
      <c r="Q51" s="248"/>
      <c r="R51" s="259" t="s">
        <v>50</v>
      </c>
      <c r="S51" s="257" t="s">
        <v>50</v>
      </c>
      <c r="T51" s="247"/>
      <c r="U51" s="187"/>
      <c r="V51" s="187"/>
      <c r="W51" s="261"/>
      <c r="X51" s="262"/>
      <c r="Y51" s="187"/>
      <c r="Z51" s="216"/>
      <c r="AA51" s="220"/>
      <c r="AB51" s="187"/>
      <c r="AC51" s="187"/>
      <c r="AD51" s="187"/>
      <c r="AE51" s="187"/>
      <c r="AF51" s="214"/>
      <c r="AG51" s="212"/>
      <c r="AH51" s="187"/>
      <c r="AI51" s="203"/>
      <c r="AJ51" s="187"/>
      <c r="AK51" s="187"/>
      <c r="AL51" s="189"/>
      <c r="AM51" s="189"/>
      <c r="AN51" s="189"/>
      <c r="AO51" s="203"/>
      <c r="AP51" s="196"/>
      <c r="AQ51" s="187"/>
      <c r="AR51" s="203"/>
      <c r="AS51" s="196"/>
      <c r="AT51" s="187"/>
      <c r="AU51" s="187"/>
      <c r="AV51" s="187"/>
      <c r="AW51" s="187"/>
      <c r="AX51" s="187"/>
    </row>
    <row r="52" spans="1:50" x14ac:dyDescent="0.25">
      <c r="A52" s="225" t="s">
        <v>935</v>
      </c>
      <c r="B52" s="87">
        <f>AVERAGE((J10/J$43),(B10/B$43))*100</f>
        <v>2.0947782125639995</v>
      </c>
      <c r="C52" s="87">
        <f>AVERAGE((K10/K$43),(C10/C$43))*100</f>
        <v>1.4782000520784402</v>
      </c>
      <c r="D52" s="87">
        <f>AVERAGE((L10/L$43),(D10/D$43))*100</f>
        <v>0.51262946746238902</v>
      </c>
      <c r="E52" s="87">
        <f>AVERAGE((M10/M$43),(E10/E$43))*100</f>
        <v>0.9702112699077996</v>
      </c>
      <c r="F52" s="87">
        <f>AVERAGE((N10/N$43),(F10/F$43))*100</f>
        <v>0.67048338390993778</v>
      </c>
      <c r="G52" s="202">
        <f t="shared" si="19"/>
        <v>2.0947782125639995</v>
      </c>
      <c r="I52" s="225" t="s">
        <v>935</v>
      </c>
      <c r="J52" s="87">
        <f t="shared" si="21"/>
        <v>0.11385132832019267</v>
      </c>
      <c r="K52" s="87">
        <f t="shared" si="22"/>
        <v>0.12556621607469762</v>
      </c>
      <c r="L52" s="87">
        <f t="shared" si="23"/>
        <v>2.8740683973266092E-2</v>
      </c>
      <c r="M52" s="87">
        <f t="shared" si="24"/>
        <v>6.4583395792702183E-2</v>
      </c>
      <c r="N52" s="87">
        <f t="shared" si="25"/>
        <v>3.181281561439378E-2</v>
      </c>
      <c r="O52" s="87">
        <f t="shared" si="26"/>
        <v>0.12556621607469762</v>
      </c>
      <c r="P52" s="1"/>
      <c r="Q52" s="248"/>
      <c r="R52" s="259" t="s">
        <v>51</v>
      </c>
      <c r="S52" s="257" t="s">
        <v>51</v>
      </c>
      <c r="T52" s="247"/>
      <c r="U52" s="218"/>
      <c r="V52" s="187"/>
      <c r="W52" s="261"/>
      <c r="X52" s="262"/>
      <c r="Y52" s="187"/>
      <c r="Z52" s="212"/>
      <c r="AA52" s="187"/>
      <c r="AB52" s="187"/>
      <c r="AC52" s="187"/>
      <c r="AD52" s="187"/>
      <c r="AE52" s="187"/>
      <c r="AF52" s="214"/>
      <c r="AG52" s="212"/>
      <c r="AH52" s="187"/>
      <c r="AI52" s="203"/>
      <c r="AJ52" s="187"/>
      <c r="AK52" s="187"/>
      <c r="AL52" s="189"/>
      <c r="AM52" s="189"/>
      <c r="AN52" s="189"/>
      <c r="AO52" s="203"/>
      <c r="AP52" s="196"/>
      <c r="AQ52" s="187"/>
      <c r="AR52" s="203"/>
      <c r="AS52" s="196"/>
      <c r="AT52" s="187"/>
      <c r="AU52" s="187"/>
      <c r="AV52" s="187"/>
      <c r="AW52" s="187"/>
      <c r="AX52" s="187"/>
    </row>
    <row r="53" spans="1:50" x14ac:dyDescent="0.25">
      <c r="A53" s="203" t="s">
        <v>48</v>
      </c>
      <c r="B53" s="87">
        <f t="shared" ref="B53:F58" si="27">AVERAGE((J11/J$43),(Q11/Q$43),(X11/X$43),(B11/B$43))*100</f>
        <v>1.9468714098326054</v>
      </c>
      <c r="C53" s="87">
        <f t="shared" si="27"/>
        <v>1.9708496787089136</v>
      </c>
      <c r="D53" s="87">
        <f t="shared" si="27"/>
        <v>1.7618024307098599</v>
      </c>
      <c r="E53" s="87">
        <f t="shared" si="27"/>
        <v>1.3073753164874828</v>
      </c>
      <c r="F53" s="87">
        <f t="shared" si="27"/>
        <v>1.6806413424140692</v>
      </c>
      <c r="G53" s="202">
        <f t="shared" si="19"/>
        <v>1.9708496787089136</v>
      </c>
      <c r="I53" s="203" t="s">
        <v>48</v>
      </c>
      <c r="J53" s="87">
        <f t="shared" si="21"/>
        <v>0.11131317375658611</v>
      </c>
      <c r="K53" s="87">
        <f t="shared" si="22"/>
        <v>0.16880324326069368</v>
      </c>
      <c r="L53" s="87">
        <f t="shared" si="23"/>
        <v>0.11553239650056807</v>
      </c>
      <c r="M53" s="87">
        <f t="shared" si="24"/>
        <v>9.1715125434200379E-2</v>
      </c>
      <c r="N53" s="87">
        <f t="shared" si="25"/>
        <v>7.1890881961795883E-2</v>
      </c>
      <c r="O53" s="87">
        <f t="shared" si="26"/>
        <v>0.16880324326069368</v>
      </c>
      <c r="P53" s="1"/>
      <c r="Q53" s="244"/>
      <c r="R53" s="259" t="s">
        <v>53</v>
      </c>
      <c r="S53" s="257" t="s">
        <v>53</v>
      </c>
      <c r="T53" s="247"/>
      <c r="U53" s="187"/>
      <c r="V53" s="187"/>
      <c r="W53" s="261"/>
      <c r="X53" s="262"/>
      <c r="Y53" s="187"/>
      <c r="Z53" s="216"/>
      <c r="AA53" s="221"/>
      <c r="AB53" s="187"/>
      <c r="AC53" s="187"/>
      <c r="AD53" s="187"/>
      <c r="AE53" s="187"/>
      <c r="AF53" s="214"/>
      <c r="AG53" s="212"/>
      <c r="AH53" s="187"/>
      <c r="AI53" s="203"/>
      <c r="AJ53" s="187"/>
      <c r="AK53" s="187"/>
      <c r="AL53" s="189"/>
      <c r="AM53" s="189"/>
      <c r="AN53" s="189"/>
      <c r="AO53" s="203"/>
      <c r="AP53" s="196"/>
      <c r="AQ53" s="187"/>
      <c r="AR53" s="203"/>
      <c r="AS53" s="196"/>
      <c r="AT53" s="187"/>
      <c r="AU53" s="187"/>
      <c r="AV53" s="187"/>
      <c r="AW53" s="187"/>
      <c r="AX53" s="187"/>
    </row>
    <row r="54" spans="1:50" x14ac:dyDescent="0.25">
      <c r="A54" s="203" t="s">
        <v>49</v>
      </c>
      <c r="B54" s="87">
        <f t="shared" si="27"/>
        <v>1.4729773991339423</v>
      </c>
      <c r="C54" s="87">
        <f t="shared" si="27"/>
        <v>0.86008009374655037</v>
      </c>
      <c r="D54" s="87">
        <f t="shared" si="27"/>
        <v>1.678078232367721</v>
      </c>
      <c r="E54" s="87">
        <f t="shared" si="27"/>
        <v>1.224335110269176</v>
      </c>
      <c r="F54" s="87">
        <f t="shared" si="27"/>
        <v>1.4904115301831091</v>
      </c>
      <c r="G54" s="202">
        <f t="shared" si="19"/>
        <v>1.678078232367721</v>
      </c>
      <c r="I54" s="203" t="s">
        <v>49</v>
      </c>
      <c r="J54" s="87">
        <f t="shared" si="21"/>
        <v>6.3898822805465882E-2</v>
      </c>
      <c r="K54" s="87">
        <f t="shared" si="22"/>
        <v>5.532799171583528E-2</v>
      </c>
      <c r="L54" s="87">
        <f t="shared" si="23"/>
        <v>7.4242802745566841E-2</v>
      </c>
      <c r="M54" s="87">
        <f t="shared" si="24"/>
        <v>6.0138372749803416E-2</v>
      </c>
      <c r="N54" s="87">
        <f t="shared" si="25"/>
        <v>5.8791428843722723E-2</v>
      </c>
      <c r="O54" s="87">
        <f t="shared" si="26"/>
        <v>7.4242802745566841E-2</v>
      </c>
      <c r="P54" s="1"/>
      <c r="Q54" s="244"/>
      <c r="R54" s="260" t="s">
        <v>54</v>
      </c>
      <c r="S54" s="257" t="s">
        <v>58</v>
      </c>
      <c r="T54" s="247"/>
      <c r="U54" s="218"/>
      <c r="V54" s="187"/>
      <c r="W54" s="261"/>
      <c r="X54" s="262"/>
      <c r="Y54" s="187"/>
      <c r="Z54" s="212"/>
      <c r="AA54" s="187"/>
      <c r="AB54" s="187"/>
      <c r="AC54" s="187"/>
      <c r="AD54" s="187"/>
      <c r="AE54" s="187"/>
      <c r="AF54" s="214"/>
      <c r="AG54" s="214"/>
      <c r="AH54" s="187"/>
      <c r="AI54" s="203"/>
      <c r="AJ54" s="187"/>
      <c r="AK54" s="187"/>
      <c r="AL54" s="189"/>
      <c r="AM54" s="189"/>
      <c r="AN54" s="189"/>
      <c r="AO54" s="203"/>
      <c r="AP54" s="196"/>
      <c r="AQ54" s="187"/>
      <c r="AR54" s="203"/>
      <c r="AS54" s="196"/>
      <c r="AT54" s="187"/>
      <c r="AU54" s="187"/>
      <c r="AV54" s="187"/>
      <c r="AW54" s="187"/>
      <c r="AX54" s="187"/>
    </row>
    <row r="55" spans="1:50" x14ac:dyDescent="0.25">
      <c r="A55" s="203" t="s">
        <v>50</v>
      </c>
      <c r="B55" s="87">
        <f t="shared" si="27"/>
        <v>2.8089764752607218</v>
      </c>
      <c r="C55" s="87">
        <f t="shared" si="27"/>
        <v>2.1409159001013944</v>
      </c>
      <c r="D55" s="87">
        <f t="shared" si="27"/>
        <v>3.7065132595145753</v>
      </c>
      <c r="E55" s="87">
        <f t="shared" si="27"/>
        <v>2.6917641821159197</v>
      </c>
      <c r="F55" s="87">
        <f t="shared" si="27"/>
        <v>3.8906999525017389</v>
      </c>
      <c r="G55" s="202">
        <f t="shared" si="19"/>
        <v>3.8906999525017389</v>
      </c>
      <c r="I55" s="203" t="s">
        <v>50</v>
      </c>
      <c r="J55" s="87">
        <f t="shared" si="21"/>
        <v>8.3248196431909643E-2</v>
      </c>
      <c r="K55" s="87">
        <f t="shared" si="22"/>
        <v>0.11423319391908035</v>
      </c>
      <c r="L55" s="87">
        <f t="shared" si="23"/>
        <v>0.12149179991325933</v>
      </c>
      <c r="M55" s="87">
        <f t="shared" si="24"/>
        <v>8.7933133580972891E-2</v>
      </c>
      <c r="N55" s="87">
        <f t="shared" si="25"/>
        <v>9.3859681643607723E-2</v>
      </c>
      <c r="O55" s="87">
        <f t="shared" si="26"/>
        <v>0.12149179991325933</v>
      </c>
      <c r="P55" s="1"/>
      <c r="Q55" s="244"/>
      <c r="R55" s="259" t="s">
        <v>58</v>
      </c>
      <c r="S55" s="257" t="s">
        <v>60</v>
      </c>
      <c r="T55" s="247"/>
      <c r="U55" s="187"/>
      <c r="V55" s="187"/>
      <c r="W55" s="261"/>
      <c r="X55" s="262"/>
      <c r="Y55" s="187"/>
      <c r="Z55" s="212"/>
      <c r="AA55" s="187"/>
      <c r="AB55" s="187"/>
      <c r="AC55" s="187"/>
      <c r="AD55" s="187"/>
      <c r="AE55" s="187"/>
      <c r="AF55" s="214"/>
      <c r="AG55" s="214"/>
      <c r="AH55" s="187"/>
      <c r="AI55" s="203"/>
      <c r="AJ55" s="187"/>
      <c r="AK55" s="187"/>
      <c r="AL55" s="189"/>
      <c r="AM55" s="188"/>
      <c r="AN55" s="189"/>
      <c r="AO55" s="203"/>
      <c r="AP55" s="196"/>
      <c r="AQ55" s="187"/>
      <c r="AR55" s="203"/>
      <c r="AS55" s="196"/>
      <c r="AT55" s="187"/>
      <c r="AU55" s="187"/>
      <c r="AV55" s="187"/>
      <c r="AW55" s="187"/>
      <c r="AX55" s="187"/>
    </row>
    <row r="56" spans="1:50" x14ac:dyDescent="0.25">
      <c r="A56" s="203" t="s">
        <v>51</v>
      </c>
      <c r="B56" s="87">
        <f t="shared" si="27"/>
        <v>6.8589119193145143</v>
      </c>
      <c r="C56" s="87">
        <f t="shared" si="27"/>
        <v>5.4151995023194912</v>
      </c>
      <c r="D56" s="87">
        <f t="shared" si="27"/>
        <v>7.9575659115770279</v>
      </c>
      <c r="E56" s="87">
        <f t="shared" si="27"/>
        <v>7.3570445467416397</v>
      </c>
      <c r="F56" s="87">
        <f t="shared" si="27"/>
        <v>7.9624108630834147</v>
      </c>
      <c r="G56" s="202">
        <f t="shared" si="19"/>
        <v>7.9624108630834147</v>
      </c>
      <c r="I56" s="203" t="s">
        <v>51</v>
      </c>
      <c r="J56" s="87">
        <f t="shared" si="21"/>
        <v>0.47651350950427723</v>
      </c>
      <c r="K56" s="87">
        <f t="shared" si="22"/>
        <v>0.6071417317604817</v>
      </c>
      <c r="L56" s="87">
        <f t="shared" si="23"/>
        <v>0.56734675922743438</v>
      </c>
      <c r="M56" s="87">
        <f t="shared" si="24"/>
        <v>0.64062663039657186</v>
      </c>
      <c r="N56" s="87">
        <f t="shared" si="25"/>
        <v>0.44311281058438268</v>
      </c>
      <c r="O56" s="87">
        <f t="shared" si="26"/>
        <v>0.64062663039657186</v>
      </c>
      <c r="P56" s="1"/>
      <c r="Q56" s="244"/>
      <c r="R56" s="259" t="s">
        <v>60</v>
      </c>
      <c r="S56" s="257" t="s">
        <v>62</v>
      </c>
      <c r="T56" s="247"/>
      <c r="U56" s="187"/>
      <c r="V56" s="187"/>
      <c r="W56" s="261"/>
      <c r="X56" s="262"/>
      <c r="Y56" s="187"/>
      <c r="Z56" s="216"/>
      <c r="AA56" s="221"/>
      <c r="AB56" s="187"/>
      <c r="AC56" s="187"/>
      <c r="AD56" s="187"/>
      <c r="AE56" s="187"/>
      <c r="AF56" s="214"/>
      <c r="AG56" s="214"/>
      <c r="AH56" s="187"/>
      <c r="AI56" s="203"/>
      <c r="AJ56" s="187"/>
      <c r="AK56" s="187"/>
      <c r="AL56" s="189"/>
      <c r="AM56" s="188"/>
      <c r="AN56" s="189"/>
      <c r="AO56" s="203"/>
      <c r="AP56" s="196"/>
      <c r="AQ56" s="187"/>
      <c r="AR56" s="203"/>
      <c r="AS56" s="196"/>
      <c r="AT56" s="187"/>
      <c r="AU56" s="187"/>
      <c r="AV56" s="187"/>
      <c r="AW56" s="187"/>
      <c r="AX56" s="187"/>
    </row>
    <row r="57" spans="1:50" x14ac:dyDescent="0.25">
      <c r="A57" s="203" t="s">
        <v>52</v>
      </c>
      <c r="B57" s="87">
        <f t="shared" si="27"/>
        <v>0.78730111844788586</v>
      </c>
      <c r="C57" s="87">
        <f t="shared" si="27"/>
        <v>0.57883674813738228</v>
      </c>
      <c r="D57" s="87">
        <f t="shared" si="27"/>
        <v>1.0217540642493548</v>
      </c>
      <c r="E57" s="87">
        <f t="shared" si="27"/>
        <v>0.79723955918488165</v>
      </c>
      <c r="F57" s="87">
        <f t="shared" si="27"/>
        <v>1.1639384176651317</v>
      </c>
      <c r="G57" s="202">
        <f t="shared" si="19"/>
        <v>1.1639384176651317</v>
      </c>
      <c r="I57" s="203" t="s">
        <v>52</v>
      </c>
      <c r="J57" s="87">
        <f t="shared" si="21"/>
        <v>1.8081097632783882E-2</v>
      </c>
      <c r="K57" s="87">
        <f t="shared" si="22"/>
        <v>1.8466018497974194E-2</v>
      </c>
      <c r="L57" s="87">
        <f t="shared" si="23"/>
        <v>1.6791368187924711E-2</v>
      </c>
      <c r="M57" s="87">
        <f t="shared" si="24"/>
        <v>2.2327580319746344E-2</v>
      </c>
      <c r="N57" s="87">
        <f t="shared" si="25"/>
        <v>1.9132581243039373E-2</v>
      </c>
      <c r="O57" s="87">
        <f t="shared" si="26"/>
        <v>2.2327580319746344E-2</v>
      </c>
      <c r="P57" s="1"/>
      <c r="Q57" s="244"/>
      <c r="R57" s="259" t="s">
        <v>62</v>
      </c>
      <c r="S57" s="257" t="s">
        <v>66</v>
      </c>
      <c r="T57" s="247"/>
      <c r="U57" s="187"/>
      <c r="V57" s="187"/>
      <c r="W57" s="261"/>
      <c r="X57" s="262"/>
      <c r="Y57" s="187"/>
      <c r="Z57" s="216"/>
      <c r="AA57" s="222"/>
      <c r="AB57" s="187"/>
      <c r="AC57" s="187"/>
      <c r="AD57" s="187"/>
      <c r="AE57" s="187"/>
      <c r="AF57" s="214"/>
      <c r="AG57" s="214"/>
      <c r="AH57" s="187"/>
      <c r="AI57" s="203"/>
      <c r="AJ57" s="187"/>
      <c r="AK57" s="187"/>
      <c r="AL57" s="189"/>
      <c r="AM57" s="188"/>
      <c r="AN57" s="189"/>
      <c r="AO57" s="203"/>
      <c r="AP57" s="196"/>
      <c r="AQ57" s="187"/>
      <c r="AR57" s="203"/>
      <c r="AS57" s="196"/>
      <c r="AT57" s="187"/>
      <c r="AU57" s="187"/>
      <c r="AV57" s="187"/>
      <c r="AW57" s="187"/>
      <c r="AX57" s="187"/>
    </row>
    <row r="58" spans="1:50" x14ac:dyDescent="0.25">
      <c r="A58" s="203" t="s">
        <v>53</v>
      </c>
      <c r="B58" s="87">
        <f t="shared" si="27"/>
        <v>3.4314607212798998</v>
      </c>
      <c r="C58" s="87">
        <f t="shared" si="27"/>
        <v>4.722166134098071</v>
      </c>
      <c r="D58" s="87">
        <f t="shared" si="27"/>
        <v>3.5855551449122265</v>
      </c>
      <c r="E58" s="87">
        <f t="shared" si="27"/>
        <v>4.1795466369407137</v>
      </c>
      <c r="F58" s="87">
        <f t="shared" si="27"/>
        <v>4.2407154897885384</v>
      </c>
      <c r="G58" s="202">
        <f t="shared" si="19"/>
        <v>4.722166134098071</v>
      </c>
      <c r="I58" s="203" t="s">
        <v>53</v>
      </c>
      <c r="J58" s="87">
        <f t="shared" si="21"/>
        <v>0.2227808328997245</v>
      </c>
      <c r="K58" s="87">
        <f t="shared" si="22"/>
        <v>0.4645976490417425</v>
      </c>
      <c r="L58" s="87">
        <f t="shared" si="23"/>
        <v>0.24599133497341932</v>
      </c>
      <c r="M58" s="87">
        <f t="shared" si="24"/>
        <v>0.33719075148546523</v>
      </c>
      <c r="N58" s="87">
        <f t="shared" si="25"/>
        <v>0.24385468772910829</v>
      </c>
      <c r="O58" s="87">
        <f t="shared" si="26"/>
        <v>0.4645976490417425</v>
      </c>
      <c r="P58" s="1"/>
      <c r="Q58" s="248"/>
      <c r="R58" s="259" t="s">
        <v>66</v>
      </c>
      <c r="S58" s="258" t="s">
        <v>71</v>
      </c>
      <c r="T58" s="247"/>
      <c r="U58" s="187"/>
      <c r="V58" s="187"/>
      <c r="W58" s="261"/>
      <c r="X58" s="262"/>
      <c r="Y58" s="187"/>
      <c r="Z58" s="216"/>
      <c r="AA58" s="220"/>
      <c r="AB58" s="187"/>
      <c r="AC58" s="187"/>
      <c r="AD58" s="187"/>
      <c r="AE58" s="187"/>
      <c r="AF58" s="214"/>
      <c r="AG58" s="212"/>
      <c r="AH58" s="187"/>
      <c r="AI58" s="203"/>
      <c r="AJ58" s="187"/>
      <c r="AK58" s="187"/>
      <c r="AL58" s="189"/>
      <c r="AM58" s="188"/>
      <c r="AN58" s="189"/>
      <c r="AO58" s="203"/>
      <c r="AP58" s="196"/>
      <c r="AQ58" s="187"/>
      <c r="AR58" s="203"/>
      <c r="AS58" s="196"/>
      <c r="AT58" s="187"/>
      <c r="AU58" s="187"/>
      <c r="AV58" s="187"/>
      <c r="AW58" s="187"/>
      <c r="AX58" s="187"/>
    </row>
    <row r="59" spans="1:50" x14ac:dyDescent="0.25">
      <c r="A59" s="203" t="s">
        <v>936</v>
      </c>
      <c r="B59" s="87">
        <f>AVERAGE((J17/J$43),(B17/B$43))*100</f>
        <v>2.081111240670813</v>
      </c>
      <c r="C59" s="87">
        <f>AVERAGE((K17/K$43),(C17/C$43))*100</f>
        <v>2.4540822240388938</v>
      </c>
      <c r="D59" s="87">
        <f>AVERAGE((L17/L$43),(D17/D$43))*100</f>
        <v>2.1710541351163863</v>
      </c>
      <c r="E59" s="87">
        <f>AVERAGE((M17/M$43),(E17/E$43))*100</f>
        <v>2.4333146705747386</v>
      </c>
      <c r="F59" s="87">
        <f>AVERAGE((N17/N$43),(F17/F$43))*100</f>
        <v>2.7875688784370198</v>
      </c>
      <c r="G59" s="202">
        <f t="shared" si="19"/>
        <v>2.7875688784370198</v>
      </c>
      <c r="I59" s="203" t="s">
        <v>936</v>
      </c>
      <c r="J59" s="87">
        <f t="shared" si="21"/>
        <v>0.11581060893267268</v>
      </c>
      <c r="K59" s="87">
        <f t="shared" si="22"/>
        <v>0.21201454546491066</v>
      </c>
      <c r="L59" s="87">
        <f t="shared" si="23"/>
        <v>0.12421290836989271</v>
      </c>
      <c r="M59" s="87">
        <f t="shared" si="24"/>
        <v>0.16566029051336842</v>
      </c>
      <c r="N59" s="87">
        <f t="shared" si="25"/>
        <v>0.13540012657032621</v>
      </c>
      <c r="O59" s="87">
        <f t="shared" si="26"/>
        <v>0.21201454546491066</v>
      </c>
      <c r="P59" s="1"/>
      <c r="Q59" s="244"/>
      <c r="R59" s="259" t="s">
        <v>72</v>
      </c>
      <c r="S59" s="257" t="s">
        <v>72</v>
      </c>
      <c r="T59" s="247"/>
      <c r="U59" s="218"/>
      <c r="V59" s="187"/>
      <c r="W59" s="261"/>
      <c r="X59" s="262"/>
      <c r="Y59" s="187"/>
      <c r="Z59" s="212"/>
      <c r="AA59" s="187"/>
      <c r="AB59" s="187"/>
      <c r="AC59" s="187"/>
      <c r="AD59" s="187"/>
      <c r="AE59" s="187"/>
      <c r="AF59" s="214"/>
      <c r="AG59" s="214"/>
      <c r="AH59" s="187"/>
      <c r="AI59" s="203"/>
      <c r="AJ59" s="187"/>
      <c r="AK59" s="187"/>
      <c r="AL59" s="189"/>
      <c r="AM59" s="189"/>
      <c r="AN59" s="189"/>
      <c r="AO59" s="203"/>
      <c r="AP59" s="196"/>
      <c r="AQ59" s="187"/>
      <c r="AR59" s="203"/>
      <c r="AS59" s="196"/>
      <c r="AT59" s="187"/>
      <c r="AU59" s="187"/>
      <c r="AV59" s="187"/>
      <c r="AW59" s="187"/>
      <c r="AX59" s="187"/>
    </row>
    <row r="60" spans="1:50" x14ac:dyDescent="0.25">
      <c r="A60" s="203" t="s">
        <v>55</v>
      </c>
      <c r="B60" s="87">
        <f t="shared" ref="B60:F65" si="28">AVERAGE((J18/J$43),(Q18/Q$43),(X18/X$43),(B18/B$43))*100</f>
        <v>4.403383352398901</v>
      </c>
      <c r="C60" s="87">
        <f t="shared" si="28"/>
        <v>1.4103625431880051</v>
      </c>
      <c r="D60" s="87">
        <f t="shared" si="28"/>
        <v>1.7737413838583267</v>
      </c>
      <c r="E60" s="87">
        <f t="shared" si="28"/>
        <v>1.2030390359149266</v>
      </c>
      <c r="F60" s="87">
        <f t="shared" si="28"/>
        <v>3.4098150509961718</v>
      </c>
      <c r="G60" s="202">
        <f t="shared" si="19"/>
        <v>4.403383352398901</v>
      </c>
      <c r="I60" s="203" t="s">
        <v>55</v>
      </c>
      <c r="J60" s="87">
        <f t="shared" si="21"/>
        <v>0.26450596826407291</v>
      </c>
      <c r="K60" s="87">
        <f t="shared" si="22"/>
        <v>0.14110040909415819</v>
      </c>
      <c r="L60" s="87">
        <f t="shared" si="23"/>
        <v>0.12277369180262113</v>
      </c>
      <c r="M60" s="87">
        <f t="shared" si="24"/>
        <v>0.10008714635553853</v>
      </c>
      <c r="N60" s="87">
        <f t="shared" si="25"/>
        <v>0.17202091508028305</v>
      </c>
      <c r="O60" s="87">
        <f t="shared" si="26"/>
        <v>0.26450596826407291</v>
      </c>
      <c r="P60" s="1"/>
      <c r="Q60" s="244"/>
      <c r="R60" s="259" t="s">
        <v>73</v>
      </c>
      <c r="S60" s="257" t="s">
        <v>73</v>
      </c>
      <c r="T60" s="247"/>
      <c r="U60" s="187"/>
      <c r="V60" s="187"/>
      <c r="W60" s="261"/>
      <c r="X60" s="262"/>
      <c r="Y60" s="187"/>
      <c r="Z60" s="216"/>
      <c r="AA60" s="223"/>
      <c r="AB60" s="187"/>
      <c r="AC60" s="187"/>
      <c r="AD60" s="187"/>
      <c r="AE60" s="187"/>
      <c r="AF60" s="214"/>
      <c r="AG60" s="212"/>
      <c r="AH60" s="187"/>
      <c r="AI60" s="203"/>
      <c r="AJ60" s="187"/>
      <c r="AK60" s="187"/>
      <c r="AL60" s="189"/>
      <c r="AM60" s="188"/>
      <c r="AN60" s="189"/>
      <c r="AO60" s="203"/>
      <c r="AP60" s="196"/>
      <c r="AQ60" s="187"/>
      <c r="AR60" s="203"/>
      <c r="AS60" s="196"/>
      <c r="AT60" s="187"/>
      <c r="AU60" s="187"/>
      <c r="AV60" s="187"/>
      <c r="AW60" s="187"/>
      <c r="AX60" s="187"/>
    </row>
    <row r="61" spans="1:50" x14ac:dyDescent="0.25">
      <c r="A61" s="203" t="s">
        <v>56</v>
      </c>
      <c r="B61" s="87">
        <f t="shared" si="28"/>
        <v>2.6637103566432998</v>
      </c>
      <c r="C61" s="87">
        <f t="shared" si="28"/>
        <v>6.4513706805508244</v>
      </c>
      <c r="D61" s="87">
        <f t="shared" si="28"/>
        <v>2.088127822045986</v>
      </c>
      <c r="E61" s="87">
        <f t="shared" si="28"/>
        <v>2.2853730901766838</v>
      </c>
      <c r="F61" s="87">
        <f t="shared" si="28"/>
        <v>2.6050565433723456</v>
      </c>
      <c r="G61" s="202">
        <f t="shared" si="19"/>
        <v>6.4513706805508244</v>
      </c>
      <c r="I61" s="203" t="s">
        <v>56</v>
      </c>
      <c r="J61" s="87">
        <f t="shared" si="21"/>
        <v>0.14779870900200145</v>
      </c>
      <c r="K61" s="87">
        <f t="shared" si="22"/>
        <v>0.40084247504898241</v>
      </c>
      <c r="L61" s="87">
        <f t="shared" si="23"/>
        <v>0.10565499667360571</v>
      </c>
      <c r="M61" s="87">
        <f t="shared" si="24"/>
        <v>0.15029713722135424</v>
      </c>
      <c r="N61" s="87">
        <f t="shared" si="25"/>
        <v>0.13924252655445324</v>
      </c>
      <c r="O61" s="87">
        <f t="shared" si="26"/>
        <v>0.40084247504898241</v>
      </c>
      <c r="P61" s="1"/>
      <c r="Q61" s="244"/>
      <c r="R61" s="259" t="s">
        <v>74</v>
      </c>
      <c r="S61" s="257" t="s">
        <v>74</v>
      </c>
      <c r="T61" s="247"/>
      <c r="U61" s="187"/>
      <c r="V61" s="187"/>
      <c r="W61" s="261"/>
      <c r="X61" s="262"/>
      <c r="Y61" s="187"/>
      <c r="Z61" s="212"/>
      <c r="AA61" s="187"/>
      <c r="AB61" s="187"/>
      <c r="AC61" s="187"/>
      <c r="AD61" s="187"/>
      <c r="AE61" s="187"/>
      <c r="AF61" s="214"/>
      <c r="AG61" s="214"/>
      <c r="AH61" s="187"/>
      <c r="AI61" s="203"/>
      <c r="AJ61" s="187"/>
      <c r="AK61" s="187"/>
      <c r="AL61" s="189"/>
      <c r="AM61" s="189"/>
      <c r="AN61" s="189"/>
      <c r="AO61" s="203"/>
      <c r="AP61" s="196"/>
      <c r="AQ61" s="187"/>
      <c r="AR61" s="203"/>
      <c r="AS61" s="196"/>
      <c r="AT61" s="187"/>
      <c r="AU61" s="187"/>
      <c r="AV61" s="187"/>
      <c r="AW61" s="187"/>
      <c r="AX61" s="187"/>
    </row>
    <row r="62" spans="1:50" x14ac:dyDescent="0.25">
      <c r="A62" s="203" t="s">
        <v>57</v>
      </c>
      <c r="B62" s="87">
        <f t="shared" si="28"/>
        <v>8.3128404679137819</v>
      </c>
      <c r="C62" s="87">
        <f t="shared" si="28"/>
        <v>0.88926273444297699</v>
      </c>
      <c r="D62" s="87">
        <f t="shared" si="28"/>
        <v>2.881245462525456</v>
      </c>
      <c r="E62" s="87">
        <f t="shared" si="28"/>
        <v>1.5608356547986575</v>
      </c>
      <c r="F62" s="87">
        <f t="shared" si="28"/>
        <v>5.6003114716348383</v>
      </c>
      <c r="G62" s="202">
        <f t="shared" si="19"/>
        <v>8.3128404679137819</v>
      </c>
      <c r="I62" s="203" t="s">
        <v>57</v>
      </c>
      <c r="J62" s="87">
        <f t="shared" si="21"/>
        <v>0.24916067009798187</v>
      </c>
      <c r="K62" s="87">
        <f t="shared" si="22"/>
        <v>8.8824590176975804E-2</v>
      </c>
      <c r="L62" s="87">
        <f t="shared" si="23"/>
        <v>0.17099044560292737</v>
      </c>
      <c r="M62" s="87">
        <f t="shared" si="24"/>
        <v>0.14054343693184818</v>
      </c>
      <c r="N62" s="87">
        <f t="shared" si="25"/>
        <v>0.19854320457346697</v>
      </c>
      <c r="O62" s="87">
        <f t="shared" si="26"/>
        <v>0.24916067009798187</v>
      </c>
      <c r="P62" s="1"/>
      <c r="Q62" s="244"/>
      <c r="R62" s="259" t="s">
        <v>78</v>
      </c>
      <c r="S62" s="258" t="s">
        <v>77</v>
      </c>
      <c r="T62" s="247"/>
      <c r="U62" s="187"/>
      <c r="V62" s="187"/>
      <c r="W62" s="261"/>
      <c r="X62" s="262"/>
      <c r="Y62" s="187"/>
      <c r="Z62" s="212"/>
      <c r="AA62" s="187"/>
      <c r="AB62" s="187"/>
      <c r="AC62" s="187"/>
      <c r="AD62" s="187"/>
      <c r="AE62" s="187"/>
      <c r="AF62" s="214"/>
      <c r="AG62" s="214"/>
      <c r="AH62" s="187"/>
      <c r="AI62" s="187"/>
      <c r="AJ62" s="187"/>
      <c r="AK62" s="187"/>
      <c r="AL62" s="189"/>
      <c r="AM62" s="188"/>
      <c r="AN62" s="189"/>
      <c r="AO62" s="203"/>
      <c r="AP62" s="196"/>
      <c r="AQ62" s="187"/>
      <c r="AR62" s="203"/>
      <c r="AS62" s="196"/>
      <c r="AT62" s="187"/>
      <c r="AU62" s="187"/>
      <c r="AV62" s="187"/>
      <c r="AW62" s="187"/>
      <c r="AX62" s="187"/>
    </row>
    <row r="63" spans="1:50" x14ac:dyDescent="0.25">
      <c r="A63" s="203" t="s">
        <v>58</v>
      </c>
      <c r="B63" s="87">
        <f t="shared" si="28"/>
        <v>5.9710671696250417</v>
      </c>
      <c r="C63" s="87">
        <f t="shared" si="28"/>
        <v>4.4864948240889815</v>
      </c>
      <c r="D63" s="87">
        <f t="shared" si="28"/>
        <v>6.5766552401874039</v>
      </c>
      <c r="E63" s="87">
        <f t="shared" si="28"/>
        <v>5.0570383203234144</v>
      </c>
      <c r="F63" s="87">
        <f t="shared" si="28"/>
        <v>5.9787384242162291</v>
      </c>
      <c r="G63" s="202">
        <f t="shared" si="19"/>
        <v>6.5766552401874039</v>
      </c>
      <c r="I63" s="203" t="s">
        <v>58</v>
      </c>
      <c r="J63" s="87">
        <f t="shared" si="21"/>
        <v>0.352748561771701</v>
      </c>
      <c r="K63" s="87">
        <f t="shared" si="22"/>
        <v>0.54248046282856333</v>
      </c>
      <c r="L63" s="87">
        <f t="shared" si="23"/>
        <v>0.33708992561026618</v>
      </c>
      <c r="M63" s="87">
        <f t="shared" si="24"/>
        <v>0.29421668436674819</v>
      </c>
      <c r="N63" s="87">
        <f t="shared" si="25"/>
        <v>0.31221547652478132</v>
      </c>
      <c r="O63" s="87">
        <f t="shared" si="26"/>
        <v>0.54248046282856333</v>
      </c>
      <c r="P63" s="1"/>
      <c r="Q63" s="244"/>
      <c r="R63" s="259"/>
      <c r="S63" s="257" t="s">
        <v>78</v>
      </c>
      <c r="T63" s="247"/>
      <c r="U63" s="187"/>
      <c r="V63" s="187"/>
      <c r="W63" s="261"/>
      <c r="X63" s="262"/>
      <c r="Y63" s="187"/>
      <c r="Z63" s="216"/>
      <c r="AA63" s="217"/>
      <c r="AB63" s="187"/>
      <c r="AC63" s="187"/>
      <c r="AD63" s="187"/>
      <c r="AE63" s="187"/>
      <c r="AF63" s="214"/>
      <c r="AG63" s="214"/>
      <c r="AH63" s="187"/>
      <c r="AI63" s="213"/>
      <c r="AJ63" s="187"/>
      <c r="AK63" s="187"/>
      <c r="AL63" s="189"/>
      <c r="AM63" s="188"/>
      <c r="AN63" s="189"/>
      <c r="AO63" s="203"/>
      <c r="AP63" s="196"/>
      <c r="AQ63" s="187"/>
      <c r="AR63" s="203"/>
      <c r="AS63" s="196"/>
      <c r="AT63" s="187"/>
      <c r="AU63" s="187"/>
      <c r="AV63" s="187"/>
      <c r="AW63" s="187"/>
      <c r="AX63" s="187"/>
    </row>
    <row r="64" spans="1:50" ht="15.75" thickBot="1" x14ac:dyDescent="0.3">
      <c r="A64" s="203" t="s">
        <v>59</v>
      </c>
      <c r="B64" s="87">
        <f t="shared" si="28"/>
        <v>0.88560014219721572</v>
      </c>
      <c r="C64" s="87">
        <f t="shared" si="28"/>
        <v>0.55948783713436756</v>
      </c>
      <c r="D64" s="87">
        <f t="shared" si="28"/>
        <v>0.51266049675774672</v>
      </c>
      <c r="E64" s="87">
        <f t="shared" si="28"/>
        <v>0.99446831115685042</v>
      </c>
      <c r="F64" s="87">
        <f t="shared" si="28"/>
        <v>0.49557325100692412</v>
      </c>
      <c r="G64" s="202">
        <f t="shared" si="19"/>
        <v>0.99446831115685042</v>
      </c>
      <c r="I64" s="203" t="s">
        <v>59</v>
      </c>
      <c r="J64" s="87">
        <f t="shared" si="21"/>
        <v>2.9188343592654827E-2</v>
      </c>
      <c r="K64" s="87">
        <f t="shared" si="22"/>
        <v>3.914162458220638E-2</v>
      </c>
      <c r="L64" s="87">
        <f t="shared" si="23"/>
        <v>3.3815576985025991E-2</v>
      </c>
      <c r="M64" s="87">
        <f t="shared" si="24"/>
        <v>3.720287173195172E-2</v>
      </c>
      <c r="N64" s="87">
        <f t="shared" si="25"/>
        <v>2.107050670314084E-2</v>
      </c>
      <c r="O64" s="87">
        <f t="shared" si="26"/>
        <v>3.914162458220638E-2</v>
      </c>
      <c r="P64" s="1"/>
      <c r="Q64" s="249"/>
      <c r="R64" s="250"/>
      <c r="S64" s="250"/>
      <c r="T64" s="251"/>
      <c r="U64" s="187"/>
      <c r="V64" s="187"/>
      <c r="W64" s="212"/>
      <c r="X64" s="187"/>
      <c r="Y64" s="187"/>
      <c r="Z64" s="212"/>
      <c r="AA64" s="187"/>
      <c r="AB64" s="187"/>
      <c r="AC64" s="187"/>
      <c r="AD64" s="187"/>
      <c r="AE64" s="187"/>
      <c r="AF64" s="214"/>
      <c r="AG64" s="212"/>
      <c r="AH64" s="187"/>
      <c r="AI64" s="203"/>
      <c r="AJ64" s="187"/>
      <c r="AK64" s="187"/>
      <c r="AL64" s="189"/>
      <c r="AM64" s="188"/>
      <c r="AN64" s="189"/>
      <c r="AO64" s="203"/>
      <c r="AP64" s="196"/>
      <c r="AQ64" s="187"/>
      <c r="AR64" s="203"/>
      <c r="AS64" s="196"/>
      <c r="AT64" s="187"/>
      <c r="AU64" s="187"/>
      <c r="AV64" s="187"/>
      <c r="AW64" s="187"/>
      <c r="AX64" s="187"/>
    </row>
    <row r="65" spans="1:50" ht="15.75" thickTop="1" x14ac:dyDescent="0.25">
      <c r="A65" s="203" t="s">
        <v>60</v>
      </c>
      <c r="B65" s="87">
        <f t="shared" si="28"/>
        <v>2.3941392897657754</v>
      </c>
      <c r="C65" s="87">
        <f t="shared" si="28"/>
        <v>1.9013797648190456</v>
      </c>
      <c r="D65" s="87">
        <f t="shared" si="28"/>
        <v>3.1163797686420787</v>
      </c>
      <c r="E65" s="87">
        <f t="shared" si="28"/>
        <v>2.5080466729056288</v>
      </c>
      <c r="F65" s="87">
        <f t="shared" si="28"/>
        <v>3.3114033125871076</v>
      </c>
      <c r="G65" s="202">
        <f t="shared" si="19"/>
        <v>3.3114033125871076</v>
      </c>
      <c r="I65" s="203" t="s">
        <v>60</v>
      </c>
      <c r="J65" s="87">
        <f t="shared" si="21"/>
        <v>9.3934562715830505E-2</v>
      </c>
      <c r="K65" s="87">
        <f t="shared" si="22"/>
        <v>0.15844176970970078</v>
      </c>
      <c r="L65" s="87">
        <f t="shared" si="23"/>
        <v>0.15726642303230948</v>
      </c>
      <c r="M65" s="87">
        <f t="shared" si="24"/>
        <v>0.15291604246564594</v>
      </c>
      <c r="N65" s="87">
        <f t="shared" si="25"/>
        <v>0.11334254800061488</v>
      </c>
      <c r="O65" s="87">
        <f t="shared" si="26"/>
        <v>0.15844176970970078</v>
      </c>
      <c r="P65" s="1"/>
      <c r="Q65" s="214"/>
      <c r="R65" s="202"/>
      <c r="S65" s="202"/>
      <c r="T65" s="202"/>
      <c r="U65" s="187"/>
      <c r="V65" s="187"/>
      <c r="W65" s="212"/>
      <c r="X65" s="187"/>
      <c r="Y65" s="187"/>
      <c r="Z65" s="216"/>
      <c r="AA65" s="224"/>
      <c r="AB65" s="187"/>
      <c r="AC65" s="187"/>
      <c r="AD65" s="187"/>
      <c r="AE65" s="187"/>
      <c r="AF65" s="214"/>
      <c r="AG65" s="214"/>
      <c r="AH65" s="187"/>
      <c r="AI65" s="203"/>
      <c r="AJ65" s="187"/>
      <c r="AK65" s="187"/>
      <c r="AL65" s="189"/>
      <c r="AM65" s="189"/>
      <c r="AN65" s="189"/>
      <c r="AO65" s="225"/>
      <c r="AP65" s="196"/>
      <c r="AQ65" s="187"/>
      <c r="AR65" s="203"/>
      <c r="AS65" s="196"/>
      <c r="AT65" s="187"/>
      <c r="AU65" s="187"/>
      <c r="AV65" s="187"/>
      <c r="AW65" s="187"/>
      <c r="AX65" s="187"/>
    </row>
    <row r="66" spans="1:50" x14ac:dyDescent="0.25">
      <c r="A66" s="203" t="s">
        <v>937</v>
      </c>
      <c r="B66" s="87">
        <f>AVERAGE((J24/J$43),(B24/B$43))*100</f>
        <v>0.62679947808844327</v>
      </c>
      <c r="C66" s="87">
        <f>AVERAGE((K24/K$43),(C24/C$43))*100</f>
        <v>0.76486193819284543</v>
      </c>
      <c r="D66" s="87">
        <f>AVERAGE((L24/L$43),(D24/D$43))*100</f>
        <v>0.65490014824299225</v>
      </c>
      <c r="E66" s="87">
        <f>AVERAGE((M24/M$43),(E24/E$43))*100</f>
        <v>0.74225839329443766</v>
      </c>
      <c r="F66" s="87">
        <f>AVERAGE((N24/N$43),(F24/F$43))*100</f>
        <v>0.83286637834522592</v>
      </c>
      <c r="G66" s="202">
        <f t="shared" si="19"/>
        <v>0.83286637834522592</v>
      </c>
      <c r="I66" s="203" t="s">
        <v>937</v>
      </c>
      <c r="J66" s="87">
        <f t="shared" si="21"/>
        <v>3.6309082685786059E-2</v>
      </c>
      <c r="K66" s="87">
        <f t="shared" si="22"/>
        <v>6.8054110702579343E-2</v>
      </c>
      <c r="L66" s="87">
        <f t="shared" si="23"/>
        <v>3.8809121780974273E-2</v>
      </c>
      <c r="M66" s="87">
        <f t="shared" si="24"/>
        <v>5.2540034218727626E-2</v>
      </c>
      <c r="N66" s="87">
        <f t="shared" si="25"/>
        <v>4.2107793613069551E-2</v>
      </c>
      <c r="O66" s="87">
        <f t="shared" si="26"/>
        <v>6.8054110702579343E-2</v>
      </c>
      <c r="P66" s="1"/>
      <c r="Q66" s="219"/>
      <c r="R66" s="202"/>
      <c r="S66" s="202"/>
      <c r="T66" s="202"/>
      <c r="U66" s="187"/>
      <c r="V66" s="187"/>
      <c r="W66" s="212"/>
      <c r="X66" s="187"/>
      <c r="Y66" s="187"/>
      <c r="Z66" s="212"/>
      <c r="AA66" s="187"/>
      <c r="AB66" s="187"/>
      <c r="AC66" s="187"/>
      <c r="AD66" s="187"/>
      <c r="AE66" s="187"/>
      <c r="AF66" s="214"/>
      <c r="AG66" s="219"/>
      <c r="AH66" s="187"/>
      <c r="AI66" s="203"/>
      <c r="AJ66" s="187"/>
      <c r="AK66" s="187"/>
      <c r="AL66" s="189"/>
      <c r="AM66" s="188"/>
      <c r="AN66" s="189"/>
      <c r="AO66" s="203"/>
      <c r="AP66" s="196"/>
      <c r="AQ66" s="187"/>
      <c r="AR66" s="225"/>
      <c r="AS66" s="196"/>
      <c r="AT66" s="187"/>
      <c r="AU66" s="187"/>
      <c r="AV66" s="187"/>
      <c r="AW66" s="187"/>
      <c r="AX66" s="187"/>
    </row>
    <row r="67" spans="1:50" x14ac:dyDescent="0.25">
      <c r="A67" s="203" t="s">
        <v>542</v>
      </c>
      <c r="B67" s="87">
        <f t="shared" ref="B67:B75" si="29">AVERAGE((J25/J$43),(Q25/Q$43),(X25/X$43),(B25/B$43))*100</f>
        <v>0.77204922689688404</v>
      </c>
      <c r="C67" s="87">
        <f t="shared" ref="C67:C75" si="30">AVERAGE((K25/K$43),(R25/R$43),(Y25/Y$43),(C25/C$43))*100</f>
        <v>1.0460720628993814</v>
      </c>
      <c r="D67" s="87">
        <f t="shared" ref="D67:D75" si="31">AVERAGE((L25/L$43),(S25/S$43),(Z25/Z$43),(D25/D$43))*100</f>
        <v>0.8119689367050551</v>
      </c>
      <c r="E67" s="87">
        <f t="shared" ref="E67:E75" si="32">AVERAGE((M25/M$43),(T25/T$43),(AA25/AA$43),(E25/E$43))*100</f>
        <v>0.6004739878789711</v>
      </c>
      <c r="F67" s="87">
        <f t="shared" ref="F67:F75" si="33">AVERAGE((N25/N$43),(U25/U$43),(AB25/AB$43),(F25/F$43))*100</f>
        <v>0.77186424007315702</v>
      </c>
      <c r="G67" s="202">
        <f t="shared" si="19"/>
        <v>1.0460720628993814</v>
      </c>
      <c r="I67" s="203" t="s">
        <v>542</v>
      </c>
      <c r="J67" s="87">
        <f t="shared" si="21"/>
        <v>1.7162875533933565E-2</v>
      </c>
      <c r="K67" s="87">
        <f t="shared" si="22"/>
        <v>2.561237872172786E-2</v>
      </c>
      <c r="L67" s="87">
        <f t="shared" si="23"/>
        <v>3.1496247612799504E-2</v>
      </c>
      <c r="M67" s="87">
        <f t="shared" si="24"/>
        <v>1.933457386158088E-2</v>
      </c>
      <c r="N67" s="87">
        <f t="shared" si="25"/>
        <v>1.539931553280597E-2</v>
      </c>
      <c r="O67" s="87">
        <f t="shared" si="26"/>
        <v>3.1496247612799504E-2</v>
      </c>
      <c r="Q67" s="214"/>
      <c r="R67" s="202"/>
      <c r="S67" s="202"/>
      <c r="T67" s="202"/>
      <c r="U67" s="187"/>
      <c r="V67" s="187"/>
      <c r="W67" s="212"/>
      <c r="X67" s="187"/>
      <c r="Y67" s="187"/>
      <c r="Z67" s="216"/>
      <c r="AA67" s="221"/>
      <c r="AB67" s="187"/>
      <c r="AC67" s="187"/>
      <c r="AD67" s="187"/>
      <c r="AE67" s="187"/>
      <c r="AF67" s="214"/>
      <c r="AG67" s="214"/>
      <c r="AH67" s="187"/>
      <c r="AI67" s="203"/>
      <c r="AJ67" s="187"/>
      <c r="AK67" s="187"/>
      <c r="AL67" s="189"/>
      <c r="AM67" s="188"/>
      <c r="AN67" s="189"/>
      <c r="AO67" s="203"/>
      <c r="AP67" s="196"/>
      <c r="AQ67" s="187"/>
      <c r="AR67" s="203"/>
      <c r="AS67" s="196"/>
      <c r="AT67" s="187"/>
      <c r="AU67" s="187"/>
      <c r="AV67" s="187"/>
      <c r="AW67" s="187"/>
      <c r="AX67" s="187"/>
    </row>
    <row r="68" spans="1:50" x14ac:dyDescent="0.25">
      <c r="A68" s="203" t="s">
        <v>62</v>
      </c>
      <c r="B68" s="87">
        <f t="shared" si="29"/>
        <v>2.6927164385754407</v>
      </c>
      <c r="C68" s="87">
        <f t="shared" si="30"/>
        <v>2.7199302195484525</v>
      </c>
      <c r="D68" s="87">
        <f t="shared" si="31"/>
        <v>2.108607956108179</v>
      </c>
      <c r="E68" s="87">
        <f t="shared" si="32"/>
        <v>2.3015157424898289</v>
      </c>
      <c r="F68" s="87">
        <f t="shared" si="33"/>
        <v>2.2407702847396247</v>
      </c>
      <c r="G68" s="202">
        <f t="shared" si="19"/>
        <v>2.7199302195484525</v>
      </c>
      <c r="I68" s="203" t="s">
        <v>62</v>
      </c>
      <c r="J68" s="87">
        <f t="shared" si="21"/>
        <v>0.23182930048114558</v>
      </c>
      <c r="K68" s="87">
        <f t="shared" si="22"/>
        <v>0.34224755957984732</v>
      </c>
      <c r="L68" s="87">
        <f t="shared" si="23"/>
        <v>0.14574257636320087</v>
      </c>
      <c r="M68" s="87">
        <f t="shared" si="24"/>
        <v>0.20824100322866995</v>
      </c>
      <c r="N68" s="87">
        <f t="shared" si="25"/>
        <v>0.14743656850305362</v>
      </c>
      <c r="O68" s="87">
        <f t="shared" si="26"/>
        <v>0.34224755957984732</v>
      </c>
      <c r="Q68" s="214"/>
      <c r="R68" s="202"/>
      <c r="S68" s="202"/>
      <c r="T68" s="202"/>
      <c r="U68" s="187"/>
      <c r="V68" s="187"/>
      <c r="W68" s="212"/>
      <c r="X68" s="187"/>
      <c r="Y68" s="187"/>
      <c r="Z68" s="216"/>
      <c r="AA68" s="217"/>
      <c r="AB68" s="187"/>
      <c r="AC68" s="187"/>
      <c r="AD68" s="187"/>
      <c r="AE68" s="187"/>
      <c r="AF68" s="214"/>
      <c r="AG68" s="214"/>
      <c r="AH68" s="187"/>
      <c r="AI68" s="203"/>
      <c r="AJ68" s="187"/>
      <c r="AK68" s="187"/>
      <c r="AL68" s="189"/>
      <c r="AM68" s="188"/>
      <c r="AN68" s="189"/>
      <c r="AO68" s="203"/>
      <c r="AP68" s="196"/>
      <c r="AQ68" s="187"/>
      <c r="AR68" s="203"/>
      <c r="AS68" s="196"/>
      <c r="AT68" s="187"/>
      <c r="AU68" s="187"/>
      <c r="AV68" s="187"/>
      <c r="AW68" s="187"/>
      <c r="AX68" s="187"/>
    </row>
    <row r="69" spans="1:50" x14ac:dyDescent="0.25">
      <c r="A69" s="203" t="s">
        <v>63</v>
      </c>
      <c r="B69" s="87">
        <f t="shared" si="29"/>
        <v>3.435260522176141</v>
      </c>
      <c r="C69" s="87">
        <f t="shared" si="30"/>
        <v>1.0573414097505687</v>
      </c>
      <c r="D69" s="87">
        <f t="shared" si="31"/>
        <v>3.6619303920711985</v>
      </c>
      <c r="E69" s="87">
        <f t="shared" si="32"/>
        <v>1.1428644792435825</v>
      </c>
      <c r="F69" s="87">
        <f t="shared" si="33"/>
        <v>3.0501615451632071</v>
      </c>
      <c r="G69" s="202">
        <f t="shared" si="19"/>
        <v>3.6619303920711985</v>
      </c>
      <c r="I69" s="203" t="s">
        <v>63</v>
      </c>
      <c r="J69" s="87">
        <f t="shared" si="21"/>
        <v>0.19073145890828858</v>
      </c>
      <c r="K69" s="87">
        <f t="shared" si="22"/>
        <v>0.11020024955319821</v>
      </c>
      <c r="L69" s="87">
        <f t="shared" si="23"/>
        <v>0.25678902039054363</v>
      </c>
      <c r="M69" s="87">
        <f t="shared" si="24"/>
        <v>8.8403513434387029E-2</v>
      </c>
      <c r="N69" s="87">
        <f t="shared" si="25"/>
        <v>0.17405305583834452</v>
      </c>
      <c r="O69" s="87">
        <f t="shared" si="26"/>
        <v>0.25678902039054363</v>
      </c>
      <c r="Q69" s="214"/>
      <c r="R69" s="202"/>
      <c r="S69" s="202"/>
      <c r="T69" s="202"/>
      <c r="U69" s="187"/>
      <c r="V69" s="187"/>
      <c r="W69" s="212"/>
      <c r="X69" s="187"/>
      <c r="Y69" s="187"/>
      <c r="Z69" s="216"/>
      <c r="AA69" s="222"/>
      <c r="AB69" s="187"/>
      <c r="AC69" s="187"/>
      <c r="AD69" s="187"/>
      <c r="AE69" s="187"/>
      <c r="AF69" s="214"/>
      <c r="AG69" s="214"/>
      <c r="AH69" s="187"/>
      <c r="AI69" s="203"/>
      <c r="AJ69" s="187"/>
      <c r="AK69" s="187"/>
      <c r="AL69" s="189"/>
      <c r="AM69" s="188"/>
      <c r="AN69" s="189"/>
      <c r="AO69" s="203"/>
      <c r="AP69" s="196"/>
      <c r="AQ69" s="187"/>
      <c r="AR69" s="203"/>
      <c r="AS69" s="196"/>
      <c r="AT69" s="187"/>
      <c r="AU69" s="187"/>
      <c r="AV69" s="187"/>
      <c r="AW69" s="187"/>
      <c r="AX69" s="187"/>
    </row>
    <row r="70" spans="1:50" x14ac:dyDescent="0.25">
      <c r="A70" s="203" t="s">
        <v>64</v>
      </c>
      <c r="B70" s="87">
        <f t="shared" si="29"/>
        <v>0.97999843268137399</v>
      </c>
      <c r="C70" s="87">
        <f t="shared" si="30"/>
        <v>2.2305331424587038</v>
      </c>
      <c r="D70" s="87">
        <f t="shared" si="31"/>
        <v>0.42099320490075848</v>
      </c>
      <c r="E70" s="87">
        <f t="shared" si="32"/>
        <v>0.79202465458637039</v>
      </c>
      <c r="F70" s="87">
        <f t="shared" si="33"/>
        <v>0.92168384207137155</v>
      </c>
      <c r="G70" s="202">
        <f t="shared" si="19"/>
        <v>2.2305331424587038</v>
      </c>
      <c r="I70" s="203" t="s">
        <v>64</v>
      </c>
      <c r="J70" s="87">
        <f t="shared" si="21"/>
        <v>3.2103167952197614E-2</v>
      </c>
      <c r="K70" s="87">
        <f t="shared" si="22"/>
        <v>8.6809011847136214E-2</v>
      </c>
      <c r="L70" s="87">
        <f t="shared" si="23"/>
        <v>2.3083420777695495E-2</v>
      </c>
      <c r="M70" s="87">
        <f t="shared" si="24"/>
        <v>3.4225359899583765E-2</v>
      </c>
      <c r="N70" s="87">
        <f t="shared" si="25"/>
        <v>2.6811307133351506E-2</v>
      </c>
      <c r="O70" s="87">
        <f t="shared" si="26"/>
        <v>8.6809011847136214E-2</v>
      </c>
      <c r="Q70" s="214"/>
      <c r="R70" s="202"/>
      <c r="S70" s="202"/>
      <c r="T70" s="202"/>
      <c r="U70" s="187"/>
      <c r="V70" s="187"/>
      <c r="W70" s="212"/>
      <c r="X70" s="187"/>
      <c r="Y70" s="187"/>
      <c r="Z70" s="216"/>
      <c r="AA70" s="224"/>
      <c r="AB70" s="187"/>
      <c r="AC70" s="187"/>
      <c r="AD70" s="187"/>
      <c r="AE70" s="187"/>
      <c r="AF70" s="212"/>
      <c r="AG70" s="226"/>
      <c r="AH70" s="187"/>
      <c r="AI70" s="187"/>
      <c r="AJ70" s="187"/>
      <c r="AK70" s="187"/>
      <c r="AL70" s="189"/>
      <c r="AM70" s="188"/>
      <c r="AN70" s="189"/>
      <c r="AO70" s="203"/>
      <c r="AP70" s="196"/>
      <c r="AQ70" s="187"/>
      <c r="AR70" s="203"/>
      <c r="AS70" s="196"/>
      <c r="AT70" s="187"/>
      <c r="AU70" s="187"/>
      <c r="AV70" s="187"/>
      <c r="AW70" s="187"/>
      <c r="AX70" s="187"/>
    </row>
    <row r="71" spans="1:50" x14ac:dyDescent="0.25">
      <c r="A71" s="203" t="s">
        <v>65</v>
      </c>
      <c r="B71" s="87">
        <f t="shared" si="29"/>
        <v>5.8191248848953467</v>
      </c>
      <c r="C71" s="87">
        <f t="shared" si="30"/>
        <v>6.0804130590979737</v>
      </c>
      <c r="D71" s="87">
        <f t="shared" si="31"/>
        <v>7.5584504340391874</v>
      </c>
      <c r="E71" s="87">
        <f t="shared" si="32"/>
        <v>9.9554533473078468</v>
      </c>
      <c r="F71" s="87">
        <f t="shared" si="33"/>
        <v>5.9231688389912645</v>
      </c>
      <c r="G71" s="202">
        <f t="shared" si="19"/>
        <v>9.9554533473078468</v>
      </c>
      <c r="I71" s="203" t="s">
        <v>65</v>
      </c>
      <c r="J71" s="87">
        <f t="shared" si="21"/>
        <v>0.24465338876649503</v>
      </c>
      <c r="K71" s="87">
        <f t="shared" si="22"/>
        <v>0.29825440262365643</v>
      </c>
      <c r="L71" s="87">
        <f t="shared" si="23"/>
        <v>0.26478620059038416</v>
      </c>
      <c r="M71" s="87">
        <f t="shared" si="24"/>
        <v>0.41712566764117226</v>
      </c>
      <c r="N71" s="87">
        <f t="shared" si="25"/>
        <v>0.17440195238677791</v>
      </c>
      <c r="O71" s="87">
        <f t="shared" si="26"/>
        <v>0.41712566764117226</v>
      </c>
      <c r="Q71" s="219"/>
      <c r="R71" s="202"/>
      <c r="S71" s="202"/>
      <c r="T71" s="202"/>
      <c r="U71" s="187"/>
      <c r="V71" s="187"/>
      <c r="W71" s="212"/>
      <c r="X71" s="187"/>
      <c r="Y71" s="187"/>
      <c r="Z71" s="212"/>
      <c r="AA71" s="187"/>
      <c r="AB71" s="187"/>
      <c r="AC71" s="187"/>
      <c r="AD71" s="187"/>
      <c r="AE71" s="187"/>
      <c r="AF71" s="187"/>
      <c r="AG71" s="143"/>
      <c r="AH71" s="187"/>
      <c r="AI71" s="187"/>
      <c r="AJ71" s="187"/>
      <c r="AK71" s="187"/>
      <c r="AL71" s="189"/>
      <c r="AM71" s="189"/>
      <c r="AN71" s="189"/>
      <c r="AO71" s="203"/>
      <c r="AP71" s="196"/>
      <c r="AQ71" s="187"/>
      <c r="AR71" s="203"/>
      <c r="AS71" s="196"/>
      <c r="AT71" s="187"/>
      <c r="AU71" s="187"/>
      <c r="AV71" s="187"/>
      <c r="AW71" s="187"/>
      <c r="AX71" s="187"/>
    </row>
    <row r="72" spans="1:50" x14ac:dyDescent="0.25">
      <c r="A72" s="203" t="s">
        <v>66</v>
      </c>
      <c r="B72" s="87">
        <f t="shared" si="29"/>
        <v>10.078542821837198</v>
      </c>
      <c r="C72" s="87">
        <f t="shared" si="30"/>
        <v>8.8496526453479696</v>
      </c>
      <c r="D72" s="87">
        <f t="shared" si="31"/>
        <v>10.907932262863167</v>
      </c>
      <c r="E72" s="87">
        <f t="shared" si="32"/>
        <v>11.300156379018219</v>
      </c>
      <c r="F72" s="87">
        <f t="shared" si="33"/>
        <v>10.226102431756249</v>
      </c>
      <c r="G72" s="202">
        <f t="shared" si="19"/>
        <v>11.300156379018219</v>
      </c>
      <c r="I72" s="203" t="s">
        <v>66</v>
      </c>
      <c r="J72" s="87">
        <f t="shared" si="21"/>
        <v>0.74739701371794676</v>
      </c>
      <c r="K72" s="87">
        <f t="shared" si="22"/>
        <v>1.0026393644834528</v>
      </c>
      <c r="L72" s="87">
        <f t="shared" si="23"/>
        <v>0.72562363072965175</v>
      </c>
      <c r="M72" s="87">
        <f t="shared" si="24"/>
        <v>1.0629167459708475</v>
      </c>
      <c r="N72" s="87">
        <f t="shared" si="25"/>
        <v>0.64991821879269129</v>
      </c>
      <c r="O72" s="87">
        <f t="shared" si="26"/>
        <v>1.0629167459708475</v>
      </c>
      <c r="Q72" s="214"/>
      <c r="R72" s="202"/>
      <c r="S72" s="219"/>
      <c r="T72" s="202"/>
      <c r="U72" s="218"/>
      <c r="V72" s="187"/>
      <c r="W72" s="212"/>
      <c r="X72" s="187"/>
      <c r="Y72" s="187"/>
      <c r="Z72" s="216"/>
      <c r="AA72" s="222"/>
      <c r="AB72" s="187"/>
      <c r="AC72" s="187"/>
      <c r="AD72" s="187"/>
      <c r="AE72" s="187"/>
      <c r="AF72" s="187"/>
      <c r="AG72" s="144"/>
      <c r="AH72" s="187"/>
      <c r="AI72" s="187"/>
      <c r="AJ72" s="187"/>
      <c r="AK72" s="187"/>
      <c r="AL72" s="189"/>
      <c r="AM72" s="188"/>
      <c r="AN72" s="189"/>
      <c r="AO72" s="203"/>
      <c r="AP72" s="196"/>
      <c r="AQ72" s="187"/>
      <c r="AR72" s="203"/>
      <c r="AS72" s="196"/>
      <c r="AT72" s="187"/>
      <c r="AU72" s="187"/>
      <c r="AV72" s="187"/>
      <c r="AW72" s="187"/>
      <c r="AX72" s="187"/>
    </row>
    <row r="73" spans="1:50" x14ac:dyDescent="0.25">
      <c r="A73" s="203" t="s">
        <v>67</v>
      </c>
      <c r="B73" s="87">
        <f t="shared" si="29"/>
        <v>1.2338034042697226</v>
      </c>
      <c r="C73" s="87">
        <f t="shared" si="30"/>
        <v>1.374130048670678</v>
      </c>
      <c r="D73" s="87">
        <f t="shared" si="31"/>
        <v>1.7774913847804941</v>
      </c>
      <c r="E73" s="87">
        <f t="shared" si="32"/>
        <v>1.5750659426434155</v>
      </c>
      <c r="F73" s="87">
        <f t="shared" si="33"/>
        <v>1.8370999253391918</v>
      </c>
      <c r="G73" s="202">
        <f t="shared" si="19"/>
        <v>1.8370999253391918</v>
      </c>
      <c r="I73" s="203" t="s">
        <v>67</v>
      </c>
      <c r="J73" s="87">
        <f t="shared" si="21"/>
        <v>4.1726962672163102E-2</v>
      </c>
      <c r="K73" s="87">
        <f t="shared" si="22"/>
        <v>9.7275650974852607E-2</v>
      </c>
      <c r="L73" s="87">
        <f t="shared" si="23"/>
        <v>8.9116237699901249E-2</v>
      </c>
      <c r="M73" s="87">
        <f t="shared" si="24"/>
        <v>0.11810091003772145</v>
      </c>
      <c r="N73" s="87">
        <f t="shared" si="25"/>
        <v>5.6224049999673849E-2</v>
      </c>
      <c r="O73" s="87">
        <f t="shared" si="26"/>
        <v>0.11810091003772145</v>
      </c>
      <c r="Q73" s="214"/>
      <c r="R73" s="202"/>
      <c r="S73" s="219"/>
      <c r="T73" s="202"/>
      <c r="U73" s="187"/>
      <c r="V73" s="187"/>
      <c r="W73" s="212"/>
      <c r="X73" s="187"/>
      <c r="Y73" s="187"/>
      <c r="Z73" s="216"/>
      <c r="AA73" s="224"/>
      <c r="AB73" s="187"/>
      <c r="AC73" s="187"/>
      <c r="AD73" s="187"/>
      <c r="AE73" s="187"/>
      <c r="AF73" s="187"/>
      <c r="AG73" s="143"/>
      <c r="AH73" s="187"/>
      <c r="AI73" s="187"/>
      <c r="AJ73" s="187"/>
      <c r="AK73" s="187"/>
      <c r="AL73" s="227"/>
      <c r="AM73" s="227"/>
      <c r="AN73" s="227"/>
      <c r="AO73" s="203"/>
      <c r="AP73" s="196"/>
      <c r="AQ73" s="187"/>
      <c r="AR73" s="203"/>
      <c r="AS73" s="196"/>
      <c r="AT73" s="187"/>
      <c r="AU73" s="187"/>
      <c r="AV73" s="187"/>
      <c r="AW73" s="187"/>
      <c r="AX73" s="187"/>
    </row>
    <row r="74" spans="1:50" x14ac:dyDescent="0.25">
      <c r="A74" s="203" t="s">
        <v>68</v>
      </c>
      <c r="B74" s="87">
        <f t="shared" si="29"/>
        <v>12.425612297229344</v>
      </c>
      <c r="C74" s="87">
        <f t="shared" si="30"/>
        <v>19.901695565148568</v>
      </c>
      <c r="D74" s="87">
        <f t="shared" si="31"/>
        <v>15.639827146717684</v>
      </c>
      <c r="E74" s="87">
        <f t="shared" si="32"/>
        <v>20.031260029982121</v>
      </c>
      <c r="F74" s="87">
        <f t="shared" si="33"/>
        <v>10.452589835772157</v>
      </c>
      <c r="G74" s="202">
        <f t="shared" si="19"/>
        <v>20.031260029982121</v>
      </c>
      <c r="I74" s="203" t="s">
        <v>68</v>
      </c>
      <c r="J74" s="87">
        <f t="shared" si="21"/>
        <v>0.83441047553103398</v>
      </c>
      <c r="K74" s="87">
        <f t="shared" si="22"/>
        <v>2.1088728700818606</v>
      </c>
      <c r="L74" s="87">
        <f t="shared" si="23"/>
        <v>1.2791534992942879</v>
      </c>
      <c r="M74" s="87">
        <f t="shared" si="24"/>
        <v>1.6412433141579126</v>
      </c>
      <c r="N74" s="87">
        <f t="shared" si="25"/>
        <v>0.79005891801088068</v>
      </c>
      <c r="O74" s="87">
        <f t="shared" si="26"/>
        <v>2.1088728700818606</v>
      </c>
      <c r="Q74" s="214"/>
      <c r="R74" s="202"/>
      <c r="S74" s="219"/>
      <c r="T74" s="202"/>
      <c r="U74" s="187"/>
      <c r="V74" s="187"/>
      <c r="W74" s="212"/>
      <c r="X74" s="187"/>
      <c r="Y74" s="187"/>
      <c r="Z74" s="216"/>
      <c r="AA74" s="220"/>
      <c r="AB74" s="187"/>
      <c r="AC74" s="187"/>
      <c r="AD74" s="187"/>
      <c r="AE74" s="187"/>
      <c r="AF74" s="187"/>
      <c r="AG74" s="142"/>
      <c r="AH74" s="187"/>
      <c r="AI74" s="187"/>
      <c r="AJ74" s="187"/>
      <c r="AK74" s="187"/>
      <c r="AL74" s="187"/>
      <c r="AM74" s="187"/>
      <c r="AN74" s="187"/>
      <c r="AO74" s="203"/>
      <c r="AP74" s="196"/>
      <c r="AQ74" s="187"/>
      <c r="AR74" s="203"/>
      <c r="AS74" s="196"/>
      <c r="AT74" s="187"/>
      <c r="AU74" s="187"/>
      <c r="AV74" s="187"/>
      <c r="AW74" s="187"/>
      <c r="AX74" s="187"/>
    </row>
    <row r="75" spans="1:50" x14ac:dyDescent="0.25">
      <c r="A75" s="203" t="s">
        <v>69</v>
      </c>
      <c r="B75" s="87">
        <f t="shared" si="29"/>
        <v>0</v>
      </c>
      <c r="C75" s="87">
        <f t="shared" si="30"/>
        <v>0</v>
      </c>
      <c r="D75" s="87">
        <f t="shared" si="31"/>
        <v>0</v>
      </c>
      <c r="E75" s="87">
        <f t="shared" si="32"/>
        <v>0</v>
      </c>
      <c r="F75" s="87">
        <f t="shared" si="33"/>
        <v>0</v>
      </c>
      <c r="G75" s="202">
        <f t="shared" si="19"/>
        <v>0</v>
      </c>
      <c r="I75" s="203" t="s">
        <v>69</v>
      </c>
      <c r="J75" s="87"/>
      <c r="K75" s="87"/>
      <c r="L75" s="87"/>
      <c r="M75" s="87"/>
      <c r="N75" s="87"/>
      <c r="O75" s="87"/>
      <c r="Q75" s="214"/>
      <c r="R75" s="202"/>
      <c r="S75" s="219"/>
      <c r="T75" s="202"/>
      <c r="U75" s="187"/>
      <c r="V75" s="187"/>
      <c r="W75" s="228"/>
      <c r="X75" s="187"/>
      <c r="Y75" s="187"/>
      <c r="Z75" s="216"/>
      <c r="AA75" s="223"/>
      <c r="AB75" s="187"/>
      <c r="AC75" s="187"/>
      <c r="AD75" s="187"/>
      <c r="AE75" s="187"/>
      <c r="AF75" s="187"/>
      <c r="AG75" s="142"/>
      <c r="AH75" s="187"/>
      <c r="AI75" s="187"/>
      <c r="AJ75" s="187"/>
      <c r="AK75" s="187"/>
      <c r="AL75" s="187"/>
      <c r="AM75" s="187"/>
      <c r="AN75" s="187"/>
      <c r="AO75" s="203"/>
      <c r="AP75" s="196"/>
      <c r="AQ75" s="187"/>
      <c r="AR75" s="203"/>
      <c r="AS75" s="196"/>
      <c r="AT75" s="187"/>
      <c r="AU75" s="187"/>
      <c r="AV75" s="187"/>
      <c r="AW75" s="187"/>
      <c r="AX75" s="187"/>
    </row>
    <row r="76" spans="1:50" x14ac:dyDescent="0.25">
      <c r="A76" s="203" t="s">
        <v>70</v>
      </c>
      <c r="B76" s="87">
        <f>AVERAGE((J34/J$43),(B34/B$43))*100</f>
        <v>0.51498878372324619</v>
      </c>
      <c r="C76" s="87">
        <f>AVERAGE((K34/K$43),(C34/C$43))*100</f>
        <v>0.27092986168875832</v>
      </c>
      <c r="D76" s="87">
        <f>AVERAGE((L34/L$43),(D34/D$43))*100</f>
        <v>0.16664829873292669</v>
      </c>
      <c r="E76" s="87">
        <f>AVERAGE((M34/M$43),(E34/E$43))*100</f>
        <v>0.1566257163052947</v>
      </c>
      <c r="F76" s="87">
        <f>AVERAGE((N34/N$43),(F34/F$43))*100</f>
        <v>0.13512056893373808</v>
      </c>
      <c r="G76" s="202">
        <f t="shared" si="19"/>
        <v>0.51498878372324619</v>
      </c>
      <c r="I76" s="203" t="s">
        <v>70</v>
      </c>
      <c r="J76" s="87">
        <f t="shared" si="21"/>
        <v>2.4336804358996732E-2</v>
      </c>
      <c r="K76" s="87">
        <f t="shared" si="22"/>
        <v>2.0952095773406874E-2</v>
      </c>
      <c r="L76" s="87">
        <f t="shared" si="23"/>
        <v>8.3343345059759821E-3</v>
      </c>
      <c r="M76" s="87">
        <f t="shared" si="24"/>
        <v>9.1812783330482359E-3</v>
      </c>
      <c r="N76" s="87">
        <f t="shared" si="25"/>
        <v>5.5897300189009687E-3</v>
      </c>
      <c r="O76" s="87">
        <f t="shared" si="26"/>
        <v>2.4336804358996732E-2</v>
      </c>
      <c r="Q76" s="214"/>
      <c r="R76" s="202"/>
      <c r="S76" s="219"/>
      <c r="T76" s="202"/>
      <c r="U76" s="187"/>
      <c r="V76" s="187"/>
      <c r="W76" s="212"/>
      <c r="X76" s="187"/>
      <c r="Y76" s="187"/>
      <c r="Z76" s="216"/>
      <c r="AA76" s="223"/>
      <c r="AB76" s="187"/>
      <c r="AC76" s="187"/>
      <c r="AD76" s="187"/>
      <c r="AE76" s="187"/>
      <c r="AF76" s="187"/>
      <c r="AG76" s="142"/>
      <c r="AH76" s="187"/>
      <c r="AI76" s="187"/>
      <c r="AJ76" s="187"/>
      <c r="AK76" s="187"/>
      <c r="AL76" s="187"/>
      <c r="AM76" s="187"/>
      <c r="AN76" s="187"/>
      <c r="AO76" s="203"/>
      <c r="AP76" s="196"/>
      <c r="AQ76" s="187"/>
      <c r="AR76" s="203"/>
      <c r="AS76" s="196"/>
      <c r="AT76" s="187"/>
      <c r="AU76" s="187"/>
      <c r="AV76" s="187"/>
      <c r="AW76" s="187"/>
      <c r="AX76" s="187"/>
    </row>
    <row r="77" spans="1:50" x14ac:dyDescent="0.25">
      <c r="A77" s="203" t="s">
        <v>71</v>
      </c>
      <c r="B77" s="87">
        <f t="shared" ref="B77:F78" si="34">AVERAGE((J35/J$43),(Q35/Q$43),(X35/X$43),(B35/B$43))*100</f>
        <v>0.75507123645964491</v>
      </c>
      <c r="C77" s="87">
        <f t="shared" si="34"/>
        <v>0.82923075367613963</v>
      </c>
      <c r="D77" s="87">
        <f t="shared" si="34"/>
        <v>0.5368477309080083</v>
      </c>
      <c r="E77" s="87">
        <f t="shared" si="34"/>
        <v>0.50895329125248301</v>
      </c>
      <c r="F77" s="87">
        <f t="shared" si="34"/>
        <v>0.75499916111618193</v>
      </c>
      <c r="G77" s="202">
        <f t="shared" si="19"/>
        <v>0.82923075367613963</v>
      </c>
      <c r="I77" s="203" t="s">
        <v>71</v>
      </c>
      <c r="J77" s="87">
        <f t="shared" si="21"/>
        <v>3.5268992329185886E-2</v>
      </c>
      <c r="K77" s="87">
        <f t="shared" si="22"/>
        <v>5.0103854871611092E-2</v>
      </c>
      <c r="L77" s="87">
        <f t="shared" si="23"/>
        <v>2.1273871551765022E-2</v>
      </c>
      <c r="M77" s="87">
        <f t="shared" si="24"/>
        <v>2.43492201320877E-2</v>
      </c>
      <c r="N77" s="87">
        <f t="shared" si="25"/>
        <v>3.1616462473852747E-2</v>
      </c>
      <c r="O77" s="87">
        <f t="shared" si="26"/>
        <v>5.0103854871611092E-2</v>
      </c>
      <c r="Q77" s="214"/>
      <c r="R77" s="202"/>
      <c r="S77" s="219"/>
      <c r="T77" s="202"/>
      <c r="U77" s="187"/>
      <c r="V77" s="187"/>
      <c r="W77" s="212"/>
      <c r="X77" s="187"/>
      <c r="Y77" s="187"/>
      <c r="Z77" s="216"/>
      <c r="AA77" s="220"/>
      <c r="AB77" s="187"/>
      <c r="AC77" s="187"/>
      <c r="AD77" s="187"/>
      <c r="AE77" s="187"/>
      <c r="AF77" s="187"/>
      <c r="AG77" s="143"/>
      <c r="AH77" s="187"/>
      <c r="AI77" s="187"/>
      <c r="AJ77" s="187"/>
      <c r="AK77" s="187"/>
      <c r="AL77" s="187"/>
      <c r="AM77" s="187"/>
      <c r="AN77" s="187"/>
      <c r="AO77" s="203"/>
      <c r="AP77" s="196"/>
      <c r="AQ77" s="187"/>
      <c r="AR77" s="203"/>
      <c r="AS77" s="196"/>
      <c r="AT77" s="187"/>
      <c r="AU77" s="187"/>
      <c r="AV77" s="187"/>
      <c r="AW77" s="187"/>
      <c r="AX77" s="187"/>
    </row>
    <row r="78" spans="1:50" x14ac:dyDescent="0.25">
      <c r="A78" s="203" t="s">
        <v>72</v>
      </c>
      <c r="B78" s="87">
        <f t="shared" si="34"/>
        <v>1.5221598061182757</v>
      </c>
      <c r="C78" s="87">
        <f t="shared" si="34"/>
        <v>2.0140033447027759</v>
      </c>
      <c r="D78" s="87">
        <f t="shared" si="34"/>
        <v>1.2801712050907552</v>
      </c>
      <c r="E78" s="87">
        <f t="shared" si="34"/>
        <v>1.4976024757255875</v>
      </c>
      <c r="F78" s="87">
        <f t="shared" si="34"/>
        <v>1.7142674108969025</v>
      </c>
      <c r="G78" s="202">
        <f t="shared" si="19"/>
        <v>2.0140033447027759</v>
      </c>
      <c r="I78" s="203" t="s">
        <v>72</v>
      </c>
      <c r="J78" s="87">
        <f t="shared" si="21"/>
        <v>9.0693687827264724E-2</v>
      </c>
      <c r="K78" s="87">
        <f t="shared" si="22"/>
        <v>0.17733245130549305</v>
      </c>
      <c r="L78" s="87">
        <f t="shared" si="23"/>
        <v>5.5503756833870786E-2</v>
      </c>
      <c r="M78" s="87">
        <f t="shared" si="24"/>
        <v>7.780273925415572E-2</v>
      </c>
      <c r="N78" s="87">
        <f t="shared" si="25"/>
        <v>7.2917628233403933E-2</v>
      </c>
      <c r="O78" s="87">
        <f t="shared" si="26"/>
        <v>0.17733245130549305</v>
      </c>
      <c r="Q78" s="214"/>
      <c r="R78" s="202"/>
      <c r="S78" s="219"/>
      <c r="T78" s="202"/>
      <c r="U78" s="187"/>
      <c r="V78" s="196"/>
      <c r="W78" s="212"/>
      <c r="X78" s="187"/>
      <c r="Y78" s="187"/>
      <c r="Z78" s="212"/>
      <c r="AA78" s="187"/>
      <c r="AB78" s="187"/>
      <c r="AC78" s="187"/>
      <c r="AD78" s="187"/>
      <c r="AE78" s="187"/>
      <c r="AF78" s="187"/>
      <c r="AG78" s="144"/>
      <c r="AH78" s="187"/>
      <c r="AI78" s="187"/>
      <c r="AJ78" s="187"/>
      <c r="AK78" s="187"/>
      <c r="AL78" s="187"/>
      <c r="AM78" s="187"/>
      <c r="AN78" s="187"/>
      <c r="AO78" s="203"/>
      <c r="AP78" s="196"/>
      <c r="AQ78" s="187"/>
      <c r="AR78" s="203"/>
      <c r="AS78" s="196"/>
      <c r="AT78" s="187"/>
      <c r="AU78" s="187"/>
      <c r="AV78" s="187"/>
      <c r="AW78" s="187"/>
      <c r="AX78" s="187"/>
    </row>
    <row r="79" spans="1:50" x14ac:dyDescent="0.25">
      <c r="A79" s="203" t="s">
        <v>73</v>
      </c>
      <c r="B79" s="87">
        <f>AVERAGE((J37/J$43),(B37/B$43))*100</f>
        <v>4.678907895296236</v>
      </c>
      <c r="C79" s="87">
        <f>AVERAGE((K37/K$43),(C37/C$43))*100</f>
        <v>5.1360379683357156</v>
      </c>
      <c r="D79" s="87">
        <f>AVERAGE((L37/L$43),(D37/D$43))*100</f>
        <v>4.8527896020591141</v>
      </c>
      <c r="E79" s="87">
        <f>AVERAGE((M37/M$43),(E37/E$43))*100</f>
        <v>5.3532645851385201</v>
      </c>
      <c r="F79" s="87">
        <f>AVERAGE((N37/N$43),(F37/F$43))*100</f>
        <v>6.317036246098402</v>
      </c>
      <c r="G79" s="202">
        <f t="shared" si="19"/>
        <v>6.317036246098402</v>
      </c>
      <c r="I79" s="203" t="s">
        <v>73</v>
      </c>
      <c r="J79" s="87">
        <f t="shared" si="21"/>
        <v>0.25953504376934056</v>
      </c>
      <c r="K79" s="87">
        <f t="shared" si="22"/>
        <v>0.44268391179261268</v>
      </c>
      <c r="L79" s="87">
        <f t="shared" si="23"/>
        <v>0.27687054745870476</v>
      </c>
      <c r="M79" s="87">
        <f t="shared" si="24"/>
        <v>0.36332564997550559</v>
      </c>
      <c r="N79" s="87">
        <f t="shared" si="25"/>
        <v>0.30585330013950907</v>
      </c>
      <c r="O79" s="87">
        <f t="shared" si="26"/>
        <v>0.44268391179261268</v>
      </c>
      <c r="Q79" s="214"/>
      <c r="R79" s="202"/>
      <c r="S79" s="187"/>
      <c r="T79" s="202"/>
      <c r="U79" s="187"/>
      <c r="V79" s="196"/>
      <c r="W79" s="212"/>
      <c r="X79" s="187"/>
      <c r="Y79" s="187"/>
      <c r="Z79" s="216"/>
      <c r="AA79" s="224"/>
      <c r="AB79" s="187"/>
      <c r="AC79" s="187"/>
      <c r="AD79" s="187"/>
      <c r="AE79" s="187"/>
      <c r="AF79" s="187"/>
      <c r="AG79" s="143"/>
      <c r="AH79" s="187"/>
      <c r="AI79" s="187"/>
      <c r="AJ79" s="187"/>
      <c r="AK79" s="187"/>
      <c r="AL79" s="187"/>
      <c r="AM79" s="187"/>
      <c r="AN79" s="187"/>
      <c r="AO79" s="203"/>
      <c r="AP79" s="196"/>
      <c r="AQ79" s="187"/>
      <c r="AR79" s="203"/>
      <c r="AS79" s="196"/>
      <c r="AT79" s="187"/>
      <c r="AU79" s="187"/>
      <c r="AV79" s="187"/>
      <c r="AW79" s="187"/>
      <c r="AX79" s="187"/>
    </row>
    <row r="80" spans="1:50" x14ac:dyDescent="0.25">
      <c r="A80" s="203" t="s">
        <v>74</v>
      </c>
      <c r="B80" s="87">
        <f t="shared" ref="B80:F81" si="35">AVERAGE((J38/J$43),(Q38/Q$43),(X38/X$43),(B38/B$43))*100</f>
        <v>2.4756925787660733</v>
      </c>
      <c r="C80" s="87">
        <f t="shared" si="35"/>
        <v>4.7898874940691609</v>
      </c>
      <c r="D80" s="87">
        <f t="shared" si="35"/>
        <v>2.1129548473624133</v>
      </c>
      <c r="E80" s="87">
        <f t="shared" si="35"/>
        <v>2.3978488245610001</v>
      </c>
      <c r="F80" s="87">
        <f t="shared" si="35"/>
        <v>2.3729870472336003</v>
      </c>
      <c r="G80" s="202">
        <f t="shared" si="19"/>
        <v>4.7898874940691609</v>
      </c>
      <c r="I80" s="203" t="s">
        <v>74</v>
      </c>
      <c r="J80" s="87">
        <f t="shared" si="21"/>
        <v>0.16850415564991306</v>
      </c>
      <c r="K80" s="87">
        <f t="shared" si="22"/>
        <v>0.46988292585080721</v>
      </c>
      <c r="L80" s="87">
        <f t="shared" si="23"/>
        <v>0.13248613112788252</v>
      </c>
      <c r="M80" s="87">
        <f t="shared" si="24"/>
        <v>0.2190190675042569</v>
      </c>
      <c r="N80" s="87">
        <f t="shared" si="25"/>
        <v>0.14437065941141541</v>
      </c>
      <c r="O80" s="87">
        <f t="shared" si="26"/>
        <v>0.46988292585080721</v>
      </c>
      <c r="Q80" s="214"/>
      <c r="R80" s="187"/>
      <c r="T80" s="202"/>
      <c r="U80" s="187"/>
      <c r="V80" s="229"/>
      <c r="W80" s="212"/>
      <c r="X80" s="187"/>
      <c r="Y80" s="187"/>
      <c r="Z80" s="212"/>
      <c r="AA80" s="187"/>
      <c r="AB80" s="187"/>
      <c r="AC80" s="187"/>
      <c r="AD80" s="187"/>
      <c r="AE80" s="187"/>
      <c r="AF80" s="187"/>
      <c r="AG80" s="142"/>
      <c r="AH80" s="187"/>
      <c r="AI80" s="187"/>
      <c r="AJ80" s="187"/>
      <c r="AK80" s="187"/>
      <c r="AL80" s="187"/>
      <c r="AM80" s="187"/>
      <c r="AN80" s="187"/>
      <c r="AO80" s="203"/>
      <c r="AP80" s="196"/>
      <c r="AQ80" s="187"/>
      <c r="AR80" s="203"/>
      <c r="AS80" s="196"/>
      <c r="AT80" s="187"/>
      <c r="AU80" s="187"/>
      <c r="AV80" s="187"/>
      <c r="AW80" s="187"/>
      <c r="AX80" s="187"/>
    </row>
    <row r="81" spans="1:50" x14ac:dyDescent="0.25">
      <c r="A81" s="203" t="s">
        <v>75</v>
      </c>
      <c r="B81" s="87">
        <f t="shared" si="35"/>
        <v>0</v>
      </c>
      <c r="C81" s="87">
        <f t="shared" si="35"/>
        <v>0</v>
      </c>
      <c r="D81" s="87">
        <f t="shared" si="35"/>
        <v>0</v>
      </c>
      <c r="E81" s="87">
        <f t="shared" si="35"/>
        <v>0</v>
      </c>
      <c r="F81" s="87">
        <f t="shared" si="35"/>
        <v>0</v>
      </c>
      <c r="G81" s="202">
        <f t="shared" si="19"/>
        <v>0</v>
      </c>
      <c r="I81" s="203" t="s">
        <v>75</v>
      </c>
      <c r="J81" s="87"/>
      <c r="K81" s="87"/>
      <c r="L81" s="87"/>
      <c r="M81" s="87"/>
      <c r="N81" s="87"/>
      <c r="O81" s="87"/>
      <c r="Q81" s="219"/>
      <c r="R81" s="187"/>
      <c r="S81" s="86"/>
      <c r="T81" s="202"/>
      <c r="U81" s="218"/>
      <c r="V81" s="202"/>
      <c r="W81" s="212"/>
      <c r="X81" s="187"/>
      <c r="Y81" s="187"/>
      <c r="Z81" s="212"/>
      <c r="AA81" s="187"/>
      <c r="AB81" s="187"/>
      <c r="AC81" s="187"/>
      <c r="AD81" s="187"/>
      <c r="AE81" s="187"/>
      <c r="AF81" s="187"/>
      <c r="AG81" s="142"/>
      <c r="AH81" s="187"/>
      <c r="AI81" s="187"/>
      <c r="AJ81" s="187"/>
      <c r="AK81" s="187"/>
      <c r="AL81" s="187"/>
      <c r="AM81" s="187"/>
      <c r="AN81" s="187"/>
      <c r="AO81" s="203"/>
      <c r="AP81" s="187"/>
      <c r="AQ81" s="187"/>
      <c r="AR81" s="187"/>
      <c r="AS81" s="187"/>
      <c r="AT81" s="187"/>
      <c r="AU81" s="187"/>
      <c r="AV81" s="187"/>
      <c r="AW81" s="187"/>
      <c r="AX81" s="187"/>
    </row>
    <row r="82" spans="1:50" x14ac:dyDescent="0.25">
      <c r="A82" s="203" t="s">
        <v>76</v>
      </c>
      <c r="B82" s="87">
        <f>AVERAGE((J40/J$43),(B40/B$43))*100</f>
        <v>0.61078056567862526</v>
      </c>
      <c r="C82" s="87">
        <f>AVERAGE((K40/K$43),(C40/C$43))*100</f>
        <v>0.16413977807307456</v>
      </c>
      <c r="D82" s="87">
        <f>AVERAGE((L40/L$43),(D40/D$43))*100</f>
        <v>2.0689113540617865</v>
      </c>
      <c r="E82" s="87">
        <f>AVERAGE((M40/M$43),(E40/E$43))*100</f>
        <v>0.27011264740485669</v>
      </c>
      <c r="F82" s="87">
        <f>AVERAGE((N40/N$43),(F40/F$43))*100</f>
        <v>0.76669518690390748</v>
      </c>
      <c r="G82" s="202">
        <f t="shared" si="19"/>
        <v>2.0689113540617865</v>
      </c>
      <c r="I82" s="203" t="s">
        <v>76</v>
      </c>
      <c r="J82" s="87">
        <f t="shared" si="21"/>
        <v>2.3540000231808841E-2</v>
      </c>
      <c r="K82" s="87">
        <f t="shared" si="22"/>
        <v>1.1262311255408358E-2</v>
      </c>
      <c r="L82" s="87">
        <f t="shared" si="23"/>
        <v>8.9050174424284173E-2</v>
      </c>
      <c r="M82" s="87">
        <f t="shared" si="24"/>
        <v>1.3382356595250796E-2</v>
      </c>
      <c r="N82" s="87">
        <f t="shared" si="25"/>
        <v>2.6107986637201968E-2</v>
      </c>
      <c r="O82" s="87">
        <f t="shared" si="26"/>
        <v>8.9050174424284173E-2</v>
      </c>
      <c r="Q82" s="214"/>
      <c r="R82" s="187"/>
      <c r="S82" s="201"/>
      <c r="T82" s="202"/>
      <c r="U82" s="187"/>
      <c r="V82" s="230"/>
      <c r="W82" s="218"/>
      <c r="X82" s="187"/>
      <c r="Y82" s="187"/>
      <c r="Z82" s="216"/>
      <c r="AA82" s="222"/>
      <c r="AB82" s="187"/>
      <c r="AC82" s="187"/>
      <c r="AD82" s="187"/>
      <c r="AE82" s="187"/>
      <c r="AF82" s="187"/>
      <c r="AG82" s="143"/>
      <c r="AH82" s="187"/>
      <c r="AI82" s="187"/>
      <c r="AJ82" s="187"/>
      <c r="AK82" s="187"/>
      <c r="AL82" s="187"/>
      <c r="AM82" s="187"/>
      <c r="AN82" s="187"/>
      <c r="AO82" s="203"/>
      <c r="AP82" s="187"/>
      <c r="AQ82" s="187"/>
      <c r="AR82" s="203"/>
      <c r="AS82" s="187"/>
      <c r="AT82" s="187"/>
      <c r="AU82" s="187"/>
      <c r="AV82" s="187"/>
      <c r="AW82" s="187"/>
      <c r="AX82" s="187"/>
    </row>
    <row r="83" spans="1:50" ht="15.75" x14ac:dyDescent="0.25">
      <c r="A83" s="203" t="s">
        <v>77</v>
      </c>
      <c r="B83" s="87">
        <f t="shared" ref="B83:F84" si="36">AVERAGE((J41/J$43),(Q41/Q$43),(X41/X$43),(B41/B$43))*100</f>
        <v>1.7878543220373881</v>
      </c>
      <c r="C83" s="87">
        <f t="shared" si="36"/>
        <v>0.94964882018935026</v>
      </c>
      <c r="D83" s="87">
        <f t="shared" si="36"/>
        <v>2.6139373942553261</v>
      </c>
      <c r="E83" s="87">
        <f t="shared" si="36"/>
        <v>1.9388108048088746</v>
      </c>
      <c r="F83" s="87">
        <f t="shared" si="36"/>
        <v>1.802898161756519</v>
      </c>
      <c r="G83" s="202">
        <f t="shared" si="19"/>
        <v>2.6139373942553261</v>
      </c>
      <c r="I83" s="203" t="s">
        <v>77</v>
      </c>
      <c r="J83" s="87">
        <f t="shared" si="21"/>
        <v>3.8916445491511485E-2</v>
      </c>
      <c r="K83" s="87">
        <f t="shared" si="22"/>
        <v>4.5399744598451197E-2</v>
      </c>
      <c r="L83" s="87">
        <f t="shared" si="23"/>
        <v>7.3957336803927839E-2</v>
      </c>
      <c r="M83" s="87">
        <f t="shared" si="24"/>
        <v>6.3592013445942688E-2</v>
      </c>
      <c r="N83" s="87">
        <f t="shared" si="25"/>
        <v>3.5462812974125922E-2</v>
      </c>
      <c r="O83" s="87">
        <f t="shared" si="26"/>
        <v>7.3957336803927839E-2</v>
      </c>
      <c r="Q83" s="214"/>
      <c r="R83" s="187"/>
      <c r="S83" s="201"/>
      <c r="T83" s="202"/>
      <c r="U83" s="187"/>
      <c r="V83" s="230"/>
      <c r="W83" s="187"/>
      <c r="X83" s="187"/>
      <c r="Y83" s="187"/>
      <c r="Z83" s="212"/>
      <c r="AA83" s="187"/>
      <c r="AB83" s="187"/>
      <c r="AC83" s="187"/>
      <c r="AD83" s="187"/>
      <c r="AE83" s="187"/>
      <c r="AF83" s="187"/>
      <c r="AG83" s="144"/>
      <c r="AH83" s="187"/>
      <c r="AI83" s="187"/>
      <c r="AJ83" s="187"/>
      <c r="AK83" s="187"/>
      <c r="AL83" s="187"/>
      <c r="AM83" s="187"/>
      <c r="AN83" s="187"/>
      <c r="AO83" s="231"/>
      <c r="AP83" s="187"/>
      <c r="AQ83" s="187"/>
      <c r="AR83" s="203"/>
      <c r="AS83" s="187"/>
      <c r="AT83" s="187"/>
      <c r="AU83" s="187"/>
      <c r="AV83" s="187"/>
      <c r="AW83" s="187"/>
      <c r="AX83" s="187"/>
    </row>
    <row r="84" spans="1:50" x14ac:dyDescent="0.25">
      <c r="A84" s="203" t="s">
        <v>78</v>
      </c>
      <c r="B84" s="87">
        <f t="shared" si="36"/>
        <v>3.8894967543951458</v>
      </c>
      <c r="C84" s="87">
        <f t="shared" si="36"/>
        <v>6.3688979334871139</v>
      </c>
      <c r="D84" s="87">
        <f t="shared" si="36"/>
        <v>4.6768840296327676</v>
      </c>
      <c r="E84" s="87">
        <f t="shared" si="36"/>
        <v>5.2795272621149083</v>
      </c>
      <c r="F84" s="87">
        <f t="shared" si="36"/>
        <v>4.8315037421355429</v>
      </c>
      <c r="G84" s="202">
        <f t="shared" si="19"/>
        <v>6.3688979334871139</v>
      </c>
      <c r="I84" s="203" t="s">
        <v>78</v>
      </c>
      <c r="J84" s="87">
        <f t="shared" si="21"/>
        <v>0.23890004400297177</v>
      </c>
      <c r="K84" s="87">
        <f t="shared" si="22"/>
        <v>0.61115695196693975</v>
      </c>
      <c r="L84" s="87">
        <f t="shared" si="23"/>
        <v>0.32475502090435676</v>
      </c>
      <c r="M84" s="87">
        <f t="shared" si="24"/>
        <v>0.44065399570622094</v>
      </c>
      <c r="N84" s="87">
        <f t="shared" si="25"/>
        <v>0.24244083788349813</v>
      </c>
      <c r="O84" s="87">
        <f t="shared" si="26"/>
        <v>0.61115695196693975</v>
      </c>
      <c r="Q84" s="219"/>
      <c r="R84" s="187"/>
      <c r="S84" s="201"/>
      <c r="T84" s="202"/>
      <c r="U84" s="218"/>
      <c r="V84" s="202"/>
      <c r="X84" s="187"/>
      <c r="Y84" s="187"/>
      <c r="Z84" s="212"/>
      <c r="AA84" s="187"/>
      <c r="AB84" s="187"/>
      <c r="AC84" s="187"/>
      <c r="AD84" s="187"/>
      <c r="AE84" s="187"/>
      <c r="AF84" s="187"/>
      <c r="AG84" s="143"/>
      <c r="AH84" s="187"/>
      <c r="AI84" s="187"/>
      <c r="AJ84" s="197"/>
      <c r="AK84" s="187"/>
      <c r="AL84" s="187"/>
      <c r="AM84" s="187"/>
      <c r="AN84" s="187"/>
      <c r="AO84" s="187"/>
      <c r="AP84" s="187"/>
      <c r="AQ84" s="187"/>
      <c r="AR84" s="187"/>
      <c r="AS84" s="187"/>
      <c r="AT84" s="187"/>
      <c r="AU84" s="187"/>
      <c r="AV84" s="187"/>
      <c r="AW84" s="187"/>
      <c r="AX84" s="187"/>
    </row>
    <row r="85" spans="1:50" ht="15.75" x14ac:dyDescent="0.25">
      <c r="A85" s="5"/>
      <c r="B85" s="78"/>
      <c r="C85" s="78"/>
      <c r="D85" s="78"/>
      <c r="E85" s="78"/>
      <c r="F85" s="78"/>
      <c r="I85" s="5"/>
      <c r="Q85" s="187"/>
      <c r="R85" s="187"/>
      <c r="S85" s="201"/>
      <c r="T85" s="187"/>
      <c r="U85" s="187"/>
      <c r="V85" s="187"/>
      <c r="W85" s="86" t="s">
        <v>940</v>
      </c>
      <c r="X85" s="187"/>
      <c r="Y85" s="187"/>
      <c r="Z85" s="187"/>
      <c r="AA85" s="187"/>
      <c r="AB85" s="187"/>
      <c r="AC85" s="187"/>
      <c r="AD85" s="187"/>
      <c r="AE85" s="187"/>
      <c r="AF85" s="187"/>
      <c r="AG85" s="142"/>
      <c r="AH85" s="187"/>
      <c r="AI85" s="203"/>
      <c r="AJ85" s="197"/>
      <c r="AK85" s="187"/>
      <c r="AL85" s="187"/>
      <c r="AM85" s="187"/>
      <c r="AN85" s="187"/>
      <c r="AO85" s="187"/>
      <c r="AP85" s="187"/>
      <c r="AQ85" s="187"/>
      <c r="AR85" s="187"/>
      <c r="AS85" s="187"/>
      <c r="AT85" s="187"/>
      <c r="AU85" s="187"/>
      <c r="AV85" s="187"/>
      <c r="AW85" s="187"/>
      <c r="AX85" s="187"/>
    </row>
    <row r="86" spans="1:50" x14ac:dyDescent="0.25">
      <c r="A86" s="203" t="s">
        <v>1222</v>
      </c>
      <c r="R86" s="187"/>
      <c r="S86" s="201"/>
      <c r="W86" s="232">
        <v>19.371609244175207</v>
      </c>
      <c r="AE86" s="142"/>
      <c r="AH86" s="103"/>
    </row>
    <row r="87" spans="1:50" x14ac:dyDescent="0.25">
      <c r="A87" s="86" t="s">
        <v>1194</v>
      </c>
      <c r="C87" s="187"/>
      <c r="D87" s="86" t="s">
        <v>38</v>
      </c>
      <c r="E87" s="86" t="s">
        <v>939</v>
      </c>
      <c r="F87" s="86" t="str">
        <f>D87</f>
        <v>Acadia</v>
      </c>
      <c r="G87" s="86" t="s">
        <v>940</v>
      </c>
      <c r="H87" s="86"/>
      <c r="I87" s="86"/>
      <c r="J87" s="86" t="s">
        <v>39</v>
      </c>
      <c r="K87" s="86" t="s">
        <v>939</v>
      </c>
      <c r="L87" s="86" t="str">
        <f>J87</f>
        <v>Brigantine</v>
      </c>
      <c r="M87" s="86" t="s">
        <v>940</v>
      </c>
      <c r="O87" s="86" t="s">
        <v>934</v>
      </c>
      <c r="P87" s="86" t="s">
        <v>939</v>
      </c>
      <c r="Q87" s="86" t="str">
        <f>O87</f>
        <v xml:space="preserve">Great Gulf </v>
      </c>
      <c r="R87" s="86" t="s">
        <v>940</v>
      </c>
      <c r="S87" s="201"/>
      <c r="T87" s="86" t="s">
        <v>40</v>
      </c>
      <c r="U87" s="86" t="s">
        <v>939</v>
      </c>
      <c r="V87" s="86" t="str">
        <f>T87</f>
        <v>Lye Brook</v>
      </c>
      <c r="W87" s="232">
        <v>14.655786231646591</v>
      </c>
      <c r="X87" s="86"/>
      <c r="Y87" s="86" t="s">
        <v>41</v>
      </c>
      <c r="Z87" s="86" t="s">
        <v>939</v>
      </c>
      <c r="AA87" s="86" t="str">
        <f>Y87</f>
        <v>Moosehorn</v>
      </c>
      <c r="AB87" s="86" t="s">
        <v>940</v>
      </c>
      <c r="AC87" s="86"/>
      <c r="AF87" s="143"/>
      <c r="AI87" s="103"/>
      <c r="AJ87" s="89"/>
    </row>
    <row r="88" spans="1:50" x14ac:dyDescent="0.25">
      <c r="A88" s="81" t="s">
        <v>68</v>
      </c>
      <c r="B88" s="232">
        <v>20.031260029982121</v>
      </c>
      <c r="C88" s="202"/>
      <c r="D88" s="81" t="s">
        <v>68</v>
      </c>
      <c r="E88" s="232">
        <v>12.425612297229344</v>
      </c>
      <c r="F88" s="81" t="s">
        <v>66</v>
      </c>
      <c r="G88" s="232">
        <v>17.104010170451264</v>
      </c>
      <c r="H88" s="195"/>
      <c r="I88" s="196"/>
      <c r="J88" s="81" t="s">
        <v>68</v>
      </c>
      <c r="K88" s="232">
        <v>19.901695565148568</v>
      </c>
      <c r="L88" s="81" t="s">
        <v>66</v>
      </c>
      <c r="M88" s="232">
        <v>18.526121639624286</v>
      </c>
      <c r="N88" s="199"/>
      <c r="O88" s="81" t="s">
        <v>68</v>
      </c>
      <c r="P88" s="234">
        <v>15.639827146717684</v>
      </c>
      <c r="Q88" s="81" t="s">
        <v>66</v>
      </c>
      <c r="R88" s="232">
        <v>18.705211890974205</v>
      </c>
      <c r="S88" s="201"/>
      <c r="T88" s="81" t="s">
        <v>68</v>
      </c>
      <c r="U88" s="234">
        <v>20.031260029982121</v>
      </c>
      <c r="V88" s="81" t="s">
        <v>66</v>
      </c>
      <c r="W88" s="232">
        <v>8.7668749930073204</v>
      </c>
      <c r="X88" s="201"/>
      <c r="Y88" s="81" t="s">
        <v>68</v>
      </c>
      <c r="Z88" s="234">
        <v>10.452589835772157</v>
      </c>
      <c r="AA88" s="81" t="s">
        <v>66</v>
      </c>
      <c r="AB88" s="232">
        <v>17.674622593797917</v>
      </c>
      <c r="AC88" s="203"/>
      <c r="AD88" s="196"/>
      <c r="AF88" s="144"/>
      <c r="AI88" s="103"/>
      <c r="AJ88" s="89"/>
    </row>
    <row r="89" spans="1:50" x14ac:dyDescent="0.25">
      <c r="A89" s="81" t="s">
        <v>66</v>
      </c>
      <c r="B89" s="232">
        <v>11.300156379018219</v>
      </c>
      <c r="C89" s="202"/>
      <c r="D89" s="81" t="s">
        <v>66</v>
      </c>
      <c r="E89" s="232">
        <v>10.078542821837198</v>
      </c>
      <c r="F89" s="81" t="s">
        <v>68</v>
      </c>
      <c r="G89" s="232">
        <v>12.119925022898698</v>
      </c>
      <c r="H89" s="195"/>
      <c r="I89" s="196"/>
      <c r="J89" s="81" t="s">
        <v>66</v>
      </c>
      <c r="K89" s="234">
        <v>8.8496526453479696</v>
      </c>
      <c r="L89" s="81" t="s">
        <v>68</v>
      </c>
      <c r="M89" s="232">
        <v>13.52314932014812</v>
      </c>
      <c r="N89" s="199"/>
      <c r="O89" s="81" t="s">
        <v>66</v>
      </c>
      <c r="P89" s="234">
        <v>10.907932262863167</v>
      </c>
      <c r="Q89" s="81" t="s">
        <v>68</v>
      </c>
      <c r="R89" s="232">
        <v>12.212135010901234</v>
      </c>
      <c r="S89" s="201"/>
      <c r="T89" s="81" t="s">
        <v>66</v>
      </c>
      <c r="U89" s="234">
        <v>11.300156379018219</v>
      </c>
      <c r="V89" s="81" t="s">
        <v>68</v>
      </c>
      <c r="W89" s="232">
        <v>6.1468371095042391</v>
      </c>
      <c r="X89" s="201"/>
      <c r="Y89" s="81" t="s">
        <v>66</v>
      </c>
      <c r="Z89" s="234">
        <v>10.226102431756249</v>
      </c>
      <c r="AA89" s="81" t="s">
        <v>68</v>
      </c>
      <c r="AB89" s="232">
        <v>11.280365098861454</v>
      </c>
      <c r="AC89" s="203"/>
      <c r="AD89" s="196"/>
      <c r="AF89" s="143"/>
      <c r="AI89" s="103"/>
      <c r="AJ89" s="89"/>
    </row>
    <row r="90" spans="1:50" x14ac:dyDescent="0.25">
      <c r="A90" s="81" t="s">
        <v>65</v>
      </c>
      <c r="B90" s="232">
        <v>9.9554533473078468</v>
      </c>
      <c r="C90" s="202"/>
      <c r="D90" s="81" t="s">
        <v>57</v>
      </c>
      <c r="E90" s="232">
        <v>8.3128404679137819</v>
      </c>
      <c r="F90" s="81" t="s">
        <v>51</v>
      </c>
      <c r="G90" s="232">
        <v>8.4098877204120086</v>
      </c>
      <c r="H90" s="195"/>
      <c r="I90" s="196"/>
      <c r="J90" s="81" t="s">
        <v>56</v>
      </c>
      <c r="K90" s="234">
        <v>6.4513706805508244</v>
      </c>
      <c r="L90" s="81" t="s">
        <v>51</v>
      </c>
      <c r="M90" s="232">
        <v>7.0450361298570536</v>
      </c>
      <c r="N90" s="199"/>
      <c r="O90" s="81" t="s">
        <v>51</v>
      </c>
      <c r="P90" s="234">
        <v>7.9575659115770279</v>
      </c>
      <c r="Q90" s="81" t="s">
        <v>51</v>
      </c>
      <c r="R90" s="232">
        <v>10.27797029683785</v>
      </c>
      <c r="S90" s="201"/>
      <c r="T90" s="81" t="s">
        <v>65</v>
      </c>
      <c r="U90" s="234">
        <v>9.9554533473078468</v>
      </c>
      <c r="V90" s="81" t="s">
        <v>51</v>
      </c>
      <c r="W90" s="232">
        <v>5.2275522077945702</v>
      </c>
      <c r="X90" s="201"/>
      <c r="Y90" s="81" t="s">
        <v>51</v>
      </c>
      <c r="Z90" s="234">
        <v>7.9624108630834147</v>
      </c>
      <c r="AA90" s="81" t="s">
        <v>51</v>
      </c>
      <c r="AB90" s="232">
        <v>9.2146308688297207</v>
      </c>
      <c r="AC90" s="203"/>
      <c r="AD90" s="196"/>
      <c r="AF90" s="142"/>
      <c r="AI90" s="103"/>
      <c r="AJ90" s="89"/>
    </row>
    <row r="91" spans="1:50" x14ac:dyDescent="0.25">
      <c r="A91" s="81" t="s">
        <v>57</v>
      </c>
      <c r="B91" s="232">
        <v>8.3128404679137819</v>
      </c>
      <c r="C91" s="202"/>
      <c r="D91" s="81" t="s">
        <v>51</v>
      </c>
      <c r="E91" s="232">
        <v>6.8589119193145143</v>
      </c>
      <c r="F91" s="81" t="s">
        <v>58</v>
      </c>
      <c r="G91" s="232">
        <v>6.9724612299631303</v>
      </c>
      <c r="H91" s="195"/>
      <c r="I91" s="196"/>
      <c r="J91" s="97" t="s">
        <v>78</v>
      </c>
      <c r="K91" s="232">
        <v>6.3688979334871139</v>
      </c>
      <c r="L91" s="81" t="s">
        <v>74</v>
      </c>
      <c r="M91" s="232">
        <v>6.8661481054592137</v>
      </c>
      <c r="N91" s="199"/>
      <c r="O91" s="81" t="s">
        <v>65</v>
      </c>
      <c r="P91" s="234">
        <v>7.5584504340391874</v>
      </c>
      <c r="Q91" s="81" t="s">
        <v>58</v>
      </c>
      <c r="R91" s="232">
        <v>7.8009683892422803</v>
      </c>
      <c r="S91" s="201"/>
      <c r="T91" s="81" t="s">
        <v>51</v>
      </c>
      <c r="U91" s="234">
        <v>7.3570445467416397</v>
      </c>
      <c r="V91" s="81" t="s">
        <v>58</v>
      </c>
      <c r="W91" s="232">
        <v>4.1900762106375637</v>
      </c>
      <c r="X91" s="201"/>
      <c r="Y91" s="81" t="s">
        <v>73</v>
      </c>
      <c r="Z91" s="234">
        <v>6.317036246098402</v>
      </c>
      <c r="AA91" s="81" t="s">
        <v>58</v>
      </c>
      <c r="AB91" s="232">
        <v>7.6513746057298491</v>
      </c>
      <c r="AC91" s="203"/>
      <c r="AD91" s="196"/>
      <c r="AF91" s="143"/>
      <c r="AI91" s="103"/>
      <c r="AJ91" s="89"/>
    </row>
    <row r="92" spans="1:50" x14ac:dyDescent="0.25">
      <c r="A92" s="81" t="s">
        <v>51</v>
      </c>
      <c r="B92" s="232">
        <v>7.9624108630834147</v>
      </c>
      <c r="C92" s="202"/>
      <c r="D92" s="81" t="s">
        <v>58</v>
      </c>
      <c r="E92" s="232">
        <v>5.9710671696250417</v>
      </c>
      <c r="F92" s="81" t="s">
        <v>74</v>
      </c>
      <c r="G92" s="232">
        <v>4.4198023511629572</v>
      </c>
      <c r="H92" s="195"/>
      <c r="I92" s="196"/>
      <c r="J92" s="81" t="s">
        <v>65</v>
      </c>
      <c r="K92" s="234">
        <v>6.0804130590979737</v>
      </c>
      <c r="L92" s="81" t="s">
        <v>56</v>
      </c>
      <c r="M92" s="232">
        <v>5.4379590844048531</v>
      </c>
      <c r="N92" s="199"/>
      <c r="O92" s="81" t="s">
        <v>58</v>
      </c>
      <c r="P92" s="234">
        <v>6.5766552401874039</v>
      </c>
      <c r="Q92" s="81" t="s">
        <v>53</v>
      </c>
      <c r="R92" s="232">
        <v>4.3181705618582606</v>
      </c>
      <c r="S92" s="201"/>
      <c r="T92" s="81" t="s">
        <v>73</v>
      </c>
      <c r="U92" s="234">
        <v>5.3532645851385201</v>
      </c>
      <c r="V92" s="81" t="s">
        <v>65</v>
      </c>
      <c r="W92" s="232">
        <v>4.0712923627741926</v>
      </c>
      <c r="X92" s="201"/>
      <c r="Y92" s="81" t="s">
        <v>58</v>
      </c>
      <c r="Z92" s="234">
        <v>5.9787384242162291</v>
      </c>
      <c r="AA92" s="81" t="s">
        <v>53</v>
      </c>
      <c r="AB92" s="232">
        <v>4.3884630124189226</v>
      </c>
      <c r="AC92" s="203"/>
      <c r="AD92" s="196"/>
      <c r="AF92" s="144"/>
      <c r="AI92" s="103"/>
      <c r="AJ92" s="89"/>
    </row>
    <row r="93" spans="1:50" x14ac:dyDescent="0.25">
      <c r="A93" s="81" t="s">
        <v>58</v>
      </c>
      <c r="B93" s="232">
        <v>6.5766552401874039</v>
      </c>
      <c r="C93" s="202"/>
      <c r="D93" s="81" t="s">
        <v>65</v>
      </c>
      <c r="E93" s="232">
        <v>5.8191248848953467</v>
      </c>
      <c r="F93" s="81" t="s">
        <v>53</v>
      </c>
      <c r="G93" s="232">
        <v>4.02547511100913</v>
      </c>
      <c r="H93" s="195"/>
      <c r="I93" s="196"/>
      <c r="J93" s="81" t="s">
        <v>51</v>
      </c>
      <c r="K93" s="234">
        <v>5.4151995023194912</v>
      </c>
      <c r="L93" s="81" t="s">
        <v>58</v>
      </c>
      <c r="M93" s="232">
        <v>5.153724460310392</v>
      </c>
      <c r="N93" s="199"/>
      <c r="O93" s="81" t="s">
        <v>73</v>
      </c>
      <c r="P93" s="234">
        <v>4.8527896020591141</v>
      </c>
      <c r="Q93" s="81" t="s">
        <v>50</v>
      </c>
      <c r="R93" s="232">
        <v>4.2774686062537421</v>
      </c>
      <c r="S93" s="201"/>
      <c r="T93" s="97" t="s">
        <v>78</v>
      </c>
      <c r="U93" s="232">
        <v>5.2795272621149083</v>
      </c>
      <c r="V93" s="81" t="s">
        <v>53</v>
      </c>
      <c r="W93" s="232">
        <v>3.8189525366072581</v>
      </c>
      <c r="X93" s="201"/>
      <c r="Y93" s="81" t="s">
        <v>65</v>
      </c>
      <c r="Z93" s="234">
        <v>5.9231688389912645</v>
      </c>
      <c r="AA93" s="81" t="s">
        <v>74</v>
      </c>
      <c r="AB93" s="232">
        <v>4.0221805499040393</v>
      </c>
      <c r="AC93" s="203"/>
      <c r="AD93" s="196"/>
      <c r="AF93" s="143"/>
      <c r="AI93" s="103"/>
      <c r="AJ93" s="89"/>
    </row>
    <row r="94" spans="1:50" x14ac:dyDescent="0.25">
      <c r="A94" s="81" t="s">
        <v>56</v>
      </c>
      <c r="B94" s="232">
        <v>6.4513706805508244</v>
      </c>
      <c r="C94" s="202"/>
      <c r="D94" s="81" t="s">
        <v>73</v>
      </c>
      <c r="E94" s="232">
        <v>4.678907895296236</v>
      </c>
      <c r="F94" s="81" t="s">
        <v>55</v>
      </c>
      <c r="G94" s="232">
        <v>3.8641891107884376</v>
      </c>
      <c r="H94" s="195"/>
      <c r="I94" s="196"/>
      <c r="J94" s="81" t="s">
        <v>73</v>
      </c>
      <c r="K94" s="234">
        <v>5.1360379683357156</v>
      </c>
      <c r="L94" s="81" t="s">
        <v>78</v>
      </c>
      <c r="M94" s="232">
        <v>4.8571644352226651</v>
      </c>
      <c r="N94" s="199"/>
      <c r="O94" s="97" t="s">
        <v>78</v>
      </c>
      <c r="P94" s="232">
        <v>4.6768840296327676</v>
      </c>
      <c r="Q94" s="81" t="s">
        <v>65</v>
      </c>
      <c r="R94" s="232">
        <v>3.6266951778966305</v>
      </c>
      <c r="S94" s="201"/>
      <c r="T94" s="81" t="s">
        <v>58</v>
      </c>
      <c r="U94" s="232">
        <v>5.0570383203234144</v>
      </c>
      <c r="V94" s="81" t="s">
        <v>78</v>
      </c>
      <c r="W94" s="232">
        <v>3.626692746259343</v>
      </c>
      <c r="X94" s="201"/>
      <c r="Y94" s="81" t="s">
        <v>57</v>
      </c>
      <c r="Z94" s="234">
        <v>5.6003114716348383</v>
      </c>
      <c r="AA94" s="81" t="s">
        <v>50</v>
      </c>
      <c r="AB94" s="232">
        <v>4.0013982925598715</v>
      </c>
      <c r="AC94" s="203"/>
      <c r="AD94" s="196"/>
      <c r="AF94" s="142"/>
      <c r="AH94" s="86"/>
      <c r="AI94" s="103"/>
      <c r="AJ94" s="89"/>
    </row>
    <row r="95" spans="1:50" x14ac:dyDescent="0.25">
      <c r="A95" s="81" t="s">
        <v>78</v>
      </c>
      <c r="B95" s="232">
        <v>6.3688979334871139</v>
      </c>
      <c r="C95" s="202"/>
      <c r="D95" s="81" t="s">
        <v>55</v>
      </c>
      <c r="E95" s="232">
        <v>4.403383352398901</v>
      </c>
      <c r="F95" s="81" t="s">
        <v>63</v>
      </c>
      <c r="G95" s="232">
        <v>3.6487558761216454</v>
      </c>
      <c r="H95" s="195"/>
      <c r="I95" s="196"/>
      <c r="J95" s="81" t="s">
        <v>74</v>
      </c>
      <c r="K95" s="234">
        <v>4.7898874940691609</v>
      </c>
      <c r="L95" s="81" t="s">
        <v>53</v>
      </c>
      <c r="M95" s="232">
        <v>4.6558002359522268</v>
      </c>
      <c r="N95" s="199"/>
      <c r="O95" s="81" t="s">
        <v>50</v>
      </c>
      <c r="P95" s="234">
        <v>3.7065132595145753</v>
      </c>
      <c r="Q95" s="81" t="s">
        <v>78</v>
      </c>
      <c r="R95" s="232">
        <v>3.5495688350055907</v>
      </c>
      <c r="S95" s="201"/>
      <c r="T95" s="82" t="s">
        <v>53</v>
      </c>
      <c r="U95" s="235">
        <v>4.1795466369407137</v>
      </c>
      <c r="V95" s="81" t="s">
        <v>74</v>
      </c>
      <c r="W95" s="233">
        <v>2.9832038391508444</v>
      </c>
      <c r="X95" s="201"/>
      <c r="Y95" s="254" t="s">
        <v>78</v>
      </c>
      <c r="Z95" s="232">
        <v>4.8315037421355429</v>
      </c>
      <c r="AA95" s="81" t="s">
        <v>73</v>
      </c>
      <c r="AB95" s="232">
        <v>3.6235415732403831</v>
      </c>
      <c r="AC95" s="203"/>
      <c r="AD95" s="196"/>
      <c r="AF95" s="143"/>
      <c r="AH95" s="68"/>
      <c r="AI95" s="103"/>
      <c r="AJ95" s="89"/>
    </row>
    <row r="96" spans="1:50" x14ac:dyDescent="0.25">
      <c r="A96" s="81" t="s">
        <v>73</v>
      </c>
      <c r="B96" s="232">
        <v>6.317036246098402</v>
      </c>
      <c r="C96" s="202"/>
      <c r="D96" s="97" t="s">
        <v>78</v>
      </c>
      <c r="E96" s="232">
        <v>3.8894967543951458</v>
      </c>
      <c r="F96" s="81" t="s">
        <v>50</v>
      </c>
      <c r="G96" s="232">
        <v>3.3097263375721804</v>
      </c>
      <c r="H96" s="195"/>
      <c r="I96" s="196"/>
      <c r="J96" s="81" t="s">
        <v>53</v>
      </c>
      <c r="K96" s="234">
        <v>4.722166134098071</v>
      </c>
      <c r="L96" s="81" t="s">
        <v>73</v>
      </c>
      <c r="M96" s="232">
        <v>3.1814240173579251</v>
      </c>
      <c r="N96" s="199"/>
      <c r="O96" s="81" t="s">
        <v>63</v>
      </c>
      <c r="P96" s="234">
        <v>3.6619303920711985</v>
      </c>
      <c r="Q96" s="81" t="s">
        <v>73</v>
      </c>
      <c r="R96" s="232">
        <v>3.3727235936979181</v>
      </c>
      <c r="S96" s="201"/>
      <c r="T96" s="82" t="s">
        <v>50</v>
      </c>
      <c r="U96" s="235">
        <v>2.6917641821159197</v>
      </c>
      <c r="V96" s="81" t="s">
        <v>73</v>
      </c>
      <c r="W96" s="233">
        <v>2.9822413784977884</v>
      </c>
      <c r="X96" s="201"/>
      <c r="Y96" s="81" t="s">
        <v>53</v>
      </c>
      <c r="Z96" s="234">
        <v>4.2407154897885384</v>
      </c>
      <c r="AA96" s="81" t="s">
        <v>55</v>
      </c>
      <c r="AB96" s="232">
        <v>3.3046927218448654</v>
      </c>
      <c r="AC96" s="203"/>
      <c r="AD96" s="196"/>
      <c r="AF96" s="144"/>
      <c r="AH96" s="68"/>
      <c r="AI96" s="103"/>
      <c r="AJ96" s="89"/>
    </row>
    <row r="97" spans="1:36" x14ac:dyDescent="0.25">
      <c r="A97" s="81" t="s">
        <v>74</v>
      </c>
      <c r="B97" s="232">
        <v>4.7898874940691609</v>
      </c>
      <c r="C97" s="202"/>
      <c r="D97" s="81" t="s">
        <v>63</v>
      </c>
      <c r="E97" s="232">
        <v>3.435260522176141</v>
      </c>
      <c r="F97" s="81" t="s">
        <v>73</v>
      </c>
      <c r="G97" s="232">
        <v>3.0966464257981046</v>
      </c>
      <c r="H97" s="195"/>
      <c r="I97" s="196"/>
      <c r="J97" s="81" t="s">
        <v>58</v>
      </c>
      <c r="K97" s="234">
        <v>4.4864948240889815</v>
      </c>
      <c r="L97" s="81" t="s">
        <v>48</v>
      </c>
      <c r="M97" s="232">
        <v>3.0001015870263688</v>
      </c>
      <c r="N97" s="199"/>
      <c r="O97" s="81" t="s">
        <v>53</v>
      </c>
      <c r="P97" s="234">
        <v>3.5855551449122265</v>
      </c>
      <c r="Q97" s="81" t="s">
        <v>48</v>
      </c>
      <c r="R97" s="232">
        <v>3.2632523543503411</v>
      </c>
      <c r="S97" s="201"/>
      <c r="T97" s="82" t="s">
        <v>60</v>
      </c>
      <c r="U97" s="235">
        <v>2.5080466729056288</v>
      </c>
      <c r="V97" s="82" t="s">
        <v>50</v>
      </c>
      <c r="W97" s="233">
        <v>2.5516925932837031</v>
      </c>
      <c r="X97" s="201"/>
      <c r="Y97" s="81" t="s">
        <v>50</v>
      </c>
      <c r="Z97" s="234">
        <v>3.8906999525017389</v>
      </c>
      <c r="AA97" s="81" t="s">
        <v>60</v>
      </c>
      <c r="AB97" s="232">
        <v>3.2595131382493099</v>
      </c>
      <c r="AC97" s="203"/>
      <c r="AD97" s="196"/>
      <c r="AF97" s="143"/>
      <c r="AH97" s="73"/>
      <c r="AI97" s="103"/>
      <c r="AJ97" s="89"/>
    </row>
    <row r="98" spans="1:36" x14ac:dyDescent="0.25">
      <c r="A98" s="81" t="s">
        <v>53</v>
      </c>
      <c r="B98" s="232">
        <v>4.722166134098071</v>
      </c>
      <c r="C98" s="202"/>
      <c r="D98" s="82" t="s">
        <v>53</v>
      </c>
      <c r="E98" s="233">
        <v>3.4314607212798998</v>
      </c>
      <c r="F98" s="81" t="s">
        <v>78</v>
      </c>
      <c r="G98" s="105">
        <v>3.0130923230919127</v>
      </c>
      <c r="H98" s="195"/>
      <c r="I98" s="196"/>
      <c r="J98" s="82" t="s">
        <v>62</v>
      </c>
      <c r="K98" s="235">
        <v>2.7199302195484525</v>
      </c>
      <c r="L98" s="82" t="s">
        <v>64</v>
      </c>
      <c r="M98" s="233">
        <v>2.8691350389157488</v>
      </c>
      <c r="N98" s="199"/>
      <c r="O98" s="81" t="s">
        <v>60</v>
      </c>
      <c r="P98" s="234">
        <v>3.1163797686420787</v>
      </c>
      <c r="Q98" s="81" t="s">
        <v>60</v>
      </c>
      <c r="R98" s="232">
        <v>3.2498306180110839</v>
      </c>
      <c r="S98" s="201"/>
      <c r="T98" s="82" t="s">
        <v>936</v>
      </c>
      <c r="U98" s="235">
        <v>2.4333146705747386</v>
      </c>
      <c r="V98" s="82" t="s">
        <v>63</v>
      </c>
      <c r="W98" s="233">
        <v>2.5121912184042245</v>
      </c>
      <c r="X98" s="201"/>
      <c r="Y98" s="81" t="s">
        <v>55</v>
      </c>
      <c r="Z98" s="234">
        <v>3.4098150509961718</v>
      </c>
      <c r="AA98" s="81" t="s">
        <v>63</v>
      </c>
      <c r="AB98" s="232">
        <v>3.1601831526424693</v>
      </c>
      <c r="AC98" s="203"/>
      <c r="AD98" s="196"/>
      <c r="AF98" s="142"/>
      <c r="AH98" s="68"/>
      <c r="AI98" s="103"/>
      <c r="AJ98" s="89"/>
    </row>
    <row r="99" spans="1:36" x14ac:dyDescent="0.25">
      <c r="A99" s="81" t="s">
        <v>55</v>
      </c>
      <c r="B99" s="232">
        <v>4.403383352398901</v>
      </c>
      <c r="C99" s="202"/>
      <c r="D99" s="82" t="s">
        <v>50</v>
      </c>
      <c r="E99" s="233">
        <v>2.8089764752607218</v>
      </c>
      <c r="F99" s="82" t="s">
        <v>65</v>
      </c>
      <c r="G99" s="106">
        <v>2.9728499346394508</v>
      </c>
      <c r="H99" s="195"/>
      <c r="I99" s="196"/>
      <c r="J99" s="82" t="s">
        <v>42</v>
      </c>
      <c r="K99" s="235">
        <v>2.6442465418508538</v>
      </c>
      <c r="L99" s="82" t="s">
        <v>62</v>
      </c>
      <c r="M99" s="233">
        <v>2.8528202693599698</v>
      </c>
      <c r="N99" s="199"/>
      <c r="O99" s="82" t="s">
        <v>57</v>
      </c>
      <c r="P99" s="235">
        <v>2.881245462525456</v>
      </c>
      <c r="Q99" s="82" t="s">
        <v>63</v>
      </c>
      <c r="R99" s="233">
        <v>2.8193921779478535</v>
      </c>
      <c r="S99" s="201"/>
      <c r="T99" s="82" t="s">
        <v>74</v>
      </c>
      <c r="U99" s="235">
        <v>2.3978488245610001</v>
      </c>
      <c r="V99" s="82" t="s">
        <v>56</v>
      </c>
      <c r="W99" s="233">
        <v>2.3610282517319878</v>
      </c>
      <c r="X99" s="201"/>
      <c r="Y99" s="81" t="s">
        <v>60</v>
      </c>
      <c r="Z99" s="234">
        <v>3.3114033125871076</v>
      </c>
      <c r="AA99" s="82" t="s">
        <v>78</v>
      </c>
      <c r="AB99" s="233">
        <v>2.9077435455649847</v>
      </c>
      <c r="AC99" s="203"/>
      <c r="AD99" s="196"/>
      <c r="AF99" s="143"/>
      <c r="AI99" s="103"/>
      <c r="AJ99" s="89"/>
    </row>
    <row r="100" spans="1:36" x14ac:dyDescent="0.25">
      <c r="A100" s="81" t="s">
        <v>50</v>
      </c>
      <c r="B100" s="232">
        <v>3.8906999525017389</v>
      </c>
      <c r="C100" s="202"/>
      <c r="D100" s="82" t="s">
        <v>62</v>
      </c>
      <c r="E100" s="233">
        <v>2.6927164385754407</v>
      </c>
      <c r="F100" s="82" t="s">
        <v>48</v>
      </c>
      <c r="G100" s="233">
        <v>2.9492720314371899</v>
      </c>
      <c r="H100" s="195"/>
      <c r="I100" s="196"/>
      <c r="J100" s="82" t="s">
        <v>936</v>
      </c>
      <c r="K100" s="235">
        <v>2.4540822240388938</v>
      </c>
      <c r="L100" s="82" t="s">
        <v>72</v>
      </c>
      <c r="M100" s="233">
        <v>2.6613051693188776</v>
      </c>
      <c r="N100" s="199"/>
      <c r="O100" s="114" t="s">
        <v>77</v>
      </c>
      <c r="P100" s="233">
        <v>2.6139373942553261</v>
      </c>
      <c r="Q100" s="82" t="s">
        <v>74</v>
      </c>
      <c r="R100" s="233">
        <v>2.5825664520225002</v>
      </c>
      <c r="S100" s="202"/>
      <c r="T100" s="82" t="s">
        <v>62</v>
      </c>
      <c r="U100" s="235">
        <v>2.3015157424898289</v>
      </c>
      <c r="V100" s="82" t="s">
        <v>60</v>
      </c>
      <c r="W100" s="233">
        <v>2.1000507963479733</v>
      </c>
      <c r="X100" s="201"/>
      <c r="Y100" s="81" t="s">
        <v>63</v>
      </c>
      <c r="Z100" s="234">
        <v>3.0501615451632071</v>
      </c>
      <c r="AA100" s="82" t="s">
        <v>65</v>
      </c>
      <c r="AB100" s="233">
        <v>2.7064001876513832</v>
      </c>
      <c r="AC100" s="203"/>
      <c r="AD100" s="196"/>
      <c r="AF100" s="144"/>
      <c r="AI100" s="103"/>
      <c r="AJ100" s="89"/>
    </row>
    <row r="101" spans="1:36" x14ac:dyDescent="0.25">
      <c r="A101" s="81" t="s">
        <v>63</v>
      </c>
      <c r="B101" s="232">
        <v>3.6619303920711985</v>
      </c>
      <c r="C101" s="202"/>
      <c r="D101" s="82" t="s">
        <v>56</v>
      </c>
      <c r="E101" s="233">
        <v>2.6637103566432998</v>
      </c>
      <c r="F101" s="82" t="s">
        <v>60</v>
      </c>
      <c r="G101" s="233">
        <v>2.7273165331307512</v>
      </c>
      <c r="H101" s="195"/>
      <c r="I101" s="196"/>
      <c r="J101" s="82" t="s">
        <v>64</v>
      </c>
      <c r="K101" s="235">
        <v>2.2305331424587038</v>
      </c>
      <c r="L101" s="82" t="s">
        <v>50</v>
      </c>
      <c r="M101" s="233">
        <v>2.6153997421995787</v>
      </c>
      <c r="N101" s="199"/>
      <c r="O101" s="82" t="s">
        <v>936</v>
      </c>
      <c r="P101" s="235">
        <v>2.1710541351163863</v>
      </c>
      <c r="Q101" s="82" t="s">
        <v>77</v>
      </c>
      <c r="R101" s="233">
        <v>2.4515679868177762</v>
      </c>
      <c r="S101" s="202"/>
      <c r="T101" s="82" t="s">
        <v>56</v>
      </c>
      <c r="U101" s="235">
        <v>2.2853730901766838</v>
      </c>
      <c r="V101" s="82" t="s">
        <v>48</v>
      </c>
      <c r="W101" s="233">
        <v>2.0766432214790753</v>
      </c>
      <c r="X101" s="201"/>
      <c r="Y101" s="82" t="s">
        <v>936</v>
      </c>
      <c r="Z101" s="235">
        <v>2.7875688784370198</v>
      </c>
      <c r="AA101" s="82" t="s">
        <v>48</v>
      </c>
      <c r="AB101" s="233">
        <v>2.6313566934253689</v>
      </c>
      <c r="AC101" s="203"/>
      <c r="AD101" s="196"/>
      <c r="AF101" s="143"/>
      <c r="AI101" s="103"/>
      <c r="AJ101" s="89"/>
    </row>
    <row r="102" spans="1:36" x14ac:dyDescent="0.25">
      <c r="A102" s="81" t="s">
        <v>60</v>
      </c>
      <c r="B102" s="232">
        <v>3.3114033125871076</v>
      </c>
      <c r="C102" s="202"/>
      <c r="D102" s="82" t="s">
        <v>74</v>
      </c>
      <c r="E102" s="233">
        <v>2.4756925787660733</v>
      </c>
      <c r="F102" s="82" t="s">
        <v>56</v>
      </c>
      <c r="G102" s="233">
        <v>2.6309747691244798</v>
      </c>
      <c r="H102" s="195"/>
      <c r="I102" s="196"/>
      <c r="J102" s="82" t="s">
        <v>50</v>
      </c>
      <c r="K102" s="235">
        <v>2.1409159001013944</v>
      </c>
      <c r="L102" s="82" t="s">
        <v>42</v>
      </c>
      <c r="M102" s="233">
        <v>2.5491830296421791</v>
      </c>
      <c r="N102" s="199"/>
      <c r="O102" s="82" t="s">
        <v>74</v>
      </c>
      <c r="P102" s="235">
        <v>2.1129548473624133</v>
      </c>
      <c r="Q102" s="82" t="s">
        <v>56</v>
      </c>
      <c r="R102" s="233">
        <v>2.1511197868754142</v>
      </c>
      <c r="S102" s="202"/>
      <c r="T102" s="82" t="s">
        <v>42</v>
      </c>
      <c r="U102" s="110">
        <v>2.0257979299189763</v>
      </c>
      <c r="V102" s="82" t="s">
        <v>72</v>
      </c>
      <c r="W102" s="107">
        <v>1.9389199310737715</v>
      </c>
      <c r="X102" s="201"/>
      <c r="Y102" s="82" t="s">
        <v>56</v>
      </c>
      <c r="Z102" s="235">
        <v>2.6050565433723456</v>
      </c>
      <c r="AA102" s="82" t="s">
        <v>56</v>
      </c>
      <c r="AB102" s="233">
        <v>2.4182779653227193</v>
      </c>
      <c r="AC102" s="203"/>
      <c r="AD102" s="196"/>
      <c r="AF102" s="142"/>
      <c r="AG102" s="68"/>
      <c r="AH102" s="68"/>
      <c r="AI102" s="103"/>
      <c r="AJ102" s="89"/>
    </row>
    <row r="103" spans="1:36" x14ac:dyDescent="0.25">
      <c r="A103" s="82" t="s">
        <v>936</v>
      </c>
      <c r="B103" s="233">
        <v>2.7875688784370198</v>
      </c>
      <c r="C103" s="202"/>
      <c r="D103" s="82" t="s">
        <v>60</v>
      </c>
      <c r="E103" s="233">
        <v>2.3941392897657754</v>
      </c>
      <c r="F103" s="82" t="s">
        <v>62</v>
      </c>
      <c r="G103" s="233">
        <v>2.5470854933185167</v>
      </c>
      <c r="H103" s="195"/>
      <c r="I103" s="196"/>
      <c r="J103" s="82" t="s">
        <v>72</v>
      </c>
      <c r="K103" s="110">
        <v>2.0140033447027759</v>
      </c>
      <c r="L103" s="82" t="s">
        <v>71</v>
      </c>
      <c r="M103" s="233">
        <v>2.2577674825119405</v>
      </c>
      <c r="N103" s="200"/>
      <c r="O103" s="82" t="s">
        <v>62</v>
      </c>
      <c r="P103" s="235">
        <v>2.108607956108179</v>
      </c>
      <c r="Q103" s="83" t="s">
        <v>72</v>
      </c>
      <c r="R103" s="107">
        <v>1.948067519740309</v>
      </c>
      <c r="S103" s="202"/>
      <c r="T103" s="113" t="s">
        <v>77</v>
      </c>
      <c r="U103" s="107">
        <v>1.9388108048088746</v>
      </c>
      <c r="V103" s="82" t="s">
        <v>42</v>
      </c>
      <c r="W103" s="107">
        <v>1.7715022536107359</v>
      </c>
      <c r="X103" s="202"/>
      <c r="Y103" s="82" t="s">
        <v>42</v>
      </c>
      <c r="Z103" s="235">
        <v>2.4552329568850957</v>
      </c>
      <c r="AA103" s="82" t="s">
        <v>62</v>
      </c>
      <c r="AB103" s="233">
        <v>2.3648926934409333</v>
      </c>
      <c r="AC103" s="203"/>
      <c r="AD103" s="196"/>
      <c r="AF103" s="143"/>
      <c r="AG103" s="68"/>
      <c r="AH103" s="68"/>
      <c r="AI103" s="103"/>
      <c r="AJ103" s="89"/>
    </row>
    <row r="104" spans="1:36" x14ac:dyDescent="0.25">
      <c r="A104" s="82" t="s">
        <v>62</v>
      </c>
      <c r="B104" s="233">
        <v>2.7199302195484525</v>
      </c>
      <c r="C104" s="202"/>
      <c r="D104" s="82" t="s">
        <v>42</v>
      </c>
      <c r="E104" s="233">
        <v>2.2217327520045358</v>
      </c>
      <c r="F104" s="82" t="s">
        <v>71</v>
      </c>
      <c r="G104" s="233">
        <v>2.3800369689513059</v>
      </c>
      <c r="H104" s="195"/>
      <c r="I104" s="196"/>
      <c r="J104" s="83" t="s">
        <v>48</v>
      </c>
      <c r="K104" s="111">
        <v>1.9708496787089136</v>
      </c>
      <c r="L104" s="82" t="s">
        <v>65</v>
      </c>
      <c r="M104" s="106">
        <v>2.0320769821346176</v>
      </c>
      <c r="N104" s="200"/>
      <c r="O104" s="82" t="s">
        <v>56</v>
      </c>
      <c r="P104" s="235">
        <v>2.088127822045986</v>
      </c>
      <c r="Q104" s="83" t="s">
        <v>42</v>
      </c>
      <c r="R104" s="107">
        <v>1.8864070908100155</v>
      </c>
      <c r="S104" s="202"/>
      <c r="T104" s="83" t="s">
        <v>67</v>
      </c>
      <c r="U104" s="109">
        <v>1.5750659426434155</v>
      </c>
      <c r="V104" s="83" t="s">
        <v>62</v>
      </c>
      <c r="W104" s="107">
        <v>1.6669343441482483</v>
      </c>
      <c r="X104" s="202"/>
      <c r="Y104" s="82" t="s">
        <v>74</v>
      </c>
      <c r="Z104" s="235">
        <v>2.3729870472336003</v>
      </c>
      <c r="AA104" s="82" t="s">
        <v>72</v>
      </c>
      <c r="AB104" s="233">
        <v>2.2939489266244397</v>
      </c>
      <c r="AC104" s="203"/>
      <c r="AD104" s="196"/>
      <c r="AF104" s="143"/>
      <c r="AG104" s="68"/>
      <c r="AH104" s="76"/>
      <c r="AI104" s="103"/>
      <c r="AJ104" s="89"/>
    </row>
    <row r="105" spans="1:36" x14ac:dyDescent="0.25">
      <c r="A105" s="82" t="s">
        <v>42</v>
      </c>
      <c r="B105" s="233">
        <v>2.6442465418508538</v>
      </c>
      <c r="C105" s="202"/>
      <c r="D105" s="82" t="s">
        <v>935</v>
      </c>
      <c r="E105" s="233">
        <v>2.0947782125639995</v>
      </c>
      <c r="F105" s="82" t="s">
        <v>72</v>
      </c>
      <c r="G105" s="233">
        <v>2.2832522710563965</v>
      </c>
      <c r="H105" s="195"/>
      <c r="I105" s="196"/>
      <c r="J105" s="83" t="s">
        <v>60</v>
      </c>
      <c r="K105" s="109">
        <v>1.9013797648190456</v>
      </c>
      <c r="L105" s="83" t="s">
        <v>60</v>
      </c>
      <c r="M105" s="107">
        <v>1.9353088343296332</v>
      </c>
      <c r="N105" s="200"/>
      <c r="O105" s="82" t="s">
        <v>76</v>
      </c>
      <c r="P105" s="235">
        <v>2.0689113540617865</v>
      </c>
      <c r="Q105" s="83" t="s">
        <v>71</v>
      </c>
      <c r="R105" s="107">
        <v>1.752987869873492</v>
      </c>
      <c r="S105" s="202"/>
      <c r="T105" s="83" t="s">
        <v>57</v>
      </c>
      <c r="U105" s="109">
        <v>1.5608356547986575</v>
      </c>
      <c r="V105" s="83" t="s">
        <v>77</v>
      </c>
      <c r="W105" s="107">
        <v>1.4262462386312365</v>
      </c>
      <c r="X105" s="202"/>
      <c r="Y105" s="82" t="s">
        <v>62</v>
      </c>
      <c r="Z105" s="235">
        <v>2.2407702847396247</v>
      </c>
      <c r="AA105" s="82" t="s">
        <v>71</v>
      </c>
      <c r="AB105" s="233">
        <v>2.2679031452289822</v>
      </c>
      <c r="AC105" s="203"/>
      <c r="AD105" s="196"/>
      <c r="AF105" s="142"/>
      <c r="AH105" s="76"/>
      <c r="AI105" s="104"/>
      <c r="AJ105" s="89"/>
    </row>
    <row r="106" spans="1:36" x14ac:dyDescent="0.25">
      <c r="A106" s="114" t="s">
        <v>77</v>
      </c>
      <c r="B106" s="233">
        <v>2.6139373942553261</v>
      </c>
      <c r="C106" s="202"/>
      <c r="D106" s="82" t="s">
        <v>936</v>
      </c>
      <c r="E106" s="233">
        <v>2.081111240670813</v>
      </c>
      <c r="F106" s="82" t="s">
        <v>42</v>
      </c>
      <c r="G106" s="233">
        <v>2.2384116684725801</v>
      </c>
      <c r="H106" s="195"/>
      <c r="I106" s="196"/>
      <c r="J106" s="83" t="s">
        <v>935</v>
      </c>
      <c r="K106" s="109">
        <v>1.4782000520784402</v>
      </c>
      <c r="L106" s="83" t="s">
        <v>55</v>
      </c>
      <c r="M106" s="107">
        <v>1.4246133407891359</v>
      </c>
      <c r="N106" s="200"/>
      <c r="O106" s="83" t="s">
        <v>42</v>
      </c>
      <c r="P106" s="109">
        <v>1.7970537198078542</v>
      </c>
      <c r="Q106" s="83" t="s">
        <v>49</v>
      </c>
      <c r="R106" s="107">
        <v>1.7278275080945735</v>
      </c>
      <c r="S106" s="202"/>
      <c r="T106" s="83" t="s">
        <v>72</v>
      </c>
      <c r="U106" s="109">
        <v>1.4976024757255875</v>
      </c>
      <c r="V106" s="83" t="s">
        <v>936</v>
      </c>
      <c r="W106" s="107">
        <v>1.2378158518299964</v>
      </c>
      <c r="X106" s="202"/>
      <c r="Y106" s="83" t="s">
        <v>67</v>
      </c>
      <c r="Z106" s="109">
        <v>1.8370999253391918</v>
      </c>
      <c r="AA106" s="83" t="s">
        <v>42</v>
      </c>
      <c r="AB106" s="107">
        <v>1.9373617135855767</v>
      </c>
      <c r="AC106" s="203"/>
      <c r="AD106" s="196"/>
      <c r="AF106" s="143"/>
      <c r="AH106" s="68"/>
      <c r="AI106" s="103"/>
      <c r="AJ106" s="89"/>
    </row>
    <row r="107" spans="1:36" x14ac:dyDescent="0.25">
      <c r="A107" s="82" t="s">
        <v>64</v>
      </c>
      <c r="B107" s="233">
        <v>2.2305331424587038</v>
      </c>
      <c r="C107" s="202"/>
      <c r="D107" s="83" t="s">
        <v>48</v>
      </c>
      <c r="E107" s="107">
        <v>1.9468714098326054</v>
      </c>
      <c r="F107" s="83" t="s">
        <v>77</v>
      </c>
      <c r="G107" s="107">
        <v>1.7701266229784136</v>
      </c>
      <c r="H107" s="195"/>
      <c r="I107" s="196"/>
      <c r="J107" s="83" t="s">
        <v>55</v>
      </c>
      <c r="K107" s="109">
        <v>1.4103625431880051</v>
      </c>
      <c r="L107" s="83" t="s">
        <v>936</v>
      </c>
      <c r="M107" s="107">
        <v>1.2855626173987327</v>
      </c>
      <c r="N107" s="200"/>
      <c r="O107" s="83" t="s">
        <v>67</v>
      </c>
      <c r="P107" s="109">
        <v>1.7774913847804941</v>
      </c>
      <c r="Q107" s="83" t="s">
        <v>62</v>
      </c>
      <c r="R107" s="107">
        <v>1.6305086388076773</v>
      </c>
      <c r="S107" s="202"/>
      <c r="T107" s="83" t="s">
        <v>48</v>
      </c>
      <c r="U107" s="109">
        <v>1.3073753164874828</v>
      </c>
      <c r="V107" s="83" t="s">
        <v>55</v>
      </c>
      <c r="W107" s="107">
        <v>1.2215235653549135</v>
      </c>
      <c r="X107" s="202"/>
      <c r="Y107" s="83" t="s">
        <v>77</v>
      </c>
      <c r="Z107" s="255">
        <v>1.802898161756519</v>
      </c>
      <c r="AA107" s="83" t="s">
        <v>77</v>
      </c>
      <c r="AB107" s="107">
        <v>1.54839205900557</v>
      </c>
      <c r="AC107" s="204"/>
      <c r="AD107" s="196"/>
      <c r="AF107" s="143"/>
      <c r="AH107" s="68"/>
      <c r="AI107" s="103"/>
      <c r="AJ107" s="89"/>
    </row>
    <row r="108" spans="1:36" x14ac:dyDescent="0.25">
      <c r="A108" s="82" t="s">
        <v>935</v>
      </c>
      <c r="B108" s="233">
        <v>2.0947782125639995</v>
      </c>
      <c r="C108" s="202"/>
      <c r="D108" s="113" t="s">
        <v>77</v>
      </c>
      <c r="E108" s="107">
        <v>1.7878543220373881</v>
      </c>
      <c r="F108" s="83" t="s">
        <v>936</v>
      </c>
      <c r="G108" s="107">
        <v>1.7650609510454252</v>
      </c>
      <c r="H108" s="197"/>
      <c r="I108" s="196"/>
      <c r="J108" s="83" t="s">
        <v>67</v>
      </c>
      <c r="K108" s="109">
        <v>1.374130048670678</v>
      </c>
      <c r="L108" s="84" t="s">
        <v>935</v>
      </c>
      <c r="M108" s="107">
        <v>1.1545117073825355</v>
      </c>
      <c r="N108" s="200"/>
      <c r="O108" s="83" t="s">
        <v>55</v>
      </c>
      <c r="P108" s="107">
        <v>1.7737413838583267</v>
      </c>
      <c r="Q108" s="83" t="s">
        <v>55</v>
      </c>
      <c r="R108" s="107">
        <v>1.4783358767712296</v>
      </c>
      <c r="S108" s="202"/>
      <c r="T108" s="83" t="s">
        <v>49</v>
      </c>
      <c r="U108" s="109">
        <v>1.224335110269176</v>
      </c>
      <c r="V108" s="83" t="s">
        <v>67</v>
      </c>
      <c r="W108" s="107">
        <v>1.2159743991754655</v>
      </c>
      <c r="X108" s="202"/>
      <c r="Y108" s="83" t="s">
        <v>72</v>
      </c>
      <c r="Z108" s="109">
        <v>1.7142674108969025</v>
      </c>
      <c r="AA108" s="83" t="s">
        <v>936</v>
      </c>
      <c r="AB108" s="107">
        <v>1.4651350880721761</v>
      </c>
      <c r="AC108" s="187"/>
      <c r="AD108" s="196"/>
      <c r="AF108" s="143"/>
      <c r="AI108" s="103"/>
      <c r="AJ108" s="89"/>
    </row>
    <row r="109" spans="1:36" x14ac:dyDescent="0.25">
      <c r="A109" s="82" t="s">
        <v>76</v>
      </c>
      <c r="B109" s="233">
        <v>2.0689113540617865</v>
      </c>
      <c r="C109" s="202"/>
      <c r="D109" s="83" t="s">
        <v>72</v>
      </c>
      <c r="E109" s="107">
        <v>1.5221598061182757</v>
      </c>
      <c r="F109" s="83" t="s">
        <v>49</v>
      </c>
      <c r="G109" s="107">
        <v>1.5027566794687417</v>
      </c>
      <c r="H109" s="197"/>
      <c r="I109" s="196"/>
      <c r="J109" s="83" t="s">
        <v>63</v>
      </c>
      <c r="K109" s="109">
        <v>1.0573414097505687</v>
      </c>
      <c r="L109" s="83" t="s">
        <v>77</v>
      </c>
      <c r="M109" s="107">
        <v>1.0107628331631313</v>
      </c>
      <c r="N109" s="200"/>
      <c r="O109" s="83" t="s">
        <v>48</v>
      </c>
      <c r="P109" s="109">
        <v>1.7618024307098599</v>
      </c>
      <c r="Q109" s="83" t="s">
        <v>936</v>
      </c>
      <c r="R109" s="107">
        <v>1.3917087489970692</v>
      </c>
      <c r="S109" s="202"/>
      <c r="T109" s="83" t="s">
        <v>55</v>
      </c>
      <c r="U109" s="109">
        <v>1.2030390359149266</v>
      </c>
      <c r="V109" s="83" t="s">
        <v>71</v>
      </c>
      <c r="W109" s="107">
        <v>0.87704384487457332</v>
      </c>
      <c r="X109" s="202"/>
      <c r="Y109" s="83" t="s">
        <v>48</v>
      </c>
      <c r="Z109" s="109">
        <v>1.6806413424140692</v>
      </c>
      <c r="AA109" s="83" t="s">
        <v>49</v>
      </c>
      <c r="AB109" s="107">
        <v>1.4065233509267481</v>
      </c>
      <c r="AC109" s="187"/>
      <c r="AD109" s="196"/>
      <c r="AF109" s="142"/>
      <c r="AI109" s="104"/>
      <c r="AJ109" s="89"/>
    </row>
    <row r="110" spans="1:36" x14ac:dyDescent="0.25">
      <c r="A110" s="82" t="s">
        <v>72</v>
      </c>
      <c r="B110" s="106">
        <v>2.0140033447027759</v>
      </c>
      <c r="C110" s="202"/>
      <c r="D110" s="83" t="s">
        <v>49</v>
      </c>
      <c r="E110" s="107">
        <v>1.4729773991339423</v>
      </c>
      <c r="F110" s="83" t="s">
        <v>57</v>
      </c>
      <c r="G110" s="107">
        <v>1.2599247390152173</v>
      </c>
      <c r="H110" s="198"/>
      <c r="I110" s="196"/>
      <c r="J110" s="83" t="s">
        <v>542</v>
      </c>
      <c r="K110" s="109">
        <v>1.0460720628993814</v>
      </c>
      <c r="L110" s="83" t="s">
        <v>67</v>
      </c>
      <c r="M110" s="107">
        <v>0.97945267527144297</v>
      </c>
      <c r="N110" s="200"/>
      <c r="O110" s="83" t="s">
        <v>49</v>
      </c>
      <c r="P110" s="109">
        <v>1.678078232367721</v>
      </c>
      <c r="Q110" s="83" t="s">
        <v>67</v>
      </c>
      <c r="R110" s="107">
        <v>1.355423884520178</v>
      </c>
      <c r="S110" s="202"/>
      <c r="T110" s="83" t="s">
        <v>44</v>
      </c>
      <c r="U110" s="109">
        <v>1.1974600932707378</v>
      </c>
      <c r="V110" s="83" t="s">
        <v>49</v>
      </c>
      <c r="W110" s="107">
        <v>0.66926457915862902</v>
      </c>
      <c r="X110" s="202"/>
      <c r="Y110" s="83" t="s">
        <v>49</v>
      </c>
      <c r="Z110" s="109">
        <v>1.4904115301831091</v>
      </c>
      <c r="AA110" s="83" t="s">
        <v>67</v>
      </c>
      <c r="AB110" s="107">
        <v>1.3390081639403855</v>
      </c>
      <c r="AC110" s="187"/>
      <c r="AD110" s="196"/>
      <c r="AF110" s="143"/>
      <c r="AH110" s="68"/>
      <c r="AI110" s="103"/>
      <c r="AJ110" s="89"/>
    </row>
    <row r="111" spans="1:36" x14ac:dyDescent="0.25">
      <c r="A111" s="83" t="s">
        <v>48</v>
      </c>
      <c r="B111" s="108">
        <v>1.9708496787089136</v>
      </c>
      <c r="C111" s="202"/>
      <c r="D111" s="83" t="s">
        <v>44</v>
      </c>
      <c r="E111" s="107">
        <v>1.2720514083002903</v>
      </c>
      <c r="F111" s="83" t="s">
        <v>67</v>
      </c>
      <c r="G111" s="107">
        <v>1.2493390186921445</v>
      </c>
      <c r="H111" s="197"/>
      <c r="I111" s="196"/>
      <c r="J111" s="83" t="s">
        <v>43</v>
      </c>
      <c r="K111" s="109">
        <v>0.95722917242025818</v>
      </c>
      <c r="L111" s="83" t="s">
        <v>46</v>
      </c>
      <c r="M111" s="107">
        <v>0.93024495128176754</v>
      </c>
      <c r="N111" s="200"/>
      <c r="O111" s="83" t="s">
        <v>43</v>
      </c>
      <c r="P111" s="109">
        <v>1.3454104601593286</v>
      </c>
      <c r="Q111" s="83" t="s">
        <v>43</v>
      </c>
      <c r="R111" s="107">
        <v>0.92038987670557471</v>
      </c>
      <c r="S111" s="202"/>
      <c r="T111" s="83" t="s">
        <v>43</v>
      </c>
      <c r="U111" s="109">
        <v>1.1598845738817931</v>
      </c>
      <c r="V111" s="83" t="s">
        <v>43</v>
      </c>
      <c r="W111" s="107">
        <v>0.6467294593696914</v>
      </c>
      <c r="X111" s="202"/>
      <c r="Y111" s="83" t="s">
        <v>44</v>
      </c>
      <c r="Z111" s="109">
        <v>1.4272765221155848</v>
      </c>
      <c r="AA111" s="83" t="s">
        <v>57</v>
      </c>
      <c r="AB111" s="107">
        <v>1.1483969306958821</v>
      </c>
      <c r="AC111" s="187"/>
      <c r="AD111" s="196"/>
      <c r="AF111" s="143"/>
      <c r="AG111" s="68"/>
      <c r="AH111" s="68"/>
      <c r="AI111" s="103"/>
      <c r="AJ111" s="89"/>
    </row>
    <row r="112" spans="1:36" x14ac:dyDescent="0.25">
      <c r="A112" s="83" t="s">
        <v>67</v>
      </c>
      <c r="B112" s="107">
        <v>1.8370999253391918</v>
      </c>
      <c r="C112" s="202"/>
      <c r="D112" s="83" t="s">
        <v>67</v>
      </c>
      <c r="E112" s="107">
        <v>1.2338034042697226</v>
      </c>
      <c r="F112" s="84" t="s">
        <v>935</v>
      </c>
      <c r="G112" s="107">
        <v>1.1996097520902713</v>
      </c>
      <c r="H112" s="197"/>
      <c r="I112" s="196"/>
      <c r="J112" s="83" t="s">
        <v>44</v>
      </c>
      <c r="K112" s="109">
        <v>0.95387787889889419</v>
      </c>
      <c r="L112" s="83" t="s">
        <v>49</v>
      </c>
      <c r="M112" s="107">
        <v>0.92196015593826364</v>
      </c>
      <c r="N112" s="200"/>
      <c r="O112" s="83" t="s">
        <v>72</v>
      </c>
      <c r="P112" s="109">
        <v>1.2801712050907552</v>
      </c>
      <c r="Q112" s="84" t="s">
        <v>935</v>
      </c>
      <c r="R112" s="107">
        <v>0.63160567194083195</v>
      </c>
      <c r="S112" s="202"/>
      <c r="T112" s="83" t="s">
        <v>63</v>
      </c>
      <c r="U112" s="109">
        <v>1.1428644792435825</v>
      </c>
      <c r="V112" s="83" t="s">
        <v>59</v>
      </c>
      <c r="W112" s="107">
        <v>0.64542340608298876</v>
      </c>
      <c r="X112" s="202"/>
      <c r="Y112" s="83" t="s">
        <v>43</v>
      </c>
      <c r="Z112" s="109">
        <v>1.3757035094555523</v>
      </c>
      <c r="AA112" s="83" t="s">
        <v>43</v>
      </c>
      <c r="AB112" s="107">
        <v>0.99907745356399047</v>
      </c>
      <c r="AC112" s="187"/>
      <c r="AD112" s="196"/>
      <c r="AF112" s="143"/>
      <c r="AI112" s="103"/>
      <c r="AJ112" s="89"/>
    </row>
    <row r="113" spans="1:36" x14ac:dyDescent="0.25">
      <c r="A113" s="83" t="s">
        <v>49</v>
      </c>
      <c r="B113" s="107">
        <v>1.678078232367721</v>
      </c>
      <c r="C113" s="202"/>
      <c r="D113" s="83" t="s">
        <v>43</v>
      </c>
      <c r="E113" s="107">
        <v>1.1688967549260452</v>
      </c>
      <c r="F113" s="83" t="s">
        <v>43</v>
      </c>
      <c r="G113" s="107">
        <v>0.9246694255119895</v>
      </c>
      <c r="H113" s="197"/>
      <c r="I113" s="196"/>
      <c r="J113" s="113" t="s">
        <v>77</v>
      </c>
      <c r="K113" s="107">
        <v>0.94964882018935026</v>
      </c>
      <c r="L113" s="83" t="s">
        <v>63</v>
      </c>
      <c r="M113" s="107">
        <v>0.80395281708621869</v>
      </c>
      <c r="N113" s="200"/>
      <c r="O113" s="83" t="s">
        <v>52</v>
      </c>
      <c r="P113" s="109">
        <v>1.0217540642493548</v>
      </c>
      <c r="Q113" s="83" t="s">
        <v>52</v>
      </c>
      <c r="R113" s="107">
        <v>0.6291759714983165</v>
      </c>
      <c r="S113" s="202"/>
      <c r="T113" s="83" t="s">
        <v>59</v>
      </c>
      <c r="U113" s="109">
        <v>0.99446831115685042</v>
      </c>
      <c r="V113" s="83" t="s">
        <v>52</v>
      </c>
      <c r="W113" s="107">
        <v>0.56601134523131458</v>
      </c>
      <c r="X113" s="202"/>
      <c r="Y113" s="83" t="s">
        <v>52</v>
      </c>
      <c r="Z113" s="109">
        <v>1.1639384176651317</v>
      </c>
      <c r="AA113" s="83" t="s">
        <v>52</v>
      </c>
      <c r="AB113" s="107">
        <v>0.69809853324542681</v>
      </c>
      <c r="AC113" s="187"/>
      <c r="AD113" s="196"/>
      <c r="AF113" s="142"/>
      <c r="AI113" s="103"/>
      <c r="AJ113" s="89"/>
    </row>
    <row r="114" spans="1:36" x14ac:dyDescent="0.25">
      <c r="A114" s="83" t="s">
        <v>44</v>
      </c>
      <c r="B114" s="107">
        <v>1.4272765221155848</v>
      </c>
      <c r="C114" s="202"/>
      <c r="D114" s="83" t="s">
        <v>64</v>
      </c>
      <c r="E114" s="107">
        <v>0.97999843268137399</v>
      </c>
      <c r="F114" s="83" t="s">
        <v>59</v>
      </c>
      <c r="G114" s="107">
        <v>0.62242406746936396</v>
      </c>
      <c r="H114" s="198"/>
      <c r="I114" s="196"/>
      <c r="J114" s="83" t="s">
        <v>57</v>
      </c>
      <c r="K114" s="109">
        <v>0.88926273444297699</v>
      </c>
      <c r="L114" s="83" t="s">
        <v>43</v>
      </c>
      <c r="M114" s="107">
        <v>0.67146696178675336</v>
      </c>
      <c r="N114" s="200"/>
      <c r="O114" s="83" t="s">
        <v>542</v>
      </c>
      <c r="P114" s="109">
        <v>0.8119689367050551</v>
      </c>
      <c r="Q114" s="83" t="s">
        <v>57</v>
      </c>
      <c r="R114" s="107">
        <v>0.52741070076917507</v>
      </c>
      <c r="S114" s="202"/>
      <c r="T114" s="83" t="s">
        <v>935</v>
      </c>
      <c r="U114" s="107">
        <v>0.9702112699077996</v>
      </c>
      <c r="V114" s="84" t="s">
        <v>935</v>
      </c>
      <c r="W114" s="107">
        <v>0.4808159611222026</v>
      </c>
      <c r="X114" s="202"/>
      <c r="Y114" s="83" t="s">
        <v>64</v>
      </c>
      <c r="Z114" s="109">
        <v>0.92168384207137155</v>
      </c>
      <c r="AA114" s="83" t="s">
        <v>64</v>
      </c>
      <c r="AB114" s="107">
        <v>0.5488000855380506</v>
      </c>
      <c r="AC114" s="187"/>
      <c r="AD114" s="196"/>
      <c r="AF114" s="143"/>
      <c r="AI114" s="103"/>
      <c r="AJ114" s="89"/>
    </row>
    <row r="115" spans="1:36" x14ac:dyDescent="0.25">
      <c r="A115" s="83" t="s">
        <v>43</v>
      </c>
      <c r="B115" s="107">
        <v>1.3757035094555523</v>
      </c>
      <c r="C115" s="202"/>
      <c r="D115" s="83" t="s">
        <v>59</v>
      </c>
      <c r="E115" s="107">
        <v>0.88560014219721572</v>
      </c>
      <c r="F115" s="83" t="s">
        <v>52</v>
      </c>
      <c r="G115" s="107">
        <v>0.61322150835934752</v>
      </c>
      <c r="H115" s="197"/>
      <c r="I115" s="196"/>
      <c r="J115" s="83" t="s">
        <v>49</v>
      </c>
      <c r="K115" s="109">
        <v>0.86008009374655037</v>
      </c>
      <c r="L115" s="83" t="s">
        <v>937</v>
      </c>
      <c r="M115" s="107">
        <v>0.45113101084712781</v>
      </c>
      <c r="N115" s="200"/>
      <c r="O115" s="83" t="s">
        <v>44</v>
      </c>
      <c r="P115" s="109">
        <v>0.67782875503489082</v>
      </c>
      <c r="Q115" s="83" t="s">
        <v>64</v>
      </c>
      <c r="R115" s="107">
        <v>0.51514651238404752</v>
      </c>
      <c r="S115" s="202"/>
      <c r="T115" s="83" t="s">
        <v>52</v>
      </c>
      <c r="U115" s="109">
        <v>0.79723955918488165</v>
      </c>
      <c r="V115" s="83" t="s">
        <v>937</v>
      </c>
      <c r="W115" s="107">
        <v>0.40613776514382072</v>
      </c>
      <c r="X115" s="202"/>
      <c r="Y115" s="83" t="s">
        <v>937</v>
      </c>
      <c r="Z115" s="107">
        <v>0.83286637834522592</v>
      </c>
      <c r="AA115" s="83" t="s">
        <v>937</v>
      </c>
      <c r="AB115" s="107">
        <v>0.48318965884040393</v>
      </c>
      <c r="AC115" s="187"/>
      <c r="AD115" s="196"/>
      <c r="AF115" s="143"/>
      <c r="AG115" s="68"/>
      <c r="AH115" s="68"/>
      <c r="AI115" s="103"/>
      <c r="AJ115" s="89"/>
    </row>
    <row r="116" spans="1:36" x14ac:dyDescent="0.25">
      <c r="A116" s="83" t="s">
        <v>52</v>
      </c>
      <c r="B116" s="107">
        <v>1.1639384176651317</v>
      </c>
      <c r="C116" s="202"/>
      <c r="D116" s="83" t="s">
        <v>52</v>
      </c>
      <c r="E116" s="107">
        <v>0.78730111844788586</v>
      </c>
      <c r="F116" s="83" t="s">
        <v>64</v>
      </c>
      <c r="G116" s="107">
        <v>0.60451747051940918</v>
      </c>
      <c r="H116" s="197"/>
      <c r="I116" s="196"/>
      <c r="J116" s="83" t="s">
        <v>71</v>
      </c>
      <c r="K116" s="109">
        <v>0.82923075367613963</v>
      </c>
      <c r="L116" s="83" t="s">
        <v>59</v>
      </c>
      <c r="M116" s="107">
        <v>0.43609770789435265</v>
      </c>
      <c r="N116" s="200"/>
      <c r="O116" s="83" t="s">
        <v>937</v>
      </c>
      <c r="P116" s="109">
        <v>0.65490014824299225</v>
      </c>
      <c r="Q116" s="83" t="s">
        <v>937</v>
      </c>
      <c r="R116" s="107">
        <v>0.46803752083241368</v>
      </c>
      <c r="S116" s="202"/>
      <c r="T116" s="83" t="s">
        <v>64</v>
      </c>
      <c r="U116" s="109">
        <v>0.79202465458637039</v>
      </c>
      <c r="V116" s="83" t="s">
        <v>57</v>
      </c>
      <c r="W116" s="107">
        <v>0.38169024914353727</v>
      </c>
      <c r="X116" s="202"/>
      <c r="Y116" s="83" t="s">
        <v>542</v>
      </c>
      <c r="Z116" s="109">
        <v>0.77186424007315702</v>
      </c>
      <c r="AA116" s="83" t="s">
        <v>46</v>
      </c>
      <c r="AB116" s="107">
        <v>0.45428771201705154</v>
      </c>
      <c r="AC116" s="187"/>
      <c r="AD116" s="196"/>
      <c r="AF116" s="142"/>
      <c r="AG116" s="68"/>
      <c r="AH116" s="68"/>
      <c r="AI116" s="103"/>
      <c r="AJ116" s="89"/>
    </row>
    <row r="117" spans="1:36" x14ac:dyDescent="0.25">
      <c r="A117" s="83" t="s">
        <v>542</v>
      </c>
      <c r="B117" s="107">
        <v>1.0460720628993814</v>
      </c>
      <c r="C117" s="202"/>
      <c r="D117" s="83" t="s">
        <v>542</v>
      </c>
      <c r="E117" s="107">
        <v>0.77204922689688404</v>
      </c>
      <c r="F117" s="83" t="s">
        <v>937</v>
      </c>
      <c r="G117" s="107">
        <v>0.59108392672413079</v>
      </c>
      <c r="H117" s="197"/>
      <c r="I117" s="196"/>
      <c r="J117" s="83" t="s">
        <v>937</v>
      </c>
      <c r="K117" s="109">
        <v>0.76486193819284543</v>
      </c>
      <c r="L117" s="83" t="s">
        <v>52</v>
      </c>
      <c r="M117" s="107">
        <v>0.38605438679086646</v>
      </c>
      <c r="N117" s="200"/>
      <c r="O117" s="83" t="s">
        <v>71</v>
      </c>
      <c r="P117" s="109">
        <v>0.5368477309080083</v>
      </c>
      <c r="Q117" s="83" t="s">
        <v>59</v>
      </c>
      <c r="R117" s="107">
        <v>0.46494599684965271</v>
      </c>
      <c r="S117" s="200"/>
      <c r="T117" s="83" t="s">
        <v>937</v>
      </c>
      <c r="U117" s="109">
        <v>0.74225839329443766</v>
      </c>
      <c r="V117" s="83" t="s">
        <v>64</v>
      </c>
      <c r="W117" s="107">
        <v>0.27630077557892735</v>
      </c>
      <c r="X117" s="202"/>
      <c r="Y117" s="83" t="s">
        <v>76</v>
      </c>
      <c r="Z117" s="109">
        <v>0.76669518690390748</v>
      </c>
      <c r="AA117" s="84" t="s">
        <v>935</v>
      </c>
      <c r="AB117" s="107">
        <v>0.43781925619861434</v>
      </c>
      <c r="AC117" s="187"/>
      <c r="AD117" s="196"/>
      <c r="AF117" s="143"/>
      <c r="AG117" s="73"/>
      <c r="AH117" s="77"/>
      <c r="AI117" s="103"/>
      <c r="AJ117" s="89"/>
    </row>
    <row r="118" spans="1:36" x14ac:dyDescent="0.25">
      <c r="A118" s="83" t="s">
        <v>59</v>
      </c>
      <c r="B118" s="107">
        <v>0.99446831115685042</v>
      </c>
      <c r="C118" s="202"/>
      <c r="D118" s="83" t="s">
        <v>71</v>
      </c>
      <c r="E118" s="107">
        <v>0.75507123645964491</v>
      </c>
      <c r="F118" s="83" t="s">
        <v>46</v>
      </c>
      <c r="G118" s="107">
        <v>0.37820773978841787</v>
      </c>
      <c r="H118" s="197"/>
      <c r="I118" s="196"/>
      <c r="J118" s="83" t="s">
        <v>46</v>
      </c>
      <c r="K118" s="109">
        <v>0.59073614489405701</v>
      </c>
      <c r="L118" s="83" t="s">
        <v>44</v>
      </c>
      <c r="M118" s="107">
        <v>0.2555780398718514</v>
      </c>
      <c r="N118" s="200"/>
      <c r="O118" s="83" t="s">
        <v>59</v>
      </c>
      <c r="P118" s="109">
        <v>0.51266049675774672</v>
      </c>
      <c r="Q118" s="83" t="s">
        <v>46</v>
      </c>
      <c r="R118" s="107">
        <v>0.29508252466915891</v>
      </c>
      <c r="T118" s="83" t="s">
        <v>542</v>
      </c>
      <c r="U118" s="109">
        <v>0.6004739878789711</v>
      </c>
      <c r="V118" s="83" t="s">
        <v>44</v>
      </c>
      <c r="W118" s="107">
        <v>9.418411304383454E-3</v>
      </c>
      <c r="X118" s="202"/>
      <c r="Y118" s="83" t="s">
        <v>71</v>
      </c>
      <c r="Z118" s="109">
        <v>0.75499916111618193</v>
      </c>
      <c r="AA118" s="83" t="s">
        <v>44</v>
      </c>
      <c r="AB118" s="107">
        <v>0.40860996239650854</v>
      </c>
      <c r="AC118" s="187"/>
      <c r="AD118" s="196"/>
      <c r="AF118" s="143"/>
      <c r="AH118" s="76"/>
      <c r="AI118" s="103"/>
      <c r="AJ118" s="89"/>
    </row>
    <row r="119" spans="1:36" x14ac:dyDescent="0.25">
      <c r="A119" s="83" t="s">
        <v>937</v>
      </c>
      <c r="B119" s="107">
        <v>0.83286637834522592</v>
      </c>
      <c r="C119" s="202"/>
      <c r="D119" s="83" t="s">
        <v>937</v>
      </c>
      <c r="E119" s="107">
        <v>0.62679947808844327</v>
      </c>
      <c r="F119" s="83" t="s">
        <v>44</v>
      </c>
      <c r="G119" s="107">
        <v>0.32736527223695078</v>
      </c>
      <c r="H119" s="197"/>
      <c r="I119" s="196"/>
      <c r="J119" s="83" t="s">
        <v>52</v>
      </c>
      <c r="K119" s="109">
        <v>0.57883674813738228</v>
      </c>
      <c r="L119" s="83" t="s">
        <v>57</v>
      </c>
      <c r="M119" s="107">
        <v>0.14849831084643564</v>
      </c>
      <c r="N119" s="200"/>
      <c r="O119" s="83" t="s">
        <v>935</v>
      </c>
      <c r="P119" s="107">
        <v>0.51262946746238902</v>
      </c>
      <c r="Q119" s="83" t="s">
        <v>44</v>
      </c>
      <c r="R119" s="107">
        <v>0.20154223250382616</v>
      </c>
      <c r="T119" s="83" t="s">
        <v>71</v>
      </c>
      <c r="U119" s="109">
        <v>0.50895329125248301</v>
      </c>
      <c r="V119" s="83" t="s">
        <v>46</v>
      </c>
      <c r="W119" s="107">
        <v>8.8780375225944574E-3</v>
      </c>
      <c r="X119" s="202"/>
      <c r="Y119" s="83" t="s">
        <v>935</v>
      </c>
      <c r="Z119" s="109">
        <v>0.67048338390993778</v>
      </c>
      <c r="AA119" s="83" t="s">
        <v>59</v>
      </c>
      <c r="AB119" s="107">
        <v>0.33233548496098014</v>
      </c>
      <c r="AC119" s="187"/>
      <c r="AD119" s="196"/>
      <c r="AF119" s="143"/>
      <c r="AH119" s="74"/>
      <c r="AJ119" s="89"/>
    </row>
    <row r="120" spans="1:36" x14ac:dyDescent="0.25">
      <c r="A120" s="83" t="s">
        <v>71</v>
      </c>
      <c r="B120" s="107">
        <v>0.82923075367613963</v>
      </c>
      <c r="C120" s="202"/>
      <c r="D120" s="83" t="s">
        <v>76</v>
      </c>
      <c r="E120" s="107">
        <v>0.61078056567862526</v>
      </c>
      <c r="F120" s="83" t="s">
        <v>70</v>
      </c>
      <c r="G120" s="107">
        <v>3.4276106559856724E-2</v>
      </c>
      <c r="H120" s="197"/>
      <c r="I120" s="196"/>
      <c r="J120" s="83" t="s">
        <v>59</v>
      </c>
      <c r="K120" s="109">
        <v>0.55948783713436756</v>
      </c>
      <c r="L120" s="83" t="s">
        <v>45</v>
      </c>
      <c r="M120" s="107">
        <v>2.7813218259542315E-2</v>
      </c>
      <c r="N120" s="200"/>
      <c r="O120" s="83" t="s">
        <v>64</v>
      </c>
      <c r="P120" s="109">
        <v>0.42099320490075848</v>
      </c>
      <c r="Q120" s="83" t="s">
        <v>76</v>
      </c>
      <c r="R120" s="107">
        <v>2.912888960338008E-2</v>
      </c>
      <c r="T120" s="83" t="s">
        <v>76</v>
      </c>
      <c r="U120" s="109">
        <v>0.27011264740485669</v>
      </c>
      <c r="V120" s="83" t="s">
        <v>45</v>
      </c>
      <c r="W120" s="107">
        <v>7.3101846306138259E-3</v>
      </c>
      <c r="X120" s="202"/>
      <c r="Y120" s="83" t="s">
        <v>59</v>
      </c>
      <c r="Z120" s="109">
        <v>0.49557325100692412</v>
      </c>
      <c r="AA120" s="83" t="s">
        <v>76</v>
      </c>
      <c r="AB120" s="107">
        <v>1.5743992852315404E-2</v>
      </c>
      <c r="AC120" s="187"/>
      <c r="AD120" s="196"/>
      <c r="AF120" s="142"/>
      <c r="AH120" s="68"/>
      <c r="AJ120" s="89"/>
    </row>
    <row r="121" spans="1:36" x14ac:dyDescent="0.25">
      <c r="A121" s="83" t="s">
        <v>46</v>
      </c>
      <c r="B121" s="107">
        <v>0.59073614489405701</v>
      </c>
      <c r="C121" s="202"/>
      <c r="D121" s="83" t="s">
        <v>70</v>
      </c>
      <c r="E121" s="107">
        <v>0.51498878372324619</v>
      </c>
      <c r="F121" s="83" t="s">
        <v>76</v>
      </c>
      <c r="G121" s="107">
        <v>1.5411770242676315E-2</v>
      </c>
      <c r="H121" s="197"/>
      <c r="I121" s="196"/>
      <c r="J121" s="83" t="s">
        <v>70</v>
      </c>
      <c r="K121" s="109">
        <v>0.27092986168875832</v>
      </c>
      <c r="L121" s="83" t="s">
        <v>70</v>
      </c>
      <c r="M121" s="107">
        <v>1.1692255504150902E-2</v>
      </c>
      <c r="N121" s="200"/>
      <c r="O121" s="83" t="s">
        <v>70</v>
      </c>
      <c r="P121" s="109">
        <v>0.16664829873292669</v>
      </c>
      <c r="Q121" s="83" t="s">
        <v>45</v>
      </c>
      <c r="R121" s="107">
        <v>1.018465614111963E-2</v>
      </c>
      <c r="T121" s="83" t="s">
        <v>70</v>
      </c>
      <c r="U121" s="109">
        <v>0.1566257163052947</v>
      </c>
      <c r="V121" s="83" t="s">
        <v>76</v>
      </c>
      <c r="W121" s="79"/>
      <c r="X121" s="202"/>
      <c r="Y121" s="83" t="s">
        <v>46</v>
      </c>
      <c r="Z121" s="255">
        <v>0.21865305521119563</v>
      </c>
      <c r="AA121" s="83" t="s">
        <v>45</v>
      </c>
      <c r="AB121" s="107">
        <v>1.0267381560007229E-2</v>
      </c>
      <c r="AC121" s="187"/>
      <c r="AD121" s="196"/>
      <c r="AF121" s="143"/>
      <c r="AJ121" s="89"/>
    </row>
    <row r="122" spans="1:36" x14ac:dyDescent="0.25">
      <c r="A122" s="83" t="s">
        <v>70</v>
      </c>
      <c r="B122" s="107">
        <v>0.51498878372324619</v>
      </c>
      <c r="C122" s="202"/>
      <c r="D122" s="83" t="s">
        <v>46</v>
      </c>
      <c r="E122" s="107">
        <v>0.19031202756039728</v>
      </c>
      <c r="F122" s="83" t="s">
        <v>45</v>
      </c>
      <c r="G122" s="107">
        <v>1.2186715039266322E-2</v>
      </c>
      <c r="H122" s="197"/>
      <c r="I122" s="196"/>
      <c r="J122" s="83" t="s">
        <v>45</v>
      </c>
      <c r="K122" s="107">
        <v>0.24388282069844192</v>
      </c>
      <c r="L122" s="83" t="s">
        <v>76</v>
      </c>
      <c r="M122" s="107">
        <v>3.8590612243932336E-3</v>
      </c>
      <c r="N122" s="200"/>
      <c r="O122" s="83" t="s">
        <v>46</v>
      </c>
      <c r="P122" s="109">
        <v>0.15748117671180914</v>
      </c>
      <c r="Q122" s="83" t="s">
        <v>70</v>
      </c>
      <c r="R122" s="107">
        <v>8.1060573100982195E-3</v>
      </c>
      <c r="T122" s="83" t="s">
        <v>46</v>
      </c>
      <c r="U122" s="109">
        <v>0.12629478804582753</v>
      </c>
      <c r="V122" s="83" t="s">
        <v>70</v>
      </c>
      <c r="W122" s="187"/>
      <c r="X122" s="202"/>
      <c r="Y122" s="83" t="s">
        <v>70</v>
      </c>
      <c r="Z122" s="109">
        <v>0.13512056893373808</v>
      </c>
      <c r="AA122" s="83" t="s">
        <v>70</v>
      </c>
      <c r="AB122" s="107">
        <v>7.6197847862063926E-3</v>
      </c>
      <c r="AC122" s="187"/>
      <c r="AD122" s="196"/>
      <c r="AF122" s="145"/>
    </row>
    <row r="123" spans="1:36" x14ac:dyDescent="0.25">
      <c r="A123" s="83" t="s">
        <v>45</v>
      </c>
      <c r="B123" s="107">
        <v>0.24388282069844192</v>
      </c>
      <c r="C123" s="202"/>
      <c r="D123" s="83" t="s">
        <v>45</v>
      </c>
      <c r="E123" s="107">
        <v>7.7402842092986576E-2</v>
      </c>
      <c r="G123" s="79"/>
      <c r="H123" s="197"/>
      <c r="I123" s="196"/>
      <c r="J123" s="83" t="s">
        <v>76</v>
      </c>
      <c r="K123" s="109">
        <v>0.16413977807307456</v>
      </c>
      <c r="L123" s="79"/>
      <c r="M123" s="79"/>
      <c r="N123" s="200"/>
      <c r="O123" s="83" t="s">
        <v>45</v>
      </c>
      <c r="P123" s="109">
        <v>8.1366485331124866E-2</v>
      </c>
      <c r="Q123" s="79"/>
      <c r="R123" s="104"/>
      <c r="T123" s="83" t="s">
        <v>45</v>
      </c>
      <c r="U123" s="109">
        <v>8.0010629881296799E-2</v>
      </c>
      <c r="V123" s="79"/>
      <c r="W123" s="187"/>
      <c r="X123" s="200"/>
      <c r="Y123" s="83" t="s">
        <v>45</v>
      </c>
      <c r="Z123" s="109">
        <v>7.6873037047730519E-2</v>
      </c>
      <c r="AA123" s="79"/>
      <c r="AB123" s="79"/>
      <c r="AC123" s="187"/>
      <c r="AD123" s="196"/>
      <c r="AF123" s="146"/>
    </row>
    <row r="124" spans="1:36" s="187" customFormat="1" x14ac:dyDescent="0.25">
      <c r="A124" s="203"/>
      <c r="B124" s="197"/>
      <c r="D124" s="203"/>
      <c r="E124" s="197"/>
      <c r="J124" s="203"/>
      <c r="K124" s="198"/>
      <c r="O124" s="203"/>
      <c r="P124" s="198"/>
      <c r="T124" s="203"/>
      <c r="U124" s="198"/>
      <c r="W124" s="85"/>
      <c r="Y124" s="203"/>
      <c r="Z124" s="198"/>
      <c r="AB124" s="145"/>
    </row>
    <row r="125" spans="1:36" s="187" customFormat="1" x14ac:dyDescent="0.25">
      <c r="A125" s="203"/>
      <c r="B125" s="197"/>
      <c r="D125" s="203"/>
      <c r="E125" s="197"/>
      <c r="J125" s="203"/>
      <c r="K125" s="198"/>
      <c r="O125" s="203"/>
      <c r="P125" s="198"/>
      <c r="T125" s="203"/>
      <c r="U125" s="198"/>
      <c r="W125" s="85"/>
      <c r="Y125" s="203"/>
      <c r="Z125" s="198"/>
      <c r="AA125" s="146"/>
    </row>
    <row r="126" spans="1:36" x14ac:dyDescent="0.25">
      <c r="A126" s="208" t="s">
        <v>1220</v>
      </c>
      <c r="W126" s="68"/>
      <c r="Y126" s="68"/>
      <c r="AA126" s="143"/>
    </row>
    <row r="127" spans="1:36" x14ac:dyDescent="0.25">
      <c r="A127" s="141" t="s">
        <v>68</v>
      </c>
      <c r="B127" s="112">
        <v>2.1088728700818606</v>
      </c>
      <c r="W127" s="68"/>
      <c r="Y127" s="68"/>
      <c r="AA127" s="143"/>
    </row>
    <row r="128" spans="1:36" x14ac:dyDescent="0.25">
      <c r="A128" s="141" t="s">
        <v>66</v>
      </c>
      <c r="B128" s="112">
        <v>1.0629167459708475</v>
      </c>
      <c r="X128" s="85" t="str">
        <f>IF(W126=Y127,"","x")</f>
        <v/>
      </c>
      <c r="AA128" s="146"/>
    </row>
    <row r="129" spans="1:27" x14ac:dyDescent="0.25">
      <c r="A129" s="141" t="s">
        <v>51</v>
      </c>
      <c r="B129" s="112">
        <v>0.64062663039657186</v>
      </c>
      <c r="X129" s="85" t="str">
        <f>IF(W127=W126,"","x")</f>
        <v/>
      </c>
      <c r="AA129" s="145"/>
    </row>
    <row r="130" spans="1:27" x14ac:dyDescent="0.25">
      <c r="A130" s="252" t="s">
        <v>78</v>
      </c>
      <c r="B130" s="112">
        <v>0.61115695196693975</v>
      </c>
      <c r="X130" s="74"/>
      <c r="Y130" s="85" t="str">
        <f>IF(X130=W127,"","x")</f>
        <v/>
      </c>
      <c r="AA130" s="146"/>
    </row>
    <row r="131" spans="1:27" x14ac:dyDescent="0.25">
      <c r="A131" s="141" t="s">
        <v>58</v>
      </c>
      <c r="B131" s="112">
        <v>0.54248046282856333</v>
      </c>
      <c r="X131" s="75"/>
      <c r="Y131" s="85" t="str">
        <f>IF(X131=X130,"","x")</f>
        <v/>
      </c>
      <c r="Z131" s="85" t="str">
        <f>IF(Y126=Y125,"","x")</f>
        <v/>
      </c>
      <c r="AA131" s="143"/>
    </row>
    <row r="132" spans="1:27" x14ac:dyDescent="0.25">
      <c r="A132" s="141" t="s">
        <v>74</v>
      </c>
      <c r="B132" s="112">
        <v>0.46988292585080721</v>
      </c>
      <c r="Z132" s="85" t="str">
        <f>IF(Y127=Y126,"","x")</f>
        <v/>
      </c>
      <c r="AA132" s="143"/>
    </row>
    <row r="133" spans="1:27" x14ac:dyDescent="0.25">
      <c r="A133" s="141" t="s">
        <v>53</v>
      </c>
      <c r="B133" s="112">
        <v>0.4645976490417425</v>
      </c>
    </row>
    <row r="134" spans="1:27" x14ac:dyDescent="0.25">
      <c r="A134" s="141" t="s">
        <v>73</v>
      </c>
      <c r="B134" s="112">
        <v>0.44268391179261268</v>
      </c>
    </row>
    <row r="135" spans="1:27" x14ac:dyDescent="0.25">
      <c r="A135" s="141" t="s">
        <v>65</v>
      </c>
      <c r="B135" s="112">
        <v>0.41712566764117226</v>
      </c>
    </row>
    <row r="136" spans="1:27" x14ac:dyDescent="0.25">
      <c r="A136" s="141" t="s">
        <v>56</v>
      </c>
      <c r="B136" s="112">
        <v>0.40084247504898241</v>
      </c>
    </row>
    <row r="137" spans="1:27" x14ac:dyDescent="0.25">
      <c r="A137" s="141" t="s">
        <v>62</v>
      </c>
      <c r="B137" s="112">
        <v>0.34224755957984732</v>
      </c>
    </row>
    <row r="138" spans="1:27" x14ac:dyDescent="0.25">
      <c r="A138" s="141" t="s">
        <v>55</v>
      </c>
      <c r="B138" s="112">
        <v>0.26450596826407291</v>
      </c>
    </row>
    <row r="139" spans="1:27" x14ac:dyDescent="0.25">
      <c r="A139" s="141" t="s">
        <v>63</v>
      </c>
      <c r="B139" s="112">
        <v>0.25678902039054363</v>
      </c>
    </row>
    <row r="140" spans="1:27" x14ac:dyDescent="0.25">
      <c r="A140" s="141" t="s">
        <v>57</v>
      </c>
      <c r="B140" s="112">
        <v>0.24916067009798187</v>
      </c>
    </row>
    <row r="141" spans="1:27" x14ac:dyDescent="0.25">
      <c r="A141" s="141" t="s">
        <v>42</v>
      </c>
      <c r="B141" s="112">
        <v>0.21723368818884847</v>
      </c>
    </row>
    <row r="142" spans="1:27" x14ac:dyDescent="0.25">
      <c r="A142" s="141" t="s">
        <v>936</v>
      </c>
      <c r="B142" s="112">
        <v>0.21201454546491066</v>
      </c>
    </row>
    <row r="143" spans="1:27" x14ac:dyDescent="0.25">
      <c r="A143" s="236" t="s">
        <v>72</v>
      </c>
      <c r="B143" s="237">
        <v>0.17733245130549305</v>
      </c>
    </row>
    <row r="144" spans="1:27" x14ac:dyDescent="0.25">
      <c r="A144" s="236" t="s">
        <v>48</v>
      </c>
      <c r="B144" s="237">
        <v>0.16880324326069368</v>
      </c>
    </row>
    <row r="145" spans="1:2" x14ac:dyDescent="0.25">
      <c r="A145" s="236" t="s">
        <v>60</v>
      </c>
      <c r="B145" s="237">
        <v>0.15844176970970078</v>
      </c>
    </row>
    <row r="146" spans="1:2" x14ac:dyDescent="0.25">
      <c r="A146" s="236" t="s">
        <v>935</v>
      </c>
      <c r="B146" s="237">
        <v>0.12556621607469762</v>
      </c>
    </row>
    <row r="147" spans="1:2" x14ac:dyDescent="0.25">
      <c r="A147" s="236" t="s">
        <v>50</v>
      </c>
      <c r="B147" s="237">
        <v>0.12149179991325933</v>
      </c>
    </row>
    <row r="148" spans="1:2" x14ac:dyDescent="0.25">
      <c r="A148" s="236" t="s">
        <v>67</v>
      </c>
      <c r="B148" s="237">
        <v>0.11810091003772145</v>
      </c>
    </row>
    <row r="149" spans="1:2" x14ac:dyDescent="0.25">
      <c r="A149" s="238" t="s">
        <v>76</v>
      </c>
      <c r="B149" s="239">
        <v>8.9050174424284173E-2</v>
      </c>
    </row>
    <row r="150" spans="1:2" x14ac:dyDescent="0.25">
      <c r="A150" s="238" t="s">
        <v>64</v>
      </c>
      <c r="B150" s="239">
        <v>8.6809011847136214E-2</v>
      </c>
    </row>
    <row r="151" spans="1:2" x14ac:dyDescent="0.25">
      <c r="A151" s="238" t="s">
        <v>49</v>
      </c>
      <c r="B151" s="239">
        <v>7.4242802745566841E-2</v>
      </c>
    </row>
    <row r="152" spans="1:2" x14ac:dyDescent="0.25">
      <c r="A152" s="256" t="s">
        <v>77</v>
      </c>
      <c r="B152" s="240">
        <v>7.3957336803927839E-2</v>
      </c>
    </row>
    <row r="153" spans="1:2" x14ac:dyDescent="0.25">
      <c r="A153" s="238" t="s">
        <v>44</v>
      </c>
      <c r="B153" s="239">
        <v>7.1462902983624843E-2</v>
      </c>
    </row>
    <row r="154" spans="1:2" x14ac:dyDescent="0.25">
      <c r="A154" s="238" t="s">
        <v>937</v>
      </c>
      <c r="B154" s="239">
        <v>6.8054110702579343E-2</v>
      </c>
    </row>
    <row r="155" spans="1:2" x14ac:dyDescent="0.25">
      <c r="A155" s="238" t="s">
        <v>43</v>
      </c>
      <c r="B155" s="239">
        <v>6.2344015245195214E-2</v>
      </c>
    </row>
    <row r="156" spans="1:2" x14ac:dyDescent="0.25">
      <c r="A156" s="238" t="s">
        <v>71</v>
      </c>
      <c r="B156" s="239">
        <v>5.0103854871611092E-2</v>
      </c>
    </row>
    <row r="157" spans="1:2" x14ac:dyDescent="0.25">
      <c r="A157" s="238" t="s">
        <v>59</v>
      </c>
      <c r="B157" s="239">
        <v>3.914162458220638E-2</v>
      </c>
    </row>
    <row r="158" spans="1:2" x14ac:dyDescent="0.25">
      <c r="A158" s="238" t="s">
        <v>542</v>
      </c>
      <c r="B158" s="239">
        <v>3.1496247612799504E-2</v>
      </c>
    </row>
    <row r="159" spans="1:2" x14ac:dyDescent="0.25">
      <c r="A159" s="238" t="s">
        <v>70</v>
      </c>
      <c r="B159" s="239">
        <v>2.4336804358996732E-2</v>
      </c>
    </row>
    <row r="160" spans="1:2" x14ac:dyDescent="0.25">
      <c r="A160" s="238" t="s">
        <v>52</v>
      </c>
      <c r="B160" s="239">
        <v>2.2327580319746344E-2</v>
      </c>
    </row>
    <row r="161" spans="1:2" x14ac:dyDescent="0.25">
      <c r="A161" s="238" t="s">
        <v>46</v>
      </c>
      <c r="B161" s="239">
        <v>2.0533323256569647E-2</v>
      </c>
    </row>
    <row r="162" spans="1:2" x14ac:dyDescent="0.25">
      <c r="A162" s="238" t="s">
        <v>45</v>
      </c>
      <c r="B162" s="239">
        <v>1.5815511852685416E-2</v>
      </c>
    </row>
    <row r="163" spans="1:2" x14ac:dyDescent="0.25">
      <c r="A163" s="212" t="s">
        <v>1254</v>
      </c>
      <c r="B163" s="202">
        <f>SUM(B127:B162)</f>
        <v>10.3025494345148</v>
      </c>
    </row>
    <row r="164" spans="1:2" x14ac:dyDescent="0.25">
      <c r="A164" s="253">
        <v>0.02</v>
      </c>
      <c r="B164" s="202">
        <f>B163*0.02</f>
        <v>0.20605098869029601</v>
      </c>
    </row>
    <row r="165" spans="1:2" x14ac:dyDescent="0.25">
      <c r="A165" s="209">
        <v>0.01</v>
      </c>
      <c r="B165" s="87">
        <f>B163*0.01</f>
        <v>0.103025494345148</v>
      </c>
    </row>
  </sheetData>
  <sortState xmlns:xlrd2="http://schemas.microsoft.com/office/spreadsheetml/2017/richdata2" ref="W49:W64">
    <sortCondition ref="W4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4"/>
  <sheetViews>
    <sheetView topLeftCell="A46" workbookViewId="0">
      <selection activeCell="S35" sqref="S35"/>
    </sheetView>
  </sheetViews>
  <sheetFormatPr defaultRowHeight="15" x14ac:dyDescent="0.25"/>
  <cols>
    <col min="1" max="2" width="15.42578125" style="85" customWidth="1"/>
    <col min="3" max="3" width="15" style="85" customWidth="1"/>
    <col min="4" max="4" width="17" style="85" customWidth="1"/>
    <col min="5" max="16" width="9.140625" style="85"/>
    <col min="17" max="17" width="15" style="85" customWidth="1"/>
    <col min="18" max="18" width="17" style="85" customWidth="1"/>
    <col min="19" max="19" width="10.28515625" style="85" customWidth="1"/>
    <col min="20" max="16384" width="9.140625" style="85"/>
  </cols>
  <sheetData>
    <row r="1" spans="1:19" x14ac:dyDescent="0.25">
      <c r="C1" s="85" t="s">
        <v>1213</v>
      </c>
    </row>
    <row r="2" spans="1:19" ht="15.75" thickBot="1" x14ac:dyDescent="0.3">
      <c r="A2" s="85" t="s">
        <v>1218</v>
      </c>
      <c r="C2" s="85" t="s">
        <v>1216</v>
      </c>
    </row>
    <row r="3" spans="1:19" x14ac:dyDescent="0.25">
      <c r="A3" s="206">
        <v>2015</v>
      </c>
      <c r="B3" s="147"/>
      <c r="C3" s="148" t="s">
        <v>1062</v>
      </c>
      <c r="D3" s="149" t="s">
        <v>1063</v>
      </c>
      <c r="E3" s="150" t="s">
        <v>38</v>
      </c>
      <c r="F3" s="151"/>
      <c r="G3" s="150" t="s">
        <v>39</v>
      </c>
      <c r="H3" s="151"/>
      <c r="I3" s="150" t="s">
        <v>85</v>
      </c>
      <c r="J3" s="151"/>
      <c r="K3" s="150" t="s">
        <v>40</v>
      </c>
      <c r="L3" s="151"/>
      <c r="M3" s="150" t="s">
        <v>41</v>
      </c>
      <c r="N3" s="151"/>
      <c r="Q3" s="152"/>
      <c r="R3" s="152"/>
    </row>
    <row r="4" spans="1:19" x14ac:dyDescent="0.25">
      <c r="A4" s="153" t="s">
        <v>86</v>
      </c>
      <c r="B4" s="153"/>
      <c r="C4" s="148" t="s">
        <v>1064</v>
      </c>
      <c r="D4" s="149" t="s">
        <v>1064</v>
      </c>
      <c r="E4" s="148" t="s">
        <v>1065</v>
      </c>
      <c r="F4" s="154" t="s">
        <v>1066</v>
      </c>
      <c r="G4" s="148" t="s">
        <v>1065</v>
      </c>
      <c r="H4" s="154" t="s">
        <v>1066</v>
      </c>
      <c r="I4" s="148" t="s">
        <v>1065</v>
      </c>
      <c r="J4" s="154" t="s">
        <v>1066</v>
      </c>
      <c r="K4" s="148" t="s">
        <v>1065</v>
      </c>
      <c r="L4" s="154" t="s">
        <v>1066</v>
      </c>
      <c r="M4" s="148" t="s">
        <v>1065</v>
      </c>
      <c r="N4" s="154" t="s">
        <v>1066</v>
      </c>
      <c r="Q4" s="152"/>
      <c r="R4" s="152"/>
      <c r="S4" s="155"/>
    </row>
    <row r="5" spans="1:19" x14ac:dyDescent="0.25">
      <c r="A5" s="156" t="s">
        <v>15</v>
      </c>
      <c r="B5" s="86" t="s">
        <v>42</v>
      </c>
      <c r="C5" s="157">
        <v>182712.15163267485</v>
      </c>
      <c r="D5" s="158">
        <v>304147.59057806357</v>
      </c>
      <c r="E5" s="159">
        <f>$C5*'Q-d 2011'!E5/'Q-d 2011'!$C5</f>
        <v>1.4450848720015279E-2</v>
      </c>
      <c r="F5" s="160">
        <f>E5*'CALPUFF Ratios'!$C4*($D5/$C5)</f>
        <v>1.5120939765706979E-2</v>
      </c>
      <c r="G5" s="159">
        <f>$C5*'Q-d 2011'!G5/'Q-d 2011'!$C5</f>
        <v>2.2421263691270073E-2</v>
      </c>
      <c r="H5" s="160">
        <f>G5*'CALPUFF Ratios'!$C4*($D5/$C5)</f>
        <v>2.3460945742041456E-2</v>
      </c>
      <c r="I5" s="159">
        <f>$C5*'Q-d 2011'!I5/'Q-d 2011'!$C5</f>
        <v>9.924456424719794E-3</v>
      </c>
      <c r="J5" s="160">
        <f>I5*'CALPUFF Ratios'!$C4*($D5/$C5)</f>
        <v>1.038465703386126E-2</v>
      </c>
      <c r="K5" s="159">
        <f>$C5*'Q-d 2011'!K5/'Q-d 2011'!$C5</f>
        <v>1.6290680159068822E-2</v>
      </c>
      <c r="L5" s="160">
        <f>K5*'CALPUFF Ratios'!$C4*($D5/$C5)</f>
        <v>1.7046084849431389E-2</v>
      </c>
      <c r="M5" s="159">
        <f>$C5*'Q-d 2011'!M5/'Q-d 2011'!$C5</f>
        <v>1.3934278137591041E-2</v>
      </c>
      <c r="N5" s="160">
        <f>M5*'CALPUFF Ratios'!$C4*($D5/$C5)</f>
        <v>1.4580415619830733E-2</v>
      </c>
      <c r="O5" s="85" t="s">
        <v>42</v>
      </c>
      <c r="Q5" s="155"/>
      <c r="R5" s="155"/>
    </row>
    <row r="6" spans="1:19" x14ac:dyDescent="0.25">
      <c r="A6" s="156" t="s">
        <v>27</v>
      </c>
      <c r="B6" s="86" t="s">
        <v>43</v>
      </c>
      <c r="C6" s="157">
        <v>76057.043514760182</v>
      </c>
      <c r="D6" s="158">
        <v>193075.08302721748</v>
      </c>
      <c r="E6" s="159">
        <f>$C6*'Q-d 2011'!E6/'Q-d 2011'!$C6</f>
        <v>5.2944499535374874E-3</v>
      </c>
      <c r="F6" s="160">
        <f>E6*'CALPUFF Ratios'!$C5*(D6/C6)</f>
        <v>1.3636018473675444E-2</v>
      </c>
      <c r="G6" s="159">
        <f>$C6*'Q-d 2011'!G6/'Q-d 2011'!$C6</f>
        <v>7.3224934950620159E-3</v>
      </c>
      <c r="H6" s="160">
        <f>G6*'CALPUFF Ratios'!$C5*($D6/$C6)</f>
        <v>1.8859306905964685E-2</v>
      </c>
      <c r="I6" s="159">
        <f>$C6*'Q-d 2011'!I6/'Q-d 2011'!$C6</f>
        <v>5.4551597595231399E-3</v>
      </c>
      <c r="J6" s="160">
        <f>I6*'CALPUFF Ratios'!$C5*($D6/$C6)</f>
        <v>1.4049931515172219E-2</v>
      </c>
      <c r="K6" s="159">
        <f>$C6*'Q-d 2011'!K6/'Q-d 2011'!$C6</f>
        <v>5.8508158808583764E-3</v>
      </c>
      <c r="L6" s="160">
        <f>K6*'CALPUFF Ratios'!$C5*($D6/$C6)</f>
        <v>1.5068956008197272E-2</v>
      </c>
      <c r="M6" s="159">
        <f>$C6*'Q-d 2011'!M6/'Q-d 2011'!$C6</f>
        <v>5.0391089927582528E-3</v>
      </c>
      <c r="N6" s="160">
        <f>M6*'CALPUFF Ratios'!$C5*($D6/$C6)</f>
        <v>1.2978379986424227E-2</v>
      </c>
      <c r="O6" s="85" t="s">
        <v>43</v>
      </c>
      <c r="Q6" s="155"/>
      <c r="R6" s="155"/>
    </row>
    <row r="7" spans="1:19" x14ac:dyDescent="0.25">
      <c r="A7" s="156" t="s">
        <v>26</v>
      </c>
      <c r="B7" s="86" t="s">
        <v>44</v>
      </c>
      <c r="C7" s="157">
        <v>11955.096317555139</v>
      </c>
      <c r="D7" s="158">
        <v>55305.897259666832</v>
      </c>
      <c r="E7" s="159">
        <f>$C7*'Q-d 2011'!E7/'Q-d 2011'!$C7</f>
        <v>4.7705385108574262E-3</v>
      </c>
      <c r="F7" s="160">
        <f>E7*'CALPUFF Ratios'!$C6*(D7/C7)</f>
        <v>1.913918862106162E-2</v>
      </c>
      <c r="G7" s="159">
        <f>$C7*'Q-d 2011'!G7/'Q-d 2011'!$C7</f>
        <v>4.0238997437603155E-3</v>
      </c>
      <c r="H7" s="160">
        <f>G7*'CALPUFF Ratios'!$C6*($D7/$C7)</f>
        <v>1.6143707049590124E-2</v>
      </c>
      <c r="I7" s="159">
        <f>$C7*'Q-d 2011'!I7/'Q-d 2011'!$C7</f>
        <v>8.3314910441212049E-4</v>
      </c>
      <c r="J7" s="160">
        <f>I7*'CALPUFF Ratios'!$C6*($D7/$C7)</f>
        <v>3.3425572024039988E-3</v>
      </c>
      <c r="K7" s="159">
        <f>$C7*'Q-d 2011'!K7/'Q-d 2011'!$C7</f>
        <v>3.7651481042235303E-3</v>
      </c>
      <c r="L7" s="160">
        <f>K7*'CALPUFF Ratios'!$C6*($D7/$C7)</f>
        <v>1.5105606964278501E-2</v>
      </c>
      <c r="M7" s="159">
        <f>$C7*'Q-d 2011'!M7/'Q-d 2011'!$C7</f>
        <v>2.9849963235719563E-3</v>
      </c>
      <c r="N7" s="160">
        <f>M7*'CALPUFF Ratios'!$C6*($D7/$C7)</f>
        <v>1.1975672670914234E-2</v>
      </c>
      <c r="O7" s="85" t="s">
        <v>44</v>
      </c>
      <c r="Q7" s="155"/>
      <c r="R7" s="155"/>
    </row>
    <row r="8" spans="1:19" x14ac:dyDescent="0.25">
      <c r="A8" s="156" t="s">
        <v>34</v>
      </c>
      <c r="B8" s="86" t="s">
        <v>45</v>
      </c>
      <c r="C8" s="157">
        <v>236.13872752130405</v>
      </c>
      <c r="D8" s="158">
        <v>7262.8944107116931</v>
      </c>
      <c r="E8" s="159">
        <f>$C8*'Q-d 2011'!E8/'Q-d 2011'!$C8</f>
        <v>4.9057337458889623E-5</v>
      </c>
      <c r="F8" s="160">
        <f>E8*'CALPUFF Ratios'!$C7*(D8/C8)</f>
        <v>1.8525155727738261E-3</v>
      </c>
      <c r="G8" s="159">
        <f>$C8*'Q-d 2011'!G8/'Q-d 2011'!$C8</f>
        <v>1.661494560778709E-4</v>
      </c>
      <c r="H8" s="160">
        <f>G8*'CALPUFF Ratios'!$C7*($D8/$C8)</f>
        <v>6.2741777425260898E-3</v>
      </c>
      <c r="I8" s="159">
        <f>$C8*'Q-d 2011'!I8/'Q-d 2011'!$C8</f>
        <v>3.0596286783570629E-5</v>
      </c>
      <c r="J8" s="160">
        <f>I8*'CALPUFF Ratios'!$C7*($D8/$C8)</f>
        <v>1.1553847124931493E-3</v>
      </c>
      <c r="K8" s="159">
        <f>$C8*'Q-d 2011'!K8/'Q-d 2011'!$C8</f>
        <v>4.2473326378880748E-5</v>
      </c>
      <c r="L8" s="160">
        <f>K8*'CALPUFF Ratios'!$C7*($D8/$C8)</f>
        <v>1.6038884827436544E-3</v>
      </c>
      <c r="M8" s="159">
        <f>$C8*'Q-d 2011'!M8/'Q-d 2011'!$C8</f>
        <v>3.3694644938868925E-5</v>
      </c>
      <c r="N8" s="160">
        <f>M8*'CALPUFF Ratios'!$C7*($D8/$C8)</f>
        <v>1.2723856960367595E-3</v>
      </c>
      <c r="O8" s="85" t="s">
        <v>45</v>
      </c>
      <c r="Q8" s="155"/>
      <c r="R8" s="155"/>
    </row>
    <row r="9" spans="1:19" x14ac:dyDescent="0.25">
      <c r="A9" s="156" t="s">
        <v>18</v>
      </c>
      <c r="B9" s="86" t="s">
        <v>46</v>
      </c>
      <c r="C9" s="157">
        <v>2699.8394392748692</v>
      </c>
      <c r="D9" s="158">
        <v>25238.643922579431</v>
      </c>
      <c r="E9" s="159">
        <f>$C9*'Q-d 2011'!E9/'Q-d 2011'!$C9</f>
        <v>6.4681591108278768E-4</v>
      </c>
      <c r="F9" s="160">
        <f>E9*'CALPUFF Ratios'!$C8*(D9/C9)</f>
        <v>1.9394001878333025E-3</v>
      </c>
      <c r="G9" s="159">
        <f>$C9*'Q-d 2011'!G9/'Q-d 2011'!$C9</f>
        <v>5.0291491932626846E-3</v>
      </c>
      <c r="H9" s="160">
        <f>G9*'CALPUFF Ratios'!$C8*($D9/$C9)</f>
        <v>1.5079302662372156E-2</v>
      </c>
      <c r="I9" s="159">
        <f>$C9*'Q-d 2011'!I9/'Q-d 2011'!$C9</f>
        <v>4.0989626095961523E-4</v>
      </c>
      <c r="J9" s="160">
        <f>I9*'CALPUFF Ratios'!$C8*($D9/$C9)</f>
        <v>1.2290249387441213E-3</v>
      </c>
      <c r="K9" s="159">
        <f>$C9*'Q-d 2011'!K9/'Q-d 2011'!$C9</f>
        <v>3.3604107880472959E-4</v>
      </c>
      <c r="L9" s="160">
        <f>K9*'CALPUFF Ratios'!$C8*($D9/$C9)</f>
        <v>1.0075790038352706E-3</v>
      </c>
      <c r="M9" s="159">
        <f>$C9*'Q-d 2011'!M9/'Q-d 2011'!$C9</f>
        <v>4.3749477639644081E-4</v>
      </c>
      <c r="N9" s="160">
        <f>M9*'CALPUFF Ratios'!$C8*($D9/$C9)</f>
        <v>1.311775788104797E-3</v>
      </c>
      <c r="O9" s="85" t="s">
        <v>46</v>
      </c>
      <c r="Q9" s="155"/>
      <c r="R9" s="155"/>
    </row>
    <row r="10" spans="1:19" x14ac:dyDescent="0.25">
      <c r="A10" s="156" t="s">
        <v>14</v>
      </c>
      <c r="B10" s="86" t="s">
        <v>47</v>
      </c>
      <c r="C10" s="157">
        <v>121963.48475132677</v>
      </c>
      <c r="D10" s="158">
        <v>497836.7895775949</v>
      </c>
      <c r="E10" s="159">
        <f>$C10*'Q-d 2011'!E10/'Q-d 2011'!$C10</f>
        <v>8.9533855927892061E-3</v>
      </c>
      <c r="F10" s="160">
        <f>E10*'CALPUFF Ratios'!$C9*(D10/C10)</f>
        <v>2.5945007285419947E-2</v>
      </c>
      <c r="G10" s="159">
        <f>$C10*'Q-d 2011'!G10/'Q-d 2011'!$C10</f>
        <v>7.408335449894797E-3</v>
      </c>
      <c r="H10" s="160">
        <f>G10*'CALPUFF Ratios'!$C9*($D10/$C10)</f>
        <v>2.1467780565058551E-2</v>
      </c>
      <c r="I10" s="159">
        <f>$C10*'Q-d 2011'!I10/'Q-d 2011'!$C10</f>
        <v>1.4095318114938939E-3</v>
      </c>
      <c r="J10" s="160">
        <f>I10*'CALPUFF Ratios'!$C9*($D10/$C10)</f>
        <v>4.0845234173420286E-3</v>
      </c>
      <c r="K10" s="159">
        <f>$C10*'Q-d 2011'!K10/'Q-d 2011'!$C10</f>
        <v>3.803688999569651E-3</v>
      </c>
      <c r="L10" s="160">
        <f>K10*'CALPUFF Ratios'!$C9*($D10/$C10)</f>
        <v>1.1022281770684123E-2</v>
      </c>
      <c r="M10" s="159">
        <f>$C10*'Q-d 2011'!M10/'Q-d 2011'!$C10</f>
        <v>2.034186620293141E-3</v>
      </c>
      <c r="N10" s="160">
        <f>M10*'CALPUFF Ratios'!$C9*($D10/$C10)</f>
        <v>5.8946402046969092E-3</v>
      </c>
      <c r="O10" s="85" t="s">
        <v>47</v>
      </c>
      <c r="Q10" s="155"/>
      <c r="R10" s="155"/>
    </row>
    <row r="11" spans="1:19" x14ac:dyDescent="0.25">
      <c r="A11" s="156" t="s">
        <v>4</v>
      </c>
      <c r="B11" s="86" t="s">
        <v>48</v>
      </c>
      <c r="C11" s="157">
        <v>67690.892589699302</v>
      </c>
      <c r="D11" s="158">
        <v>335263.51434539951</v>
      </c>
      <c r="E11" s="159">
        <f>$C11*'Q-d 2011'!E11/'Q-d 2011'!$C11</f>
        <v>7.3354878992801884E-3</v>
      </c>
      <c r="F11" s="160">
        <f>E11*'CALPUFF Ratios'!$C10*(D11/C11)</f>
        <v>2.579255723725284E-2</v>
      </c>
      <c r="G11" s="159">
        <f>$C11*'Q-d 2011'!G11/'Q-d 2011'!$C11</f>
        <v>1.0105909465519029E-2</v>
      </c>
      <c r="H11" s="160">
        <f>G11*'CALPUFF Ratios'!$C10*($D11/$C11)</f>
        <v>3.5533730258006754E-2</v>
      </c>
      <c r="I11" s="159">
        <f>$C11*'Q-d 2011'!I11/'Q-d 2011'!$C11</f>
        <v>4.1373167044383074E-3</v>
      </c>
      <c r="J11" s="160">
        <f>I11*'CALPUFF Ratios'!$C10*($D11/$C11)</f>
        <v>1.4547359272222194E-2</v>
      </c>
      <c r="K11" s="159">
        <f>$C11*'Q-d 2011'!K11/'Q-d 2011'!$C11</f>
        <v>4.8664812769996599E-3</v>
      </c>
      <c r="L11" s="160">
        <f>K11*'CALPUFF Ratios'!$C10*($D11/$C11)</f>
        <v>1.7111199500901619E-2</v>
      </c>
      <c r="M11" s="159">
        <f>$C11*'Q-d 2011'!M11/'Q-d 2011'!$C11</f>
        <v>5.3184594752605932E-3</v>
      </c>
      <c r="N11" s="160">
        <f>M11*'CALPUFF Ratios'!$C10*($D11/$C11)</f>
        <v>1.8700415338852829E-2</v>
      </c>
      <c r="O11" s="85" t="s">
        <v>48</v>
      </c>
      <c r="Q11" s="155"/>
      <c r="R11" s="155"/>
    </row>
    <row r="12" spans="1:19" x14ac:dyDescent="0.25">
      <c r="A12" s="156" t="s">
        <v>23</v>
      </c>
      <c r="B12" s="86" t="s">
        <v>49</v>
      </c>
      <c r="C12" s="157">
        <v>67527.229041906554</v>
      </c>
      <c r="D12" s="158">
        <v>186489.98030546773</v>
      </c>
      <c r="E12" s="159">
        <f>$C12*'Q-d 2011'!E12/'Q-d 2011'!$C12</f>
        <v>6.8817579777178152E-3</v>
      </c>
      <c r="F12" s="160">
        <f>E12*'CALPUFF Ratios'!$C11*(D12/C12)</f>
        <v>1.9427483195585012E-2</v>
      </c>
      <c r="G12" s="159">
        <f>$C12*'Q-d 2011'!G12/'Q-d 2011'!$C12</f>
        <v>5.5015869110098398E-3</v>
      </c>
      <c r="H12" s="160">
        <f>G12*'CALPUFF Ratios'!$C11*($D12/$C12)</f>
        <v>1.5531204033731394E-2</v>
      </c>
      <c r="I12" s="159">
        <f>$C12*'Q-d 2011'!I12/'Q-d 2011'!$C12</f>
        <v>5.6574626260980261E-3</v>
      </c>
      <c r="J12" s="160">
        <f>I12*'CALPUFF Ratios'!$C11*($D12/$C12)</f>
        <v>1.5971247529198783E-2</v>
      </c>
      <c r="K12" s="159">
        <f>$C12*'Q-d 2011'!K12/'Q-d 2011'!$C12</f>
        <v>6.0321837160120084E-3</v>
      </c>
      <c r="L12" s="160">
        <f>K12*'CALPUFF Ratios'!$C11*($D12/$C12)</f>
        <v>1.7029100435521045E-2</v>
      </c>
      <c r="M12" s="159">
        <f>$C12*'Q-d 2011'!M12/'Q-d 2011'!$C12</f>
        <v>4.9106011700297972E-3</v>
      </c>
      <c r="N12" s="160">
        <f>M12*'CALPUFF Ratios'!$C11*($D12/$C12)</f>
        <v>1.3862827204889808E-2</v>
      </c>
      <c r="O12" s="85" t="s">
        <v>49</v>
      </c>
      <c r="Q12" s="155"/>
      <c r="R12" s="155"/>
    </row>
    <row r="13" spans="1:19" x14ac:dyDescent="0.25">
      <c r="A13" s="156" t="s">
        <v>11</v>
      </c>
      <c r="B13" s="86" t="s">
        <v>50</v>
      </c>
      <c r="C13" s="157">
        <v>149995.02905030065</v>
      </c>
      <c r="D13" s="158">
        <v>414851.80343345256</v>
      </c>
      <c r="E13" s="159">
        <f>$C13*'Q-d 2011'!E13/'Q-d 2011'!$C13</f>
        <v>1.8472247839736784E-2</v>
      </c>
      <c r="F13" s="160">
        <f>E13*'CALPUFF Ratios'!$C12*(D13/C13)</f>
        <v>5.2094524081931076E-2</v>
      </c>
      <c r="G13" s="159">
        <f>$C13*'Q-d 2011'!G13/'Q-d 2011'!$C13</f>
        <v>1.6214742898790026E-2</v>
      </c>
      <c r="H13" s="160">
        <f>G13*'CALPUFF Ratios'!$C12*($D13/$C13)</f>
        <v>4.5728019770623338E-2</v>
      </c>
      <c r="I13" s="159">
        <f>$C13*'Q-d 2011'!I13/'Q-d 2011'!$C13</f>
        <v>1.5606592329518358E-2</v>
      </c>
      <c r="J13" s="160">
        <f>I13*'CALPUFF Ratios'!$C12*($D13/$C13)</f>
        <v>4.4012943470693483E-2</v>
      </c>
      <c r="K13" s="159">
        <f>$C13*'Q-d 2011'!K13/'Q-d 2011'!$C13</f>
        <v>1.7205918890867759E-2</v>
      </c>
      <c r="L13" s="160">
        <f>K13*'CALPUFF Ratios'!$C12*($D13/$C13)</f>
        <v>4.8523285513953747E-2</v>
      </c>
      <c r="M13" s="159">
        <f>$C13*'Q-d 2011'!M13/'Q-d 2011'!$C13</f>
        <v>1.9101243329977494E-2</v>
      </c>
      <c r="N13" s="160">
        <f>M13*'CALPUFF Ratios'!$C12*($D13/$C13)</f>
        <v>5.3868386201909944E-2</v>
      </c>
      <c r="O13" s="85" t="s">
        <v>50</v>
      </c>
      <c r="Q13" s="155"/>
      <c r="R13" s="155"/>
    </row>
    <row r="14" spans="1:19" x14ac:dyDescent="0.25">
      <c r="A14" s="156" t="s">
        <v>3</v>
      </c>
      <c r="B14" s="86" t="s">
        <v>51</v>
      </c>
      <c r="C14" s="157">
        <v>218944.83103700264</v>
      </c>
      <c r="D14" s="158">
        <v>344857.89091479074</v>
      </c>
      <c r="E14" s="159">
        <f>$C14*'Q-d 2011'!E14/'Q-d 2011'!$C14</f>
        <v>2.9108944550127157E-2</v>
      </c>
      <c r="F14" s="160">
        <f>E14*'CALPUFF Ratios'!$C13*(D14/C14)</f>
        <v>3.590124757489143E-2</v>
      </c>
      <c r="G14" s="159">
        <f>$C14*'Q-d 2011'!G14/'Q-d 2011'!$C14</f>
        <v>2.8028642314784313E-2</v>
      </c>
      <c r="H14" s="160">
        <f>G14*'CALPUFF Ratios'!$C13*($D14/$C14)</f>
        <v>3.4568866803064972E-2</v>
      </c>
      <c r="I14" s="159">
        <f>$C14*'Q-d 2011'!I14/'Q-d 2011'!$C14</f>
        <v>2.4837682852239192E-2</v>
      </c>
      <c r="J14" s="160">
        <f>I14*'CALPUFF Ratios'!$C13*($D14/$C14)</f>
        <v>3.0633326458446932E-2</v>
      </c>
      <c r="K14" s="159">
        <f>$C14*'Q-d 2011'!K14/'Q-d 2011'!$C14</f>
        <v>2.8047694356113043E-2</v>
      </c>
      <c r="L14" s="160">
        <f>K14*'CALPUFF Ratios'!$C13*($D14/$C14)</f>
        <v>3.4592364462053327E-2</v>
      </c>
      <c r="M14" s="159">
        <f>$C14*'Q-d 2011'!M14/'Q-d 2011'!$C14</f>
        <v>2.984219068126549E-2</v>
      </c>
      <c r="N14" s="160">
        <f>M14*'CALPUFF Ratios'!$C13*($D14/$C14)</f>
        <v>3.6805589910011018E-2</v>
      </c>
      <c r="O14" s="85" t="s">
        <v>51</v>
      </c>
      <c r="Q14" s="155"/>
      <c r="R14" s="155"/>
    </row>
    <row r="15" spans="1:19" x14ac:dyDescent="0.25">
      <c r="A15" s="156" t="s">
        <v>31</v>
      </c>
      <c r="B15" s="86" t="s">
        <v>52</v>
      </c>
      <c r="C15" s="157">
        <v>25468.83094025173</v>
      </c>
      <c r="D15" s="158">
        <v>261024.60531928006</v>
      </c>
      <c r="E15" s="159">
        <f>$C15*'Q-d 2011'!E15/'Q-d 2011'!$C15</f>
        <v>2.1622160234990762E-3</v>
      </c>
      <c r="F15" s="160">
        <f>E15*'CALPUFF Ratios'!$C14*(D15/C15)</f>
        <v>3.0232210019147152E-2</v>
      </c>
      <c r="G15" s="159">
        <f>$C15*'Q-d 2011'!G15/'Q-d 2011'!$C15</f>
        <v>1.7332316895352523E-3</v>
      </c>
      <c r="H15" s="160">
        <f>G15*'CALPUFF Ratios'!$C14*($D15/$C15)</f>
        <v>2.4234130114841133E-2</v>
      </c>
      <c r="I15" s="159">
        <f>$C15*'Q-d 2011'!I15/'Q-d 2011'!$C15</f>
        <v>1.7382934515879224E-3</v>
      </c>
      <c r="J15" s="160">
        <f>I15*'CALPUFF Ratios'!$C14*($D15/$C15)</f>
        <v>2.4304903919021726E-2</v>
      </c>
      <c r="K15" s="159">
        <f>$C15*'Q-d 2011'!K15/'Q-d 2011'!$C15</f>
        <v>1.8365759981106081E-3</v>
      </c>
      <c r="L15" s="160">
        <f>K15*'CALPUFF Ratios'!$C14*($D15/$C15)</f>
        <v>2.5679095283528422E-2</v>
      </c>
      <c r="M15" s="159">
        <f>$C15*'Q-d 2011'!M15/'Q-d 2011'!$C15</f>
        <v>2.2697784671183237E-3</v>
      </c>
      <c r="N15" s="160">
        <f>M15*'CALPUFF Ratios'!$C14*($D15/$C15)</f>
        <v>3.1736153357984943E-2</v>
      </c>
      <c r="O15" s="85" t="s">
        <v>52</v>
      </c>
      <c r="Q15" s="155"/>
      <c r="R15" s="155"/>
    </row>
    <row r="16" spans="1:19" x14ac:dyDescent="0.25">
      <c r="A16" s="156" t="s">
        <v>9</v>
      </c>
      <c r="B16" s="86" t="s">
        <v>53</v>
      </c>
      <c r="C16" s="157">
        <v>151644.1641739457</v>
      </c>
      <c r="D16" s="158">
        <v>256751.0467594098</v>
      </c>
      <c r="E16" s="159">
        <f>$C16*'Q-d 2011'!E16/'Q-d 2011'!$C16</f>
        <v>1.5303996591418225E-2</v>
      </c>
      <c r="F16" s="160">
        <f>E16*'CALPUFF Ratios'!$C15*(D16/C16)</f>
        <v>1.9997216482093454E-2</v>
      </c>
      <c r="G16" s="159">
        <f>$C16*'Q-d 2011'!G16/'Q-d 2011'!$C16</f>
        <v>2.8365199621303235E-2</v>
      </c>
      <c r="H16" s="160">
        <f>G16*'CALPUFF Ratios'!$C15*($D16/$C16)</f>
        <v>3.7063850216947233E-2</v>
      </c>
      <c r="I16" s="159">
        <f>$C16*'Q-d 2011'!I16/'Q-d 2011'!$C16</f>
        <v>1.0995632937791756E-2</v>
      </c>
      <c r="J16" s="160">
        <f>I16*'CALPUFF Ratios'!$C15*($D16/$C16)</f>
        <v>1.4367622921319694E-2</v>
      </c>
      <c r="K16" s="159">
        <f>$C16*'Q-d 2011'!K16/'Q-d 2011'!$C16</f>
        <v>1.8735131849290189E-2</v>
      </c>
      <c r="L16" s="160">
        <f>K16*'CALPUFF Ratios'!$C15*($D16/$C16)</f>
        <v>2.4480565267565889E-2</v>
      </c>
      <c r="M16" s="159">
        <f>$C16*'Q-d 2011'!M16/'Q-d 2011'!$C16</f>
        <v>1.4269544866975608E-2</v>
      </c>
      <c r="N16" s="160">
        <f>M16*'CALPUFF Ratios'!$C15*($D16/$C16)</f>
        <v>1.8645533282846419E-2</v>
      </c>
      <c r="O16" s="85" t="s">
        <v>53</v>
      </c>
      <c r="Q16" s="155"/>
      <c r="R16" s="155"/>
    </row>
    <row r="17" spans="1:18" x14ac:dyDescent="0.25">
      <c r="A17" s="156" t="s">
        <v>20</v>
      </c>
      <c r="B17" s="86" t="s">
        <v>54</v>
      </c>
      <c r="C17" s="157">
        <v>148015.12199381265</v>
      </c>
      <c r="D17" s="158">
        <v>375883.26600196876</v>
      </c>
      <c r="E17" s="159">
        <f>$C17*'Q-d 2011'!E17/'Q-d 2011'!$C17</f>
        <v>9.3921326300310318E-3</v>
      </c>
      <c r="F17" s="160">
        <f>E17*'CALPUFF Ratios'!$C16*(D17/C17)</f>
        <v>2.4198645860033476E-2</v>
      </c>
      <c r="G17" s="159">
        <f>$C17*'Q-d 2011'!G17/'Q-d 2011'!$C17</f>
        <v>1.3064517090838747E-2</v>
      </c>
      <c r="H17" s="160">
        <f>G17*'CALPUFF Ratios'!$C16*($D17/$C17)</f>
        <v>3.3660472532372775E-2</v>
      </c>
      <c r="I17" s="159">
        <f>$C17*'Q-d 2011'!I17/'Q-d 2011'!$C17</f>
        <v>6.3382681787843287E-3</v>
      </c>
      <c r="J17" s="160">
        <f>I17*'CALPUFF Ratios'!$C16*($D17/$C17)</f>
        <v>1.6330423884124232E-2</v>
      </c>
      <c r="K17" s="159">
        <f>$C17*'Q-d 2011'!K17/'Q-d 2011'!$C17</f>
        <v>1.0136230944563522E-2</v>
      </c>
      <c r="L17" s="160">
        <f>K17*'CALPUFF Ratios'!$C16*($D17/$C17)</f>
        <v>2.6115800600890242E-2</v>
      </c>
      <c r="M17" s="159">
        <f>$C17*'Q-d 2011'!M17/'Q-d 2011'!$C17</f>
        <v>8.9454237342369673E-3</v>
      </c>
      <c r="N17" s="160">
        <f>M17*'CALPUFF Ratios'!$C16*($D17/$C17)</f>
        <v>2.3047709134833987E-2</v>
      </c>
      <c r="O17" s="85" t="s">
        <v>54</v>
      </c>
      <c r="Q17" s="155"/>
      <c r="R17" s="155"/>
    </row>
    <row r="18" spans="1:18" x14ac:dyDescent="0.25">
      <c r="A18" s="156" t="s">
        <v>21</v>
      </c>
      <c r="B18" s="86" t="s">
        <v>55</v>
      </c>
      <c r="C18" s="157">
        <v>15583.544139436104</v>
      </c>
      <c r="D18" s="158">
        <v>111783.81038099798</v>
      </c>
      <c r="E18" s="159">
        <f>$C18*'Q-d 2011'!E18/'Q-d 2011'!$C18</f>
        <v>8.936044207604292E-3</v>
      </c>
      <c r="F18" s="160">
        <f>E18*'CALPUFF Ratios'!$C17*(D18/C18)</f>
        <v>6.0062865430265955E-2</v>
      </c>
      <c r="G18" s="159">
        <f>$C18*'Q-d 2011'!G18/'Q-d 2011'!$C18</f>
        <v>3.3923478299150924E-3</v>
      </c>
      <c r="H18" s="160">
        <f>G18*'CALPUFF Ratios'!$C17*($D18/$C18)</f>
        <v>2.2801379051757217E-2</v>
      </c>
      <c r="I18" s="159">
        <f>$C18*'Q-d 2011'!I18/'Q-d 2011'!$C18</f>
        <v>1.6311056318924664E-3</v>
      </c>
      <c r="J18" s="160">
        <f>I18*'CALPUFF Ratios'!$C17*($D18/$C18)</f>
        <v>1.0963338564007741E-2</v>
      </c>
      <c r="K18" s="159">
        <f>$C18*'Q-d 2011'!K18/'Q-d 2011'!$C18</f>
        <v>2.065500882937661E-3</v>
      </c>
      <c r="L18" s="160">
        <f>K18*'CALPUFF Ratios'!$C17*($D18/$C18)</f>
        <v>1.3883089507593213E-2</v>
      </c>
      <c r="M18" s="159">
        <f>$C18*'Q-d 2011'!M18/'Q-d 2011'!$C18</f>
        <v>5.1623871384686611E-3</v>
      </c>
      <c r="N18" s="160">
        <f>M18*'CALPUFF Ratios'!$C17*($D18/$C18)</f>
        <v>3.4698548573978749E-2</v>
      </c>
      <c r="O18" s="85" t="s">
        <v>55</v>
      </c>
      <c r="Q18" s="155"/>
      <c r="R18" s="155"/>
    </row>
    <row r="19" spans="1:18" x14ac:dyDescent="0.25">
      <c r="A19" s="156" t="s">
        <v>5</v>
      </c>
      <c r="B19" s="86" t="s">
        <v>56</v>
      </c>
      <c r="C19" s="157">
        <v>44539.924142986936</v>
      </c>
      <c r="D19" s="158">
        <v>126608.45836602259</v>
      </c>
      <c r="E19" s="159">
        <f>$C19*'Q-d 2011'!E19/'Q-d 2011'!$C19</f>
        <v>9.5759349004346447E-3</v>
      </c>
      <c r="F19" s="160">
        <f>E19*'CALPUFF Ratios'!$C18*(D19/C19)</f>
        <v>3.3420259270030818E-2</v>
      </c>
      <c r="G19" s="159">
        <f>$C19*'Q-d 2011'!G19/'Q-d 2011'!$C19</f>
        <v>3.8755668259439463E-2</v>
      </c>
      <c r="H19" s="160">
        <f>G19*'CALPUFF Ratios'!$C18*($D19/$C19)</f>
        <v>0.13525827972733834</v>
      </c>
      <c r="I19" s="159">
        <f>$C19*'Q-d 2011'!I19/'Q-d 2011'!$C19</f>
        <v>6.0267472366001586E-3</v>
      </c>
      <c r="J19" s="160">
        <f>I19*'CALPUFF Ratios'!$C18*($D19/$C19)</f>
        <v>2.1033502973477499E-2</v>
      </c>
      <c r="K19" s="159">
        <f>$C19*'Q-d 2011'!K19/'Q-d 2011'!$C19</f>
        <v>8.4801626755982504E-3</v>
      </c>
      <c r="L19" s="160">
        <f>K19*'CALPUFF Ratios'!$C18*($D19/$C19)</f>
        <v>2.9595986002125811E-2</v>
      </c>
      <c r="M19" s="159">
        <f>$C19*'Q-d 2011'!M19/'Q-d 2011'!$C19</f>
        <v>6.5641089830171008E-3</v>
      </c>
      <c r="N19" s="160">
        <f>M19*'CALPUFF Ratios'!$C18*($D19/$C19)</f>
        <v>2.2908909299207185E-2</v>
      </c>
      <c r="O19" s="85" t="s">
        <v>56</v>
      </c>
      <c r="Q19" s="155"/>
      <c r="R19" s="155"/>
    </row>
    <row r="20" spans="1:18" x14ac:dyDescent="0.25">
      <c r="A20" s="156" t="s">
        <v>32</v>
      </c>
      <c r="B20" s="86" t="s">
        <v>57</v>
      </c>
      <c r="C20" s="157">
        <v>11848.89728682237</v>
      </c>
      <c r="D20" s="158">
        <v>49090.427832262998</v>
      </c>
      <c r="E20" s="159">
        <f>$C20*'Q-d 2011'!E20/'Q-d 2011'!$C20</f>
        <v>2.0709236398930238E-2</v>
      </c>
      <c r="F20" s="160">
        <f>E20*'CALPUFF Ratios'!$C19*(D20/C20)</f>
        <v>0.25631980512154223</v>
      </c>
      <c r="G20" s="159">
        <f>$C20*'Q-d 2011'!G20/'Q-d 2011'!$C20</f>
        <v>1.5750901387638003E-3</v>
      </c>
      <c r="H20" s="160">
        <f>G20*'CALPUFF Ratios'!$C19*($D20/$C20)</f>
        <v>1.9495011290597618E-2</v>
      </c>
      <c r="I20" s="159">
        <f>$C20*'Q-d 2011'!I20/'Q-d 2011'!$C20</f>
        <v>2.3793914862176562E-3</v>
      </c>
      <c r="J20" s="160">
        <f>I20*'CALPUFF Ratios'!$C19*($D20/$C20)</f>
        <v>2.9449910673030454E-2</v>
      </c>
      <c r="K20" s="159">
        <f>$C20*'Q-d 2011'!K20/'Q-d 2011'!$C20</f>
        <v>9.0560066488885806E-4</v>
      </c>
      <c r="L20" s="160">
        <f>K20*'CALPUFF Ratios'!$C19*($D20/$C20)</f>
        <v>1.1208688793288476E-2</v>
      </c>
      <c r="M20" s="159">
        <f>$C20*'Q-d 2011'!M20/'Q-d 2011'!$C20</f>
        <v>8.7543936435933861E-3</v>
      </c>
      <c r="N20" s="160">
        <f>M20*'CALPUFF Ratios'!$C19*($D20/$C20)</f>
        <v>0.10835380066447246</v>
      </c>
      <c r="O20" s="85" t="s">
        <v>57</v>
      </c>
      <c r="Q20" s="155"/>
      <c r="R20" s="155"/>
    </row>
    <row r="21" spans="1:18" x14ac:dyDescent="0.25">
      <c r="A21" s="156" t="s">
        <v>8</v>
      </c>
      <c r="B21" s="86" t="s">
        <v>58</v>
      </c>
      <c r="C21" s="157">
        <v>162174.92738424183</v>
      </c>
      <c r="D21" s="158">
        <v>350062.34114288271</v>
      </c>
      <c r="E21" s="159">
        <f>$C21*'Q-d 2011'!E21/'Q-d 2011'!$C21</f>
        <v>2.5832335986516755E-2</v>
      </c>
      <c r="F21" s="160">
        <f>E21*'CALPUFF Ratios'!$C20*(D21/C21)</f>
        <v>5.8146767025197853E-2</v>
      </c>
      <c r="G21" s="159">
        <f>$C21*'Q-d 2011'!G21/'Q-d 2011'!$C21</f>
        <v>1.5934069494734613E-2</v>
      </c>
      <c r="H21" s="160">
        <f>G21*'CALPUFF Ratios'!$C20*($D21/$C21)</f>
        <v>3.5866467018594132E-2</v>
      </c>
      <c r="I21" s="159">
        <f>$C21*'Q-d 2011'!I21/'Q-d 2011'!$C21</f>
        <v>2.2939488926676712E-2</v>
      </c>
      <c r="J21" s="160">
        <f>I21*'CALPUFF Ratios'!$C20*($D21/$C21)</f>
        <v>5.1635172250499774E-2</v>
      </c>
      <c r="K21" s="159">
        <f>$C21*'Q-d 2011'!K21/'Q-d 2011'!$C21</f>
        <v>2.6257876693127114E-2</v>
      </c>
      <c r="L21" s="160">
        <f>K21*'CALPUFF Ratios'!$C20*($D21/$C21)</f>
        <v>5.9104629153498046E-2</v>
      </c>
      <c r="M21" s="159">
        <f>$C21*'Q-d 2011'!M21/'Q-d 2011'!$C21</f>
        <v>1.7990059343246215E-2</v>
      </c>
      <c r="N21" s="160">
        <f>M21*'CALPUFF Ratios'!$C20*($D21/$C21)</f>
        <v>4.0494355212289626E-2</v>
      </c>
      <c r="O21" s="85" t="s">
        <v>58</v>
      </c>
      <c r="Q21" s="155"/>
      <c r="R21" s="155"/>
    </row>
    <row r="22" spans="1:18" x14ac:dyDescent="0.25">
      <c r="A22" s="156" t="s">
        <v>28</v>
      </c>
      <c r="B22" s="86" t="s">
        <v>59</v>
      </c>
      <c r="C22" s="157">
        <v>38239.981658811819</v>
      </c>
      <c r="D22" s="158">
        <v>239170.70761441745</v>
      </c>
      <c r="E22" s="159">
        <f>$C22*'Q-d 2011'!E22/'Q-d 2011'!$C22</f>
        <v>3.0757170912834608E-3</v>
      </c>
      <c r="F22" s="160">
        <f>E22*'CALPUFF Ratios'!$C21*(D22/C22)</f>
        <v>1.8969839929739E-2</v>
      </c>
      <c r="G22" s="159">
        <f>$C22*'Q-d 2011'!G22/'Q-d 2011'!$C22</f>
        <v>1.9950888973103379E-3</v>
      </c>
      <c r="H22" s="160">
        <f>G22*'CALPUFF Ratios'!$C21*($D22/$C22)</f>
        <v>1.2304940898118719E-2</v>
      </c>
      <c r="I22" s="159">
        <f>$C22*'Q-d 2011'!I22/'Q-d 2011'!$C22</f>
        <v>5.1252959774062226E-4</v>
      </c>
      <c r="J22" s="160">
        <f>I22*'CALPUFF Ratios'!$C21*($D22/$C22)</f>
        <v>3.1610854119017802E-3</v>
      </c>
      <c r="K22" s="159">
        <f>$C22*'Q-d 2011'!K22/'Q-d 2011'!$C22</f>
        <v>3.3880903934853765E-3</v>
      </c>
      <c r="L22" s="160">
        <f>K22*'CALPUFF Ratios'!$C21*($D22/$C22)</f>
        <v>2.0896438301834928E-2</v>
      </c>
      <c r="M22" s="159">
        <f>$C22*'Q-d 2011'!M22/'Q-d 2011'!$C22</f>
        <v>7.1214638843960143E-4</v>
      </c>
      <c r="N22" s="160">
        <f>M22*'CALPUFF Ratios'!$C21*($D22/$C22)</f>
        <v>4.3922449933793154E-3</v>
      </c>
      <c r="O22" s="85" t="s">
        <v>59</v>
      </c>
      <c r="Q22" s="155"/>
      <c r="R22" s="155"/>
    </row>
    <row r="23" spans="1:18" x14ac:dyDescent="0.25">
      <c r="A23" s="156" t="s">
        <v>16</v>
      </c>
      <c r="B23" s="86" t="s">
        <v>60</v>
      </c>
      <c r="C23" s="157">
        <v>152684.71764340717</v>
      </c>
      <c r="D23" s="158">
        <v>303948.45692193601</v>
      </c>
      <c r="E23" s="159">
        <f>$C23*'Q-d 2011'!E23/'Q-d 2011'!$C23</f>
        <v>1.502985558735595E-2</v>
      </c>
      <c r="F23" s="160">
        <f>E23*'CALPUFF Ratios'!$C22*(D23/C23)</f>
        <v>3.1591625758995011E-2</v>
      </c>
      <c r="G23" s="159">
        <f>$C23*'Q-d 2011'!G23/'Q-d 2011'!$C23</f>
        <v>1.2858831103925768E-2</v>
      </c>
      <c r="H23" s="160">
        <f>G23*'CALPUFF Ratios'!$C22*($D23/$C23)</f>
        <v>2.7028295619493155E-2</v>
      </c>
      <c r="I23" s="159">
        <f>$C23*'Q-d 2011'!I23/'Q-d 2011'!$C23</f>
        <v>1.2275266252176677E-2</v>
      </c>
      <c r="J23" s="160">
        <f>I23*'CALPUFF Ratios'!$C22*($D23/$C23)</f>
        <v>2.5801686202296226E-2</v>
      </c>
      <c r="K23" s="159">
        <f>$C23*'Q-d 2011'!K23/'Q-d 2011'!$C23</f>
        <v>1.3232522482518343E-2</v>
      </c>
      <c r="L23" s="160">
        <f>K23*'CALPUFF Ratios'!$C22*($D23/$C23)</f>
        <v>2.7813766784751129E-2</v>
      </c>
      <c r="M23" s="159">
        <f>$C23*'Q-d 2011'!M23/'Q-d 2011'!$C23</f>
        <v>1.5655395133736344E-2</v>
      </c>
      <c r="N23" s="160">
        <f>M23*'CALPUFF Ratios'!$C22*($D23/$C23)</f>
        <v>3.2906462826579726E-2</v>
      </c>
      <c r="O23" s="85" t="s">
        <v>60</v>
      </c>
      <c r="Q23" s="155"/>
      <c r="R23" s="155"/>
    </row>
    <row r="24" spans="1:18" x14ac:dyDescent="0.25">
      <c r="A24" s="156" t="s">
        <v>29</v>
      </c>
      <c r="B24" s="86" t="s">
        <v>61</v>
      </c>
      <c r="C24" s="157">
        <v>43426.927535796618</v>
      </c>
      <c r="D24" s="158">
        <v>144231.42908525871</v>
      </c>
      <c r="E24" s="159">
        <f>$C24*'Q-d 2011'!E24/'Q-d 2011'!$C24</f>
        <v>3.0916325111169859E-3</v>
      </c>
      <c r="F24" s="160">
        <f>E24*'CALPUFF Ratios'!$C23*(D24/C24)</f>
        <v>6.4544189047332952E-3</v>
      </c>
      <c r="G24" s="159">
        <f>$C24*'Q-d 2011'!G24/'Q-d 2011'!$C24</f>
        <v>4.4975374535625402E-3</v>
      </c>
      <c r="H24" s="160">
        <f>G24*'CALPUFF Ratios'!$C23*($D24/$C24)</f>
        <v>9.3895347071932967E-3</v>
      </c>
      <c r="I24" s="159">
        <f>$C24*'Q-d 2011'!I24/'Q-d 2011'!$C24</f>
        <v>2.1102157759315633E-3</v>
      </c>
      <c r="J24" s="160">
        <f>I24*'CALPUFF Ratios'!$C23*($D24/$C24)</f>
        <v>4.4055095643687064E-3</v>
      </c>
      <c r="K24" s="159">
        <f>$C24*'Q-d 2011'!K24/'Q-d 2011'!$C24</f>
        <v>3.4169602731611505E-3</v>
      </c>
      <c r="L24" s="160">
        <f>K24*'CALPUFF Ratios'!$C23*($D24/$C24)</f>
        <v>7.1336075372832181E-3</v>
      </c>
      <c r="M24" s="159">
        <f>$C24*'Q-d 2011'!M24/'Q-d 2011'!$C24</f>
        <v>2.9299874017923284E-3</v>
      </c>
      <c r="N24" s="160">
        <f>M24*'CALPUFF Ratios'!$C23*($D24/$C24)</f>
        <v>6.1169514839673634E-3</v>
      </c>
      <c r="O24" s="85" t="s">
        <v>61</v>
      </c>
      <c r="Q24" s="155"/>
      <c r="R24" s="155"/>
    </row>
    <row r="25" spans="1:18" x14ac:dyDescent="0.25">
      <c r="A25" s="156" t="s">
        <v>6</v>
      </c>
      <c r="B25" s="86" t="s">
        <v>62</v>
      </c>
      <c r="C25" s="157">
        <v>52996.947031364936</v>
      </c>
      <c r="D25" s="158">
        <v>260574.60096747434</v>
      </c>
      <c r="E25" s="159">
        <f>$C25*'Q-d 2011'!E25/'Q-d 2011'!$C25</f>
        <v>7.5708278436884512E-3</v>
      </c>
      <c r="F25" s="160">
        <f>E25*'CALPUFF Ratios'!$C24*(D25/C25)</f>
        <v>9.4639073909224079E-3</v>
      </c>
      <c r="G25" s="159">
        <f>$C25*'Q-d 2011'!G25/'Q-d 2011'!$C25</f>
        <v>1.3510088719883902E-2</v>
      </c>
      <c r="H25" s="160">
        <f>G25*'CALPUFF Ratios'!$C24*($D25/$C25)</f>
        <v>1.6888275777492138E-2</v>
      </c>
      <c r="I25" s="159">
        <f>$C25*'Q-d 2011'!I25/'Q-d 2011'!$C25</f>
        <v>4.3719745224696169E-3</v>
      </c>
      <c r="J25" s="160">
        <f>I25*'CALPUFF Ratios'!$C24*($D25/$C25)</f>
        <v>5.4651833128946973E-3</v>
      </c>
      <c r="K25" s="159">
        <f>$C25*'Q-d 2011'!K25/'Q-d 2011'!$C25</f>
        <v>5.3848405824536436E-3</v>
      </c>
      <c r="L25" s="160">
        <f>K25*'CALPUFF Ratios'!$C24*($D25/$C25)</f>
        <v>6.7313157344750605E-3</v>
      </c>
      <c r="M25" s="159">
        <f>$C25*'Q-d 2011'!M25/'Q-d 2011'!$C25</f>
        <v>5.3843941893024824E-3</v>
      </c>
      <c r="N25" s="160">
        <f>M25*'CALPUFF Ratios'!$C24*($D25/$C25)</f>
        <v>6.7307577210675767E-3</v>
      </c>
      <c r="O25" s="85" t="s">
        <v>62</v>
      </c>
      <c r="Q25" s="155"/>
      <c r="R25" s="155"/>
    </row>
    <row r="26" spans="1:18" x14ac:dyDescent="0.25">
      <c r="A26" s="156" t="s">
        <v>30</v>
      </c>
      <c r="B26" s="86" t="s">
        <v>542</v>
      </c>
      <c r="C26" s="157">
        <v>68417.696425958828</v>
      </c>
      <c r="D26" s="158">
        <v>175037.41538931083</v>
      </c>
      <c r="E26" s="159">
        <f>$C26*'Q-d 2011'!E26/'Q-d 2011'!$C26</f>
        <v>5.905214875119592E-3</v>
      </c>
      <c r="F26" s="160">
        <f>E26*'CALPUFF Ratios'!$C25*(D26/C26)</f>
        <v>1.3174575412844267E-2</v>
      </c>
      <c r="G26" s="159">
        <f>$C26*'Q-d 2011'!G26/'Q-d 2011'!$C26</f>
        <v>4.5568365317888489E-3</v>
      </c>
      <c r="H26" s="160">
        <f>G26*'CALPUFF Ratios'!$C25*($D26/$C26)</f>
        <v>1.0166333961021207E-2</v>
      </c>
      <c r="I26" s="159">
        <f>$C26*'Q-d 2011'!I26/'Q-d 2011'!$C26</f>
        <v>4.7588239667085679E-3</v>
      </c>
      <c r="J26" s="160">
        <f>I26*'CALPUFF Ratios'!$C25*($D26/$C26)</f>
        <v>1.0616969331633849E-2</v>
      </c>
      <c r="K26" s="159">
        <f>$C26*'Q-d 2011'!K26/'Q-d 2011'!$C26</f>
        <v>4.9931293912154418E-3</v>
      </c>
      <c r="L26" s="160">
        <f>K26*'CALPUFF Ratios'!$C25*($D26/$C26)</f>
        <v>1.1139706361544516E-2</v>
      </c>
      <c r="M26" s="159">
        <f>$C26*'Q-d 2011'!M26/'Q-d 2011'!$C26</f>
        <v>4.2399406894481351E-3</v>
      </c>
      <c r="N26" s="160">
        <f>M26*'CALPUFF Ratios'!$C25*($D26/$C26)</f>
        <v>9.4593371351267049E-3</v>
      </c>
      <c r="O26" s="85" t="s">
        <v>542</v>
      </c>
      <c r="Q26" s="155"/>
      <c r="R26" s="155"/>
    </row>
    <row r="27" spans="1:18" x14ac:dyDescent="0.25">
      <c r="A27" s="156" t="s">
        <v>25</v>
      </c>
      <c r="B27" s="86" t="s">
        <v>63</v>
      </c>
      <c r="C27" s="157">
        <v>6917.9644966644983</v>
      </c>
      <c r="D27" s="158">
        <v>32346.130971219871</v>
      </c>
      <c r="E27" s="159">
        <f>$C27*'Q-d 2011'!E27/'Q-d 2011'!$C27</f>
        <v>3.8228934332392977E-3</v>
      </c>
      <c r="F27" s="160">
        <f>E27*'CALPUFF Ratios'!$C26*(D27/C27)</f>
        <v>2.9984368170173987E-2</v>
      </c>
      <c r="G27" s="159">
        <f>$C27*'Q-d 2011'!G27/'Q-d 2011'!$C27</f>
        <v>1.2724536753184348E-3</v>
      </c>
      <c r="H27" s="160">
        <f>G27*'CALPUFF Ratios'!$C26*($D27/$C27)</f>
        <v>9.9803251507091413E-3</v>
      </c>
      <c r="I27" s="159">
        <f>$C27*'Q-d 2011'!I27/'Q-d 2011'!$C27</f>
        <v>1.2651508977035637E-3</v>
      </c>
      <c r="J27" s="160">
        <f>I27*'CALPUFF Ratios'!$C26*($D27/$C27)</f>
        <v>9.9230467628876797E-3</v>
      </c>
      <c r="K27" s="159">
        <f>$C27*'Q-d 2011'!K27/'Q-d 2011'!$C27</f>
        <v>1.1799518255300686E-3</v>
      </c>
      <c r="L27" s="160">
        <f>K27*'CALPUFF Ratios'!$C26*($D27/$C27)</f>
        <v>9.254798904970633E-3</v>
      </c>
      <c r="M27" s="159">
        <f>$C27*'Q-d 2011'!M27/'Q-d 2011'!$C27</f>
        <v>2.8239619740414866E-3</v>
      </c>
      <c r="N27" s="160">
        <f>M27*'CALPUFF Ratios'!$C26*($D27/$C27)</f>
        <v>2.2149378999686845E-2</v>
      </c>
      <c r="O27" s="85" t="s">
        <v>63</v>
      </c>
      <c r="Q27" s="155"/>
      <c r="R27" s="155"/>
    </row>
    <row r="28" spans="1:18" x14ac:dyDescent="0.25">
      <c r="A28" s="156" t="s">
        <v>17</v>
      </c>
      <c r="B28" s="86" t="s">
        <v>64</v>
      </c>
      <c r="C28" s="157">
        <v>8895.0320861447599</v>
      </c>
      <c r="D28" s="158">
        <v>147801.20226777359</v>
      </c>
      <c r="E28" s="159">
        <f>$C28*'Q-d 2011'!E28/'Q-d 2011'!$C28</f>
        <v>2.6139581956381237E-3</v>
      </c>
      <c r="F28" s="160">
        <f>E28*'CALPUFF Ratios'!$C27*(D28/C28)</f>
        <v>2.771591723399338E-2</v>
      </c>
      <c r="G28" s="159">
        <f>$C28*'Q-d 2011'!G28/'Q-d 2011'!$C28</f>
        <v>7.307425840187151E-3</v>
      </c>
      <c r="H28" s="160">
        <f>G28*'CALPUFF Ratios'!$C27*($D28/$C28)</f>
        <v>7.7480967414908938E-2</v>
      </c>
      <c r="I28" s="159">
        <f>$C28*'Q-d 2011'!I28/'Q-d 2011'!$C28</f>
        <v>4.1738372549399372E-4</v>
      </c>
      <c r="J28" s="160">
        <f>I28*'CALPUFF Ratios'!$C27*($D28/$C28)</f>
        <v>4.42553856060552E-3</v>
      </c>
      <c r="K28" s="159">
        <f>$C28*'Q-d 2011'!K28/'Q-d 2011'!$C28</f>
        <v>1.6137190901643519E-3</v>
      </c>
      <c r="L28" s="160">
        <f>K28*'CALPUFF Ratios'!$C27*($D28/$C28)</f>
        <v>1.7110336659761218E-2</v>
      </c>
      <c r="M28" s="159">
        <f>$C28*'Q-d 2011'!M28/'Q-d 2011'!$C28</f>
        <v>1.7209052066521587E-3</v>
      </c>
      <c r="N28" s="160">
        <f>M28*'CALPUFF Ratios'!$C27*($D28/$C28)</f>
        <v>1.8246835911419679E-2</v>
      </c>
      <c r="O28" s="85" t="s">
        <v>64</v>
      </c>
      <c r="Q28" s="155"/>
      <c r="R28" s="155"/>
    </row>
    <row r="29" spans="1:18" x14ac:dyDescent="0.25">
      <c r="A29" s="156" t="s">
        <v>2</v>
      </c>
      <c r="B29" s="86" t="s">
        <v>65</v>
      </c>
      <c r="C29" s="157">
        <v>64517.113995982188</v>
      </c>
      <c r="D29" s="158">
        <v>306613.82490593649</v>
      </c>
      <c r="E29" s="159">
        <f>$C29*'Q-d 2011'!E29/'Q-d 2011'!$C29</f>
        <v>1.7055861282433651E-2</v>
      </c>
      <c r="F29" s="160">
        <f>E29*'CALPUFF Ratios'!$C28*(D29/C29)</f>
        <v>0.12411113375802124</v>
      </c>
      <c r="G29" s="159">
        <f>$C29*'Q-d 2011'!G29/'Q-d 2011'!$C29</f>
        <v>2.5113664571677602E-2</v>
      </c>
      <c r="H29" s="160">
        <f>G29*'CALPUFF Ratios'!$C28*($D29/$C29)</f>
        <v>0.18274570431806531</v>
      </c>
      <c r="I29" s="159">
        <f>$C29*'Q-d 2011'!I29/'Q-d 2011'!$C29</f>
        <v>1.5419952740246413E-2</v>
      </c>
      <c r="J29" s="160">
        <f>I29*'CALPUFF Ratios'!$C28*($D29/$C29)</f>
        <v>0.11220704632829986</v>
      </c>
      <c r="K29" s="159">
        <f>$C29*'Q-d 2011'!K29/'Q-d 2011'!$C29</f>
        <v>3.0138641530652613E-2</v>
      </c>
      <c r="L29" s="160">
        <f>K29*'CALPUFF Ratios'!$C28*($D29/$C29)</f>
        <v>0.21931117451971638</v>
      </c>
      <c r="M29" s="159">
        <f>$C29*'Q-d 2011'!M29/'Q-d 2011'!$C29</f>
        <v>1.4682784076174384E-2</v>
      </c>
      <c r="N29" s="160">
        <f>M29*'CALPUFF Ratios'!$C28*($D29/$C29)</f>
        <v>0.10684285878280812</v>
      </c>
      <c r="O29" s="85" t="s">
        <v>65</v>
      </c>
      <c r="Q29" s="155"/>
      <c r="R29" s="155"/>
    </row>
    <row r="30" spans="1:18" x14ac:dyDescent="0.25">
      <c r="A30" s="156" t="s">
        <v>1</v>
      </c>
      <c r="B30" s="86" t="s">
        <v>66</v>
      </c>
      <c r="C30" s="157">
        <v>249639.94684353666</v>
      </c>
      <c r="D30" s="158">
        <v>394956.49354163144</v>
      </c>
      <c r="E30" s="159">
        <f>$C30*'Q-d 2011'!E30/'Q-d 2011'!$C30</f>
        <v>4.0622825632641427E-2</v>
      </c>
      <c r="F30" s="160">
        <f>E30*'CALPUFF Ratios'!$C29*(D30/C30)</f>
        <v>4.8469078872026852E-2</v>
      </c>
      <c r="G30" s="159">
        <f>$C30*'Q-d 2011'!G30/'Q-d 2011'!$C30</f>
        <v>4.5015602960540267E-2</v>
      </c>
      <c r="H30" s="160">
        <f>G30*'CALPUFF Ratios'!$C29*($D30/$C30)</f>
        <v>5.371031621722272E-2</v>
      </c>
      <c r="I30" s="159">
        <f>$C30*'Q-d 2011'!I30/'Q-d 2011'!$C30</f>
        <v>3.5928097603927352E-2</v>
      </c>
      <c r="J30" s="160">
        <f>I30*'CALPUFF Ratios'!$C29*($D30/$C30)</f>
        <v>4.2867569386590754E-2</v>
      </c>
      <c r="K30" s="159">
        <f>$C30*'Q-d 2011'!K30/'Q-d 2011'!$C30</f>
        <v>4.2710798218716116E-2</v>
      </c>
      <c r="L30" s="160">
        <f>K30*'CALPUFF Ratios'!$C29*($D30/$C30)</f>
        <v>5.0960341022825283E-2</v>
      </c>
      <c r="M30" s="159">
        <f>$C30*'Q-d 2011'!M30/'Q-d 2011'!$C30</f>
        <v>2.9209235897937915E-2</v>
      </c>
      <c r="N30" s="160">
        <f>M30*'CALPUFF Ratios'!$C29*($D30/$C30)</f>
        <v>3.4850967072837136E-2</v>
      </c>
      <c r="O30" s="85" t="s">
        <v>66</v>
      </c>
      <c r="Q30" s="155"/>
      <c r="R30" s="155"/>
    </row>
    <row r="31" spans="1:18" x14ac:dyDescent="0.25">
      <c r="A31" s="156" t="s">
        <v>24</v>
      </c>
      <c r="B31" s="86" t="s">
        <v>67</v>
      </c>
      <c r="C31" s="157">
        <v>94613.722915893784</v>
      </c>
      <c r="D31" s="158">
        <v>328105.15064808517</v>
      </c>
      <c r="E31" s="159">
        <f>$C31*'Q-d 2011'!E31/'Q-d 2011'!$C31</f>
        <v>7.4867691135345853E-3</v>
      </c>
      <c r="F31" s="160">
        <f>E31*'CALPUFF Ratios'!$C30*(D31/C31)</f>
        <v>2.663418079819288E-2</v>
      </c>
      <c r="G31" s="159">
        <f>$C31*'Q-d 2011'!G31/'Q-d 2011'!$C31</f>
        <v>8.3842725429264398E-3</v>
      </c>
      <c r="H31" s="160">
        <f>G31*'CALPUFF Ratios'!$C30*($D31/$C31)</f>
        <v>2.982704920950887E-2</v>
      </c>
      <c r="I31" s="159">
        <f>$C31*'Q-d 2011'!I31/'Q-d 2011'!$C31</f>
        <v>5.965131574621022E-3</v>
      </c>
      <c r="J31" s="160">
        <f>I31*'CALPUFF Ratios'!$C30*($D31/$C31)</f>
        <v>2.1220955319197495E-2</v>
      </c>
      <c r="K31" s="159">
        <f>$C31*'Q-d 2011'!K31/'Q-d 2011'!$C31</f>
        <v>6.2967250093725995E-3</v>
      </c>
      <c r="L31" s="160">
        <f>K31*'CALPUFF Ratios'!$C30*($D31/$C31)</f>
        <v>2.2400598949011228E-2</v>
      </c>
      <c r="M31" s="159">
        <f>$C31*'Q-d 2011'!M31/'Q-d 2011'!$C31</f>
        <v>7.8588354086305753E-3</v>
      </c>
      <c r="N31" s="160">
        <f>M31*'CALPUFF Ratios'!$C30*($D31/$C31)</f>
        <v>2.7957806626934631E-2</v>
      </c>
      <c r="O31" s="85" t="s">
        <v>67</v>
      </c>
      <c r="P31" s="87"/>
      <c r="Q31" s="155"/>
      <c r="R31" s="155"/>
    </row>
    <row r="32" spans="1:18" x14ac:dyDescent="0.25">
      <c r="A32" s="156" t="s">
        <v>0</v>
      </c>
      <c r="B32" s="86" t="s">
        <v>68</v>
      </c>
      <c r="C32" s="157">
        <v>252340.31632109024</v>
      </c>
      <c r="D32" s="158">
        <v>459405.58670215134</v>
      </c>
      <c r="E32" s="159">
        <f>$C32*'Q-d 2011'!E32/'Q-d 2011'!$C32</f>
        <v>4.8354653722908272E-2</v>
      </c>
      <c r="F32" s="160">
        <f>E32*'CALPUFF Ratios'!$C31*(D32/C32)</f>
        <v>7.333124684975828E-2</v>
      </c>
      <c r="G32" s="159">
        <f>$C32*'Q-d 2011'!G32/'Q-d 2011'!$C32</f>
        <v>9.1265112602431239E-2</v>
      </c>
      <c r="H32" s="160">
        <f>G32*'CALPUFF Ratios'!$C31*($D32/$C32)</f>
        <v>0.13840621296496272</v>
      </c>
      <c r="I32" s="159">
        <f>$C32*'Q-d 2011'!I32/'Q-d 2011'!$C32</f>
        <v>3.9353154494006684E-2</v>
      </c>
      <c r="J32" s="160">
        <f>I32*'CALPUFF Ratios'!$C31*($D32/$C32)</f>
        <v>5.9680209955665711E-2</v>
      </c>
      <c r="K32" s="159">
        <f>$C32*'Q-d 2011'!K32/'Q-d 2011'!$C32</f>
        <v>8.3820725257581233E-2</v>
      </c>
      <c r="L32" s="160">
        <f>K32*'CALPUFF Ratios'!$C31*($D32/$C32)</f>
        <v>0.12711658179194935</v>
      </c>
      <c r="M32" s="159">
        <f>$C32*'Q-d 2011'!M32/'Q-d 2011'!$C32</f>
        <v>1.0225667677582803E-2</v>
      </c>
      <c r="N32" s="160">
        <f>M32*'CALPUFF Ratios'!$C31*($D32/$C32)</f>
        <v>1.550752415611175E-2</v>
      </c>
      <c r="O32" s="85" t="s">
        <v>68</v>
      </c>
      <c r="Q32" s="155"/>
      <c r="R32" s="155"/>
    </row>
    <row r="33" spans="1:19" x14ac:dyDescent="0.25">
      <c r="A33" s="156"/>
      <c r="B33" s="99" t="s">
        <v>69</v>
      </c>
      <c r="C33" s="157"/>
      <c r="D33" s="158"/>
      <c r="E33" s="159"/>
      <c r="F33" s="160"/>
      <c r="G33" s="159"/>
      <c r="H33" s="160"/>
      <c r="I33" s="159"/>
      <c r="J33" s="160"/>
      <c r="K33" s="159"/>
      <c r="L33" s="160"/>
      <c r="M33" s="159"/>
      <c r="N33" s="160"/>
      <c r="O33" s="85" t="s">
        <v>69</v>
      </c>
      <c r="Q33" s="155"/>
      <c r="R33" s="155"/>
    </row>
    <row r="34" spans="1:19" x14ac:dyDescent="0.25">
      <c r="A34" s="156" t="s">
        <v>33</v>
      </c>
      <c r="B34" s="86" t="s">
        <v>70</v>
      </c>
      <c r="C34" s="157">
        <v>3710.4787255973547</v>
      </c>
      <c r="D34" s="158">
        <v>23813.674442006584</v>
      </c>
      <c r="E34" s="159">
        <f>$C34*'Q-d 2011'!E34/'Q-d 2011'!$C34</f>
        <v>1.5290376802166814E-3</v>
      </c>
      <c r="F34" s="160">
        <f>E34*'CALPUFF Ratios'!$C33*(D34/C34)</f>
        <v>8.5104477051487753E-3</v>
      </c>
      <c r="G34" s="159">
        <f>$C34*'Q-d 2011'!G34/'Q-d 2011'!$C34</f>
        <v>9.1347160637234286E-4</v>
      </c>
      <c r="H34" s="160">
        <f>G34*'CALPUFF Ratios'!$C33*($D34/$C34)</f>
        <v>5.0842778021457273E-3</v>
      </c>
      <c r="I34" s="159">
        <f>$C34*'Q-d 2011'!I34/'Q-d 2011'!$C34</f>
        <v>3.0896833744946894E-4</v>
      </c>
      <c r="J34" s="160">
        <f>I34*'CALPUFF Ratios'!$C33*($D34/$C34)</f>
        <v>1.7196821977845844E-3</v>
      </c>
      <c r="K34" s="159">
        <f>$C34*'Q-d 2011'!K34/'Q-d 2011'!$C34</f>
        <v>4.1248458350031406E-4</v>
      </c>
      <c r="L34" s="160">
        <f>K34*'CALPUFF Ratios'!$C33*($D34/$C34)</f>
        <v>2.2958417065052513E-3</v>
      </c>
      <c r="M34" s="159">
        <f>$C34*'Q-d 2011'!M34/'Q-d 2011'!$C34</f>
        <v>2.8210152549734121E-4</v>
      </c>
      <c r="N34" s="160">
        <f>M34*'CALPUFF Ratios'!$C33*($D34/$C34)</f>
        <v>1.5701446153685338E-3</v>
      </c>
      <c r="O34" s="85" t="s">
        <v>70</v>
      </c>
      <c r="Q34" s="155"/>
      <c r="R34" s="155"/>
    </row>
    <row r="35" spans="1:19" x14ac:dyDescent="0.25">
      <c r="A35" s="156" t="s">
        <v>13</v>
      </c>
      <c r="B35" s="86" t="s">
        <v>71</v>
      </c>
      <c r="C35" s="157">
        <v>34465.297482295733</v>
      </c>
      <c r="D35" s="158">
        <v>162401.49445024147</v>
      </c>
      <c r="E35" s="159">
        <f>$C35*'Q-d 2011'!E35/'Q-d 2011'!$C35</f>
        <v>4.2765987220055078E-3</v>
      </c>
      <c r="F35" s="160">
        <f>E35*'CALPUFF Ratios'!$C34*(D35/C35)</f>
        <v>8.4720964356382791E-3</v>
      </c>
      <c r="G35" s="159">
        <f>$C35*'Q-d 2011'!G35/'Q-d 2011'!$C35</f>
        <v>6.6160260769203942E-3</v>
      </c>
      <c r="H35" s="160">
        <f>G35*'CALPUFF Ratios'!$C34*($D35/$C35)</f>
        <v>1.3106586469277579E-2</v>
      </c>
      <c r="I35" s="159">
        <f>$C35*'Q-d 2011'!I35/'Q-d 2011'!$C35</f>
        <v>2.4245520660312234E-3</v>
      </c>
      <c r="J35" s="160">
        <f>I35*'CALPUFF Ratios'!$C34*($D35/$C35)</f>
        <v>4.8031251590071669E-3</v>
      </c>
      <c r="K35" s="159">
        <f>$C35*'Q-d 2011'!K35/'Q-d 2011'!$C35</f>
        <v>2.9049224946445969E-3</v>
      </c>
      <c r="L35" s="160">
        <f>K35*'CALPUFF Ratios'!$C34*($D35/$C35)</f>
        <v>5.7547563174556475E-3</v>
      </c>
      <c r="M35" s="159">
        <f>$C35*'Q-d 2011'!M35/'Q-d 2011'!$C35</f>
        <v>3.0721675153084606E-3</v>
      </c>
      <c r="N35" s="160">
        <f>M35*'CALPUFF Ratios'!$C34*($D35/$C35)</f>
        <v>6.0860747402372234E-3</v>
      </c>
      <c r="O35" s="85" t="s">
        <v>71</v>
      </c>
      <c r="Q35" s="155"/>
      <c r="R35" s="155"/>
    </row>
    <row r="36" spans="1:19" x14ac:dyDescent="0.25">
      <c r="A36" s="156" t="s">
        <v>19</v>
      </c>
      <c r="B36" s="86" t="s">
        <v>72</v>
      </c>
      <c r="C36" s="157">
        <v>98949.185072094362</v>
      </c>
      <c r="D36" s="158">
        <v>245433.68438139089</v>
      </c>
      <c r="E36" s="159">
        <f>$C36*'Q-d 2011'!E36/'Q-d 2011'!$C36</f>
        <v>8.8270158991544164E-3</v>
      </c>
      <c r="F36" s="160">
        <f>E36*'CALPUFF Ratios'!$C35*(D36/C36)</f>
        <v>1.2208631519237005E-2</v>
      </c>
      <c r="G36" s="159">
        <f>$C36*'Q-d 2011'!G36/'Q-d 2011'!$C36</f>
        <v>1.422000044165276E-2</v>
      </c>
      <c r="H36" s="160">
        <f>G36*'CALPUFF Ratios'!$C35*($D36/$C36)</f>
        <v>1.9667659782073878E-2</v>
      </c>
      <c r="I36" s="159">
        <f>$C36*'Q-d 2011'!I36/'Q-d 2011'!$C36</f>
        <v>6.1984142550138305E-3</v>
      </c>
      <c r="J36" s="160">
        <f>I36*'CALPUFF Ratios'!$C35*($D36/$C36)</f>
        <v>8.5730168051809004E-3</v>
      </c>
      <c r="K36" s="159">
        <f>$C36*'Q-d 2011'!K36/'Q-d 2011'!$C36</f>
        <v>1.0352703446540077E-2</v>
      </c>
      <c r="L36" s="160">
        <f>K36*'CALPUFF Ratios'!$C35*($D36/$C36)</f>
        <v>1.4318807516688681E-2</v>
      </c>
      <c r="M36" s="159">
        <f>$C36*'Q-d 2011'!M36/'Q-d 2011'!$C36</f>
        <v>8.2758674445365388E-3</v>
      </c>
      <c r="N36" s="160">
        <f>M36*'CALPUFF Ratios'!$C35*($D36/$C36)</f>
        <v>1.1446338976468256E-2</v>
      </c>
      <c r="O36" s="85" t="s">
        <v>72</v>
      </c>
      <c r="Q36" s="155"/>
      <c r="R36" s="155"/>
    </row>
    <row r="37" spans="1:19" x14ac:dyDescent="0.25">
      <c r="A37" s="156" t="s">
        <v>10</v>
      </c>
      <c r="B37" s="86" t="s">
        <v>73</v>
      </c>
      <c r="C37" s="157">
        <v>383716.95178793487</v>
      </c>
      <c r="D37" s="158">
        <v>1097980.8212218003</v>
      </c>
      <c r="E37" s="159">
        <f>$C37*'Q-d 2011'!E37/'Q-d 2011'!$C37</f>
        <v>2.0961732048657766E-2</v>
      </c>
      <c r="F37" s="160">
        <f>E37*'CALPUFF Ratios'!$C36*(D37/C37)</f>
        <v>5.4894820202317618E-2</v>
      </c>
      <c r="G37" s="159">
        <f>$C37*'Q-d 2011'!G37/'Q-d 2011'!$C37</f>
        <v>2.7119810617872029E-2</v>
      </c>
      <c r="H37" s="160">
        <f>G37*'CALPUFF Ratios'!$C36*($D37/$C37)</f>
        <v>7.1021665782829091E-2</v>
      </c>
      <c r="I37" s="159">
        <f>$C37*'Q-d 2011'!I37/'Q-d 2011'!$C37</f>
        <v>1.4053086245105833E-2</v>
      </c>
      <c r="J37" s="160">
        <f>I37*'CALPUFF Ratios'!$C36*($D37/$C37)</f>
        <v>3.6802380686959735E-2</v>
      </c>
      <c r="K37" s="159">
        <f>$C37*'Q-d 2011'!K37/'Q-d 2011'!$C37</f>
        <v>2.2117399954679054E-2</v>
      </c>
      <c r="L37" s="160">
        <f>K37*'CALPUFF Ratios'!$C36*($D37/$C37)</f>
        <v>5.7921296343094814E-2</v>
      </c>
      <c r="M37" s="159">
        <f>$C37*'Q-d 2011'!M37/'Q-d 2011'!$C37</f>
        <v>2.0118629127894902E-2</v>
      </c>
      <c r="N37" s="160">
        <f>M37*'CALPUFF Ratios'!$C36*($D37/$C37)</f>
        <v>5.2686892768654535E-2</v>
      </c>
      <c r="O37" s="85" t="s">
        <v>73</v>
      </c>
      <c r="Q37" s="155"/>
      <c r="R37" s="155"/>
    </row>
    <row r="38" spans="1:19" x14ac:dyDescent="0.25">
      <c r="A38" s="156" t="s">
        <v>7</v>
      </c>
      <c r="B38" s="86" t="s">
        <v>74</v>
      </c>
      <c r="C38" s="157">
        <v>58336.40586451735</v>
      </c>
      <c r="D38" s="158">
        <v>259623.8509011131</v>
      </c>
      <c r="E38" s="159">
        <f>$C38*'Q-d 2011'!E38/'Q-d 2011'!$C38</f>
        <v>1.0618657307934019E-2</v>
      </c>
      <c r="F38" s="160">
        <f>E38*'CALPUFF Ratios'!$C37*(D38/C38)</f>
        <v>2.5355860538336168E-2</v>
      </c>
      <c r="G38" s="159">
        <f>$C38*'Q-d 2011'!G38/'Q-d 2011'!$C38</f>
        <v>2.7300326630170933E-2</v>
      </c>
      <c r="H38" s="160">
        <f>G38*'CALPUFF Ratios'!$C37*($D38/$C38)</f>
        <v>6.5189341233229711E-2</v>
      </c>
      <c r="I38" s="159">
        <f>$C38*'Q-d 2011'!I38/'Q-d 2011'!$C38</f>
        <v>6.4054969870901285E-3</v>
      </c>
      <c r="J38" s="160">
        <f>I38*'CALPUFF Ratios'!$C37*($D38/$C38)</f>
        <v>1.5295426113999894E-2</v>
      </c>
      <c r="K38" s="159">
        <f>$C38*'Q-d 2011'!K38/'Q-d 2011'!$C38</f>
        <v>8.4279437932175804E-3</v>
      </c>
      <c r="L38" s="160">
        <f>K38*'CALPUFF Ratios'!$C37*($D38/$C38)</f>
        <v>2.0124744706290765E-2</v>
      </c>
      <c r="M38" s="159">
        <f>$C38*'Q-d 2011'!M38/'Q-d 2011'!$C38</f>
        <v>7.399406773836016E-3</v>
      </c>
      <c r="N38" s="160">
        <f>M38*'CALPUFF Ratios'!$C37*($D38/$C38)</f>
        <v>1.7668742928884412E-2</v>
      </c>
      <c r="O38" s="85" t="s">
        <v>74</v>
      </c>
      <c r="Q38" s="155"/>
      <c r="R38" s="155"/>
    </row>
    <row r="39" spans="1:19" x14ac:dyDescent="0.25">
      <c r="A39" s="156"/>
      <c r="B39" s="99" t="s">
        <v>75</v>
      </c>
      <c r="C39" s="157"/>
      <c r="D39" s="158"/>
      <c r="E39" s="159"/>
      <c r="F39" s="160"/>
      <c r="G39" s="159"/>
      <c r="H39" s="160"/>
      <c r="I39" s="159"/>
      <c r="J39" s="160"/>
      <c r="K39" s="159"/>
      <c r="L39" s="160"/>
      <c r="M39" s="159"/>
      <c r="N39" s="160"/>
      <c r="O39" s="85" t="s">
        <v>75</v>
      </c>
      <c r="Q39" s="155"/>
      <c r="R39" s="155"/>
    </row>
    <row r="40" spans="1:19" x14ac:dyDescent="0.25">
      <c r="A40" s="156" t="s">
        <v>35</v>
      </c>
      <c r="B40" s="86" t="s">
        <v>76</v>
      </c>
      <c r="C40" s="157">
        <v>1477.6342597593259</v>
      </c>
      <c r="D40" s="158">
        <v>13943.317334497277</v>
      </c>
      <c r="E40" s="159">
        <f>$C40*'Q-d 2011'!E40/'Q-d 2011'!$C40</f>
        <v>8.3394379569807164E-4</v>
      </c>
      <c r="F40" s="160">
        <f>E40*'CALPUFF Ratios'!$C39*(D40/C40)</f>
        <v>1.3200629435097987E-2</v>
      </c>
      <c r="G40" s="159">
        <f>$C40*'Q-d 2011'!G40/'Q-d 2011'!$C40</f>
        <v>2.4500043715423576E-4</v>
      </c>
      <c r="H40" s="160">
        <f>G40*'CALPUFF Ratios'!$C39*($D40/$C40)</f>
        <v>3.8781510204807649E-3</v>
      </c>
      <c r="I40" s="159">
        <f>$C40*'Q-d 2011'!I40/'Q-d 2011'!$C40</f>
        <v>1.7025817092449075E-3</v>
      </c>
      <c r="J40" s="160">
        <f>I40*'CALPUFF Ratios'!$C39*($D40/$C40)</f>
        <v>2.6950437598620699E-2</v>
      </c>
      <c r="K40" s="159">
        <f>$C40*'Q-d 2011'!K40/'Q-d 2011'!$C40</f>
        <v>3.1438867285176402E-4</v>
      </c>
      <c r="L40" s="160">
        <f>K40*'CALPUFF Ratios'!$C39*($D40/$C40)</f>
        <v>4.9765084773302111E-3</v>
      </c>
      <c r="M40" s="159">
        <f>$C40*'Q-d 2011'!M40/'Q-d 2011'!$C40</f>
        <v>7.277198299388925E-4</v>
      </c>
      <c r="N40" s="160">
        <f>M40*'CALPUFF Ratios'!$C39*($D40/$C40)</f>
        <v>1.1519193328316118E-2</v>
      </c>
      <c r="O40" s="85" t="s">
        <v>76</v>
      </c>
      <c r="Q40" s="155"/>
      <c r="R40" s="155"/>
    </row>
    <row r="41" spans="1:19" x14ac:dyDescent="0.25">
      <c r="A41" s="161" t="s">
        <v>22</v>
      </c>
      <c r="B41" s="86" t="s">
        <v>77</v>
      </c>
      <c r="C41" s="162">
        <v>73814.069816395218</v>
      </c>
      <c r="D41" s="163">
        <v>211153.73242506827</v>
      </c>
      <c r="E41" s="159">
        <f>$C41*'Q-d 2011'!E41/'Q-d 2011'!$C41</f>
        <v>9.1636233541469939E-3</v>
      </c>
      <c r="F41" s="160">
        <f>E41*'CALPUFF Ratios'!$C40*(D41/C41)</f>
        <v>4.5973112046306608E-2</v>
      </c>
      <c r="G41" s="159">
        <f>$C41*'Q-d 2011'!G41/'Q-d 2011'!$C41</f>
        <v>5.0207381686801335E-3</v>
      </c>
      <c r="H41" s="160">
        <f>G41*'CALPUFF Ratios'!$C40*($D41/$C41)</f>
        <v>2.5188612567696052E-2</v>
      </c>
      <c r="I41" s="159">
        <f>$C41*'Q-d 2011'!I41/'Q-d 2011'!$C41</f>
        <v>7.7514468494913015E-3</v>
      </c>
      <c r="J41" s="160">
        <f>I41*'CALPUFF Ratios'!$C40*($D41/$C41)</f>
        <v>3.8888343699916936E-2</v>
      </c>
      <c r="K41" s="159">
        <f>$C41*'Q-d 2011'!K41/'Q-d 2011'!$C41</f>
        <v>8.3829201021050712E-3</v>
      </c>
      <c r="L41" s="160">
        <f>K41*'CALPUFF Ratios'!$C40*($D41/$C41)</f>
        <v>4.2056390822185506E-2</v>
      </c>
      <c r="M41" s="159">
        <f>$C41*'Q-d 2011'!M41/'Q-d 2011'!$C41</f>
        <v>6.5045250421889352E-3</v>
      </c>
      <c r="N41" s="160">
        <f>M41*'CALPUFF Ratios'!$C40*($D41/$C41)</f>
        <v>3.2632643989806906E-2</v>
      </c>
      <c r="O41" s="85" t="s">
        <v>77</v>
      </c>
      <c r="Q41" s="155"/>
      <c r="R41" s="155"/>
    </row>
    <row r="42" spans="1:19" x14ac:dyDescent="0.25">
      <c r="A42" s="161" t="s">
        <v>12</v>
      </c>
      <c r="B42" s="86" t="s">
        <v>78</v>
      </c>
      <c r="C42" s="162">
        <v>76580.102845053218</v>
      </c>
      <c r="D42" s="163">
        <v>210047.643918277</v>
      </c>
      <c r="E42" s="159">
        <f>$C42*'Q-d 2011'!E42/'Q-d 2011'!$C42</f>
        <v>1.0212372742766219E-2</v>
      </c>
      <c r="F42" s="160">
        <f>E42*'CALPUFF Ratios'!$C41*(D42/C42)</f>
        <v>2.5454319800184505E-2</v>
      </c>
      <c r="G42" s="159">
        <f>$C42*'Q-d 2011'!G42/'Q-d 2011'!$C42</f>
        <v>2.5012641778178607E-2</v>
      </c>
      <c r="H42" s="160">
        <f>G42*'CALPUFF Ratios'!$C41*($D42/$C42)</f>
        <v>6.234396245673627E-2</v>
      </c>
      <c r="I42" s="159">
        <f>$C42*'Q-d 2011'!I42/'Q-d 2011'!$C42</f>
        <v>7.6427516544434627E-3</v>
      </c>
      <c r="J42" s="160">
        <f>I42*'CALPUFF Ratios'!$C41*($D42/$C42)</f>
        <v>1.9049544084002747E-2</v>
      </c>
      <c r="K42" s="159">
        <f>$C42*'Q-d 2011'!K42/'Q-d 2011'!$C42</f>
        <v>1.3966389570585316E-2</v>
      </c>
      <c r="L42" s="160">
        <f>K42*'CALPUFF Ratios'!$C41*($D42/$C42)</f>
        <v>3.4811199663218009E-2</v>
      </c>
      <c r="M42" s="159">
        <f>$C42*'Q-d 2011'!M42/'Q-d 2011'!$C42</f>
        <v>9.3098868896586886E-3</v>
      </c>
      <c r="N42" s="160">
        <f>M42*'CALPUFF Ratios'!$C41*($D42/$C42)</f>
        <v>2.3204875513457568E-2</v>
      </c>
      <c r="O42" s="85" t="s">
        <v>78</v>
      </c>
      <c r="Q42" s="155"/>
      <c r="R42" s="155"/>
    </row>
    <row r="43" spans="1:19" s="165" customFormat="1" ht="15.75" thickBot="1" x14ac:dyDescent="0.3">
      <c r="A43" s="164" t="s">
        <v>79</v>
      </c>
      <c r="C43" s="166">
        <f>SUM(C5:C40)</f>
        <v>3072403.4663103707</v>
      </c>
      <c r="D43" s="167">
        <f>SUM(D5:D40)</f>
        <v>8490921.8853240144</v>
      </c>
      <c r="E43" s="168">
        <f>SUM(E5:E40)</f>
        <v>0.38955262577366351</v>
      </c>
      <c r="F43" s="169">
        <f t="shared" ref="F43:N43" si="0">SUM(F5:F40)</f>
        <v>1.2257694301196185</v>
      </c>
      <c r="G43" s="168">
        <f t="shared" si="0"/>
        <v>0.50123384745365651</v>
      </c>
      <c r="H43" s="169">
        <f t="shared" si="0"/>
        <v>1.2869022698141612</v>
      </c>
      <c r="I43" s="168">
        <f t="shared" si="0"/>
        <v>0.27382155276069853</v>
      </c>
      <c r="J43" s="169">
        <f t="shared" si="0"/>
        <v>0.70141469943395462</v>
      </c>
      <c r="K43" s="168">
        <f t="shared" si="0"/>
        <v>0.39536415249769696</v>
      </c>
      <c r="L43" s="169">
        <f t="shared" si="0"/>
        <v>0.99343882323557842</v>
      </c>
      <c r="M43" s="168">
        <f t="shared" si="0"/>
        <v>0.28291109658948971</v>
      </c>
      <c r="N43" s="169">
        <f t="shared" si="0"/>
        <v>0.83727401121513267</v>
      </c>
      <c r="O43" s="85"/>
      <c r="P43" s="85"/>
      <c r="Q43" s="170"/>
      <c r="R43" s="170"/>
    </row>
    <row r="44" spans="1:19" x14ac:dyDescent="0.25">
      <c r="O44" s="165"/>
      <c r="S44" s="155"/>
    </row>
    <row r="47" spans="1:19" x14ac:dyDescent="0.25">
      <c r="S47" s="155"/>
    </row>
    <row r="50" spans="19:19" x14ac:dyDescent="0.25">
      <c r="S50" s="155"/>
    </row>
    <row r="53" spans="19:19" x14ac:dyDescent="0.25">
      <c r="S53" s="155"/>
    </row>
    <row r="54" spans="19:19" x14ac:dyDescent="0.25">
      <c r="S54" s="17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Y44"/>
  <sheetViews>
    <sheetView workbookViewId="0">
      <selection activeCell="C5" sqref="C5"/>
    </sheetView>
  </sheetViews>
  <sheetFormatPr defaultRowHeight="15" x14ac:dyDescent="0.25"/>
  <cols>
    <col min="1" max="1" width="15.42578125" style="85" customWidth="1"/>
    <col min="2" max="2" width="9.140625" style="85"/>
    <col min="3" max="3" width="15" style="85" customWidth="1"/>
    <col min="4" max="4" width="17" style="85" customWidth="1"/>
    <col min="5" max="16384" width="9.140625" style="85"/>
  </cols>
  <sheetData>
    <row r="2" spans="1:20" ht="15.75" thickBot="1" x14ac:dyDescent="0.3">
      <c r="C2" s="85" t="s">
        <v>1218</v>
      </c>
      <c r="E2" s="85" t="s">
        <v>1217</v>
      </c>
    </row>
    <row r="3" spans="1:20" x14ac:dyDescent="0.25">
      <c r="A3" s="206">
        <v>2011</v>
      </c>
      <c r="C3" s="148" t="s">
        <v>1062</v>
      </c>
      <c r="D3" s="149" t="s">
        <v>1063</v>
      </c>
      <c r="E3" s="150" t="s">
        <v>38</v>
      </c>
      <c r="F3" s="151"/>
      <c r="G3" s="150" t="s">
        <v>39</v>
      </c>
      <c r="H3" s="151"/>
      <c r="I3" s="150" t="s">
        <v>85</v>
      </c>
      <c r="J3" s="151"/>
      <c r="K3" s="150" t="s">
        <v>40</v>
      </c>
      <c r="L3" s="151"/>
      <c r="M3" s="150" t="s">
        <v>41</v>
      </c>
      <c r="N3" s="151"/>
      <c r="O3" s="150" t="s">
        <v>1175</v>
      </c>
      <c r="P3" s="151"/>
      <c r="Q3" s="150" t="s">
        <v>1176</v>
      </c>
      <c r="R3" s="151"/>
      <c r="S3" s="150" t="s">
        <v>1177</v>
      </c>
      <c r="T3" s="185"/>
    </row>
    <row r="4" spans="1:20" x14ac:dyDescent="0.25">
      <c r="A4" s="153" t="s">
        <v>86</v>
      </c>
      <c r="C4" s="148" t="s">
        <v>1064</v>
      </c>
      <c r="D4" s="149" t="s">
        <v>1064</v>
      </c>
      <c r="E4" s="148" t="s">
        <v>1065</v>
      </c>
      <c r="F4" s="154" t="s">
        <v>1066</v>
      </c>
      <c r="G4" s="148" t="s">
        <v>1065</v>
      </c>
      <c r="H4" s="154" t="s">
        <v>1066</v>
      </c>
      <c r="I4" s="148" t="s">
        <v>1065</v>
      </c>
      <c r="J4" s="154" t="s">
        <v>1066</v>
      </c>
      <c r="K4" s="148" t="s">
        <v>1065</v>
      </c>
      <c r="L4" s="154" t="s">
        <v>1066</v>
      </c>
      <c r="M4" s="148" t="s">
        <v>1065</v>
      </c>
      <c r="N4" s="154" t="s">
        <v>1066</v>
      </c>
      <c r="O4" s="148" t="s">
        <v>1065</v>
      </c>
      <c r="P4" s="154" t="s">
        <v>1066</v>
      </c>
      <c r="Q4" s="148" t="s">
        <v>1065</v>
      </c>
      <c r="R4" s="154" t="s">
        <v>1066</v>
      </c>
      <c r="S4" s="148" t="s">
        <v>1065</v>
      </c>
      <c r="T4" s="154" t="s">
        <v>1066</v>
      </c>
    </row>
    <row r="5" spans="1:20" x14ac:dyDescent="0.25">
      <c r="A5" s="156" t="s">
        <v>15</v>
      </c>
      <c r="B5" s="86" t="s">
        <v>42</v>
      </c>
      <c r="C5" s="157">
        <v>278363.63166499999</v>
      </c>
      <c r="D5" s="158">
        <v>359835.79017793038</v>
      </c>
      <c r="E5" s="159">
        <v>2.2016000000000001E-2</v>
      </c>
      <c r="F5" s="160" t="s">
        <v>1212</v>
      </c>
      <c r="G5" s="159">
        <v>3.4159000000000002E-2</v>
      </c>
      <c r="H5" s="160" t="s">
        <v>1212</v>
      </c>
      <c r="I5" s="159">
        <v>1.512E-2</v>
      </c>
      <c r="J5" s="160" t="s">
        <v>1212</v>
      </c>
      <c r="K5" s="159">
        <v>2.4819000000000001E-2</v>
      </c>
      <c r="L5" s="160" t="s">
        <v>1212</v>
      </c>
      <c r="M5" s="159">
        <v>2.1229000000000001E-2</v>
      </c>
      <c r="N5" s="160" t="s">
        <v>1212</v>
      </c>
      <c r="O5" s="159">
        <v>3.9854000000000001E-2</v>
      </c>
      <c r="P5" s="160" t="s">
        <v>1212</v>
      </c>
      <c r="Q5" s="159">
        <v>4.3365000000000001E-2</v>
      </c>
      <c r="R5" s="160" t="s">
        <v>1212</v>
      </c>
      <c r="S5" s="159">
        <v>3.7328E-2</v>
      </c>
      <c r="T5" s="160" t="s">
        <v>1212</v>
      </c>
    </row>
    <row r="6" spans="1:20" x14ac:dyDescent="0.25">
      <c r="A6" s="156" t="s">
        <v>27</v>
      </c>
      <c r="B6" s="86" t="s">
        <v>43</v>
      </c>
      <c r="C6" s="157">
        <v>93231.632509999996</v>
      </c>
      <c r="D6" s="158">
        <v>232268.42156991712</v>
      </c>
      <c r="E6" s="159">
        <v>6.4900000000000001E-3</v>
      </c>
      <c r="F6" s="160" t="s">
        <v>1212</v>
      </c>
      <c r="G6" s="159">
        <v>8.9759999999999996E-3</v>
      </c>
      <c r="H6" s="160" t="s">
        <v>1212</v>
      </c>
      <c r="I6" s="159">
        <v>6.6870000000000002E-3</v>
      </c>
      <c r="J6" s="160" t="s">
        <v>1212</v>
      </c>
      <c r="K6" s="159">
        <v>7.1720000000000004E-3</v>
      </c>
      <c r="L6" s="160" t="s">
        <v>1212</v>
      </c>
      <c r="M6" s="159">
        <v>6.1770000000000002E-3</v>
      </c>
      <c r="N6" s="160" t="s">
        <v>1212</v>
      </c>
      <c r="O6" s="159">
        <v>1.0083E-2</v>
      </c>
      <c r="P6" s="160" t="s">
        <v>1212</v>
      </c>
      <c r="Q6" s="159">
        <v>1.0035000000000001E-2</v>
      </c>
      <c r="R6" s="160" t="s">
        <v>1212</v>
      </c>
      <c r="S6" s="159">
        <v>9.1900000000000003E-3</v>
      </c>
      <c r="T6" s="160" t="s">
        <v>1212</v>
      </c>
    </row>
    <row r="7" spans="1:20" x14ac:dyDescent="0.25">
      <c r="A7" s="156" t="s">
        <v>26</v>
      </c>
      <c r="B7" s="86" t="s">
        <v>44</v>
      </c>
      <c r="C7" s="157">
        <v>15339.388707</v>
      </c>
      <c r="D7" s="158">
        <v>72840.263411074819</v>
      </c>
      <c r="E7" s="159">
        <v>6.1209999999999997E-3</v>
      </c>
      <c r="F7" s="160" t="s">
        <v>1212</v>
      </c>
      <c r="G7" s="159">
        <v>5.1630000000000001E-3</v>
      </c>
      <c r="H7" s="160" t="s">
        <v>1212</v>
      </c>
      <c r="I7" s="159">
        <v>1.0690000000000001E-3</v>
      </c>
      <c r="J7" s="160" t="s">
        <v>1212</v>
      </c>
      <c r="K7" s="159">
        <v>4.8310000000000002E-3</v>
      </c>
      <c r="L7" s="160" t="s">
        <v>1212</v>
      </c>
      <c r="M7" s="159">
        <v>3.8300000000000001E-3</v>
      </c>
      <c r="N7" s="160" t="s">
        <v>1212</v>
      </c>
      <c r="O7" s="159">
        <v>2.1080000000000001E-3</v>
      </c>
      <c r="P7" s="160" t="s">
        <v>1212</v>
      </c>
      <c r="Q7" s="159">
        <v>1.9750000000000002E-3</v>
      </c>
      <c r="R7" s="160" t="s">
        <v>1212</v>
      </c>
      <c r="S7" s="159">
        <v>2.4380000000000001E-3</v>
      </c>
      <c r="T7" s="160" t="s">
        <v>1212</v>
      </c>
    </row>
    <row r="8" spans="1:20" x14ac:dyDescent="0.25">
      <c r="A8" s="156" t="s">
        <v>34</v>
      </c>
      <c r="B8" s="86" t="s">
        <v>45</v>
      </c>
      <c r="C8" s="157">
        <v>1829.1395560000001</v>
      </c>
      <c r="D8" s="158">
        <v>9402.9783534438502</v>
      </c>
      <c r="E8" s="159">
        <v>3.8000000000000002E-4</v>
      </c>
      <c r="F8" s="160" t="s">
        <v>1212</v>
      </c>
      <c r="G8" s="159">
        <v>1.2869999999999999E-3</v>
      </c>
      <c r="H8" s="160" t="s">
        <v>1212</v>
      </c>
      <c r="I8" s="159">
        <v>2.3699999999999999E-4</v>
      </c>
      <c r="J8" s="160" t="s">
        <v>1212</v>
      </c>
      <c r="K8" s="159">
        <v>3.2899999999999997E-4</v>
      </c>
      <c r="L8" s="160" t="s">
        <v>1212</v>
      </c>
      <c r="M8" s="159">
        <v>2.61E-4</v>
      </c>
      <c r="N8" s="160" t="s">
        <v>1212</v>
      </c>
      <c r="O8" s="159">
        <v>5.6499999999999996E-4</v>
      </c>
      <c r="P8" s="160" t="s">
        <v>1212</v>
      </c>
      <c r="Q8" s="159">
        <v>6.4400000000000004E-4</v>
      </c>
      <c r="R8" s="160" t="s">
        <v>1212</v>
      </c>
      <c r="S8" s="159">
        <v>1.2869999999999999E-3</v>
      </c>
      <c r="T8" s="160" t="s">
        <v>1212</v>
      </c>
    </row>
    <row r="9" spans="1:20" x14ac:dyDescent="0.25">
      <c r="A9" s="156" t="s">
        <v>18</v>
      </c>
      <c r="B9" s="86" t="s">
        <v>46</v>
      </c>
      <c r="C9" s="157">
        <v>13891.225463000001</v>
      </c>
      <c r="D9" s="158">
        <v>29457.806581186807</v>
      </c>
      <c r="E9" s="159">
        <v>3.3279999999999998E-3</v>
      </c>
      <c r="F9" s="160" t="s">
        <v>1212</v>
      </c>
      <c r="G9" s="159">
        <v>2.5876E-2</v>
      </c>
      <c r="H9" s="160" t="s">
        <v>1212</v>
      </c>
      <c r="I9" s="159">
        <v>2.1090000000000002E-3</v>
      </c>
      <c r="J9" s="160" t="s">
        <v>1212</v>
      </c>
      <c r="K9" s="159">
        <v>1.7290000000000001E-3</v>
      </c>
      <c r="L9" s="160" t="s">
        <v>1212</v>
      </c>
      <c r="M9" s="159">
        <v>2.251E-3</v>
      </c>
      <c r="N9" s="160" t="s">
        <v>1212</v>
      </c>
      <c r="O9" s="159">
        <v>3.5179999999999999E-3</v>
      </c>
      <c r="P9" s="160" t="s">
        <v>1212</v>
      </c>
      <c r="Q9" s="159">
        <v>3.235E-3</v>
      </c>
      <c r="R9" s="160" t="s">
        <v>1212</v>
      </c>
      <c r="S9" s="159">
        <v>4.8050000000000002E-3</v>
      </c>
      <c r="T9" s="160" t="s">
        <v>1212</v>
      </c>
    </row>
    <row r="10" spans="1:20" x14ac:dyDescent="0.25">
      <c r="A10" s="156" t="s">
        <v>14</v>
      </c>
      <c r="B10" s="86" t="s">
        <v>47</v>
      </c>
      <c r="C10" s="157">
        <v>172795.73051299999</v>
      </c>
      <c r="D10" s="158">
        <v>608445.1712857344</v>
      </c>
      <c r="E10" s="159">
        <v>1.2685E-2</v>
      </c>
      <c r="F10" s="160" t="s">
        <v>1212</v>
      </c>
      <c r="G10" s="159">
        <v>1.0496E-2</v>
      </c>
      <c r="H10" s="160" t="s">
        <v>1212</v>
      </c>
      <c r="I10" s="159">
        <v>1.9970000000000001E-3</v>
      </c>
      <c r="J10" s="160" t="s">
        <v>1212</v>
      </c>
      <c r="K10" s="159">
        <v>5.3889999999999997E-3</v>
      </c>
      <c r="L10" s="160" t="s">
        <v>1212</v>
      </c>
      <c r="M10" s="159">
        <v>2.882E-3</v>
      </c>
      <c r="N10" s="160" t="s">
        <v>1212</v>
      </c>
      <c r="O10" s="159">
        <v>8.8000000000000005E-3</v>
      </c>
      <c r="P10" s="160" t="s">
        <v>1212</v>
      </c>
      <c r="Q10" s="159">
        <v>2.0275000000000001E-2</v>
      </c>
      <c r="R10" s="160" t="s">
        <v>1212</v>
      </c>
      <c r="S10" s="159">
        <v>1.8315999999999999E-2</v>
      </c>
      <c r="T10" s="160" t="s">
        <v>1212</v>
      </c>
    </row>
    <row r="11" spans="1:20" x14ac:dyDescent="0.25">
      <c r="A11" s="156" t="s">
        <v>4</v>
      </c>
      <c r="B11" s="86" t="s">
        <v>48</v>
      </c>
      <c r="C11" s="157">
        <v>234683.06457300001</v>
      </c>
      <c r="D11" s="158">
        <v>452639.95699084754</v>
      </c>
      <c r="E11" s="159">
        <v>2.5432E-2</v>
      </c>
      <c r="F11" s="160" t="s">
        <v>1212</v>
      </c>
      <c r="G11" s="159">
        <v>3.5036999999999999E-2</v>
      </c>
      <c r="H11" s="160" t="s">
        <v>1212</v>
      </c>
      <c r="I11" s="159">
        <v>1.4344000000000001E-2</v>
      </c>
      <c r="J11" s="160" t="s">
        <v>1212</v>
      </c>
      <c r="K11" s="159">
        <v>1.6872000000000002E-2</v>
      </c>
      <c r="L11" s="160" t="s">
        <v>1212</v>
      </c>
      <c r="M11" s="159">
        <v>1.8439000000000001E-2</v>
      </c>
      <c r="N11" s="160" t="s">
        <v>1212</v>
      </c>
      <c r="O11" s="159">
        <v>4.2236000000000003E-2</v>
      </c>
      <c r="P11" s="160" t="s">
        <v>1212</v>
      </c>
      <c r="Q11" s="159">
        <v>4.9485000000000001E-2</v>
      </c>
      <c r="R11" s="160" t="s">
        <v>1212</v>
      </c>
      <c r="S11" s="159">
        <v>4.0478E-2</v>
      </c>
      <c r="T11" s="160" t="s">
        <v>1212</v>
      </c>
    </row>
    <row r="12" spans="1:20" x14ac:dyDescent="0.25">
      <c r="A12" s="156" t="s">
        <v>23</v>
      </c>
      <c r="B12" s="86" t="s">
        <v>49</v>
      </c>
      <c r="C12" s="157">
        <v>130830.021592</v>
      </c>
      <c r="D12" s="158">
        <v>240310.67125974412</v>
      </c>
      <c r="E12" s="159">
        <v>1.3332999999999999E-2</v>
      </c>
      <c r="F12" s="160" t="s">
        <v>1212</v>
      </c>
      <c r="G12" s="159">
        <v>1.0659E-2</v>
      </c>
      <c r="H12" s="160" t="s">
        <v>1212</v>
      </c>
      <c r="I12" s="159">
        <v>1.0961E-2</v>
      </c>
      <c r="J12" s="160" t="s">
        <v>1212</v>
      </c>
      <c r="K12" s="159">
        <v>1.1686999999999999E-2</v>
      </c>
      <c r="L12" s="160" t="s">
        <v>1212</v>
      </c>
      <c r="M12" s="159">
        <v>9.5139999999999999E-3</v>
      </c>
      <c r="N12" s="160" t="s">
        <v>1212</v>
      </c>
      <c r="O12" s="159">
        <v>1.4862E-2</v>
      </c>
      <c r="P12" s="160" t="s">
        <v>1212</v>
      </c>
      <c r="Q12" s="159">
        <v>1.3611E-2</v>
      </c>
      <c r="R12" s="160" t="s">
        <v>1212</v>
      </c>
      <c r="S12" s="159">
        <v>1.3136E-2</v>
      </c>
      <c r="T12" s="160" t="s">
        <v>1212</v>
      </c>
    </row>
    <row r="13" spans="1:20" x14ac:dyDescent="0.25">
      <c r="A13" s="156" t="s">
        <v>11</v>
      </c>
      <c r="B13" s="86" t="s">
        <v>50</v>
      </c>
      <c r="C13" s="157">
        <v>287830.362654</v>
      </c>
      <c r="D13" s="158">
        <v>508079.40751325228</v>
      </c>
      <c r="E13" s="159">
        <v>3.5446999999999999E-2</v>
      </c>
      <c r="F13" s="160" t="s">
        <v>1212</v>
      </c>
      <c r="G13" s="159">
        <v>3.1115E-2</v>
      </c>
      <c r="H13" s="160" t="s">
        <v>1212</v>
      </c>
      <c r="I13" s="159">
        <v>2.9947999999999999E-2</v>
      </c>
      <c r="J13" s="160" t="s">
        <v>1212</v>
      </c>
      <c r="K13" s="159">
        <v>3.3016999999999998E-2</v>
      </c>
      <c r="L13" s="160" t="s">
        <v>1212</v>
      </c>
      <c r="M13" s="159">
        <v>3.6653999999999999E-2</v>
      </c>
      <c r="N13" s="160" t="s">
        <v>1212</v>
      </c>
      <c r="O13" s="159">
        <v>4.8791000000000001E-2</v>
      </c>
      <c r="P13" s="160" t="s">
        <v>1212</v>
      </c>
      <c r="Q13" s="159">
        <v>4.3341999999999999E-2</v>
      </c>
      <c r="R13" s="160" t="s">
        <v>1212</v>
      </c>
      <c r="S13" s="159">
        <v>4.1471000000000001E-2</v>
      </c>
      <c r="T13" s="160" t="s">
        <v>1212</v>
      </c>
    </row>
    <row r="14" spans="1:20" x14ac:dyDescent="0.25">
      <c r="A14" s="156" t="s">
        <v>3</v>
      </c>
      <c r="B14" s="86" t="s">
        <v>51</v>
      </c>
      <c r="C14" s="157">
        <v>425201.61533300002</v>
      </c>
      <c r="D14" s="158">
        <v>443546.26846002735</v>
      </c>
      <c r="E14" s="159">
        <v>5.6530999999999998E-2</v>
      </c>
      <c r="F14" s="160" t="s">
        <v>1212</v>
      </c>
      <c r="G14" s="159">
        <v>5.4433000000000002E-2</v>
      </c>
      <c r="H14" s="160" t="s">
        <v>1212</v>
      </c>
      <c r="I14" s="159">
        <v>4.8236000000000001E-2</v>
      </c>
      <c r="J14" s="160" t="s">
        <v>1212</v>
      </c>
      <c r="K14" s="159">
        <v>5.4469999999999998E-2</v>
      </c>
      <c r="L14" s="160" t="s">
        <v>1212</v>
      </c>
      <c r="M14" s="159">
        <v>5.7955E-2</v>
      </c>
      <c r="N14" s="160" t="s">
        <v>1212</v>
      </c>
      <c r="O14" s="159">
        <v>9.6534999999999996E-2</v>
      </c>
      <c r="P14" s="160" t="s">
        <v>1212</v>
      </c>
      <c r="Q14" s="159">
        <v>8.5382E-2</v>
      </c>
      <c r="R14" s="160" t="s">
        <v>1212</v>
      </c>
      <c r="S14" s="159">
        <v>7.9393000000000005E-2</v>
      </c>
      <c r="T14" s="160" t="s">
        <v>1212</v>
      </c>
    </row>
    <row r="15" spans="1:20" x14ac:dyDescent="0.25">
      <c r="A15" s="156" t="s">
        <v>31</v>
      </c>
      <c r="B15" s="86" t="s">
        <v>52</v>
      </c>
      <c r="C15" s="157">
        <v>60379.363570000001</v>
      </c>
      <c r="D15" s="158">
        <v>341388.81037076109</v>
      </c>
      <c r="E15" s="159">
        <v>5.1260000000000003E-3</v>
      </c>
      <c r="F15" s="160" t="s">
        <v>1212</v>
      </c>
      <c r="G15" s="159">
        <v>4.1089999999999998E-3</v>
      </c>
      <c r="H15" s="160" t="s">
        <v>1212</v>
      </c>
      <c r="I15" s="159">
        <v>4.1209999999999997E-3</v>
      </c>
      <c r="J15" s="160" t="s">
        <v>1212</v>
      </c>
      <c r="K15" s="159">
        <v>4.3540000000000002E-3</v>
      </c>
      <c r="L15" s="160" t="s">
        <v>1212</v>
      </c>
      <c r="M15" s="159">
        <v>5.3810000000000004E-3</v>
      </c>
      <c r="N15" s="160" t="s">
        <v>1212</v>
      </c>
      <c r="O15" s="159">
        <v>5.5389999999999997E-3</v>
      </c>
      <c r="P15" s="160" t="s">
        <v>1212</v>
      </c>
      <c r="Q15" s="159">
        <v>5.2880000000000002E-3</v>
      </c>
      <c r="R15" s="160" t="s">
        <v>1212</v>
      </c>
      <c r="S15" s="159">
        <v>5.0130000000000001E-3</v>
      </c>
      <c r="T15" s="160" t="s">
        <v>1212</v>
      </c>
    </row>
    <row r="16" spans="1:20" x14ac:dyDescent="0.25">
      <c r="A16" s="156" t="s">
        <v>9</v>
      </c>
      <c r="B16" s="86" t="s">
        <v>53</v>
      </c>
      <c r="C16" s="157">
        <v>272957.57454900001</v>
      </c>
      <c r="D16" s="158">
        <v>327821.1472340239</v>
      </c>
      <c r="E16" s="159">
        <v>2.7546999999999999E-2</v>
      </c>
      <c r="F16" s="160" t="s">
        <v>1212</v>
      </c>
      <c r="G16" s="159">
        <v>5.1056999999999998E-2</v>
      </c>
      <c r="H16" s="160" t="s">
        <v>1212</v>
      </c>
      <c r="I16" s="159">
        <v>1.9792000000000001E-2</v>
      </c>
      <c r="J16" s="160" t="s">
        <v>1212</v>
      </c>
      <c r="K16" s="159">
        <v>3.3723000000000003E-2</v>
      </c>
      <c r="L16" s="160" t="s">
        <v>1212</v>
      </c>
      <c r="M16" s="159">
        <v>2.5684999999999999E-2</v>
      </c>
      <c r="N16" s="160" t="s">
        <v>1212</v>
      </c>
      <c r="O16" s="159">
        <v>7.0213999999999999E-2</v>
      </c>
      <c r="P16" s="160" t="s">
        <v>1212</v>
      </c>
      <c r="Q16" s="159">
        <v>7.0311999999999999E-2</v>
      </c>
      <c r="R16" s="160" t="s">
        <v>1212</v>
      </c>
      <c r="S16" s="159">
        <v>5.9119999999999999E-2</v>
      </c>
      <c r="T16" s="160" t="s">
        <v>1212</v>
      </c>
    </row>
    <row r="17" spans="1:25" x14ac:dyDescent="0.25">
      <c r="A17" s="156" t="s">
        <v>20</v>
      </c>
      <c r="B17" s="86" t="s">
        <v>54</v>
      </c>
      <c r="C17" s="157">
        <v>236912.25588300001</v>
      </c>
      <c r="D17" s="158">
        <v>531068.53547514777</v>
      </c>
      <c r="E17" s="159">
        <v>1.5032999999999999E-2</v>
      </c>
      <c r="F17" s="160" t="s">
        <v>1212</v>
      </c>
      <c r="G17" s="159">
        <v>2.0910999999999999E-2</v>
      </c>
      <c r="H17" s="160" t="s">
        <v>1212</v>
      </c>
      <c r="I17" s="159">
        <v>1.0145E-2</v>
      </c>
      <c r="J17" s="160" t="s">
        <v>1212</v>
      </c>
      <c r="K17" s="159">
        <v>1.6223999999999999E-2</v>
      </c>
      <c r="L17" s="160" t="s">
        <v>1212</v>
      </c>
      <c r="M17" s="159">
        <v>1.4318000000000001E-2</v>
      </c>
      <c r="N17" s="160" t="s">
        <v>1212</v>
      </c>
      <c r="O17" s="159">
        <v>2.2225999999999999E-2</v>
      </c>
      <c r="P17" s="160" t="s">
        <v>1212</v>
      </c>
      <c r="Q17" s="159">
        <v>2.2894999999999999E-2</v>
      </c>
      <c r="R17" s="160" t="s">
        <v>1212</v>
      </c>
      <c r="S17" s="159">
        <v>2.0843E-2</v>
      </c>
      <c r="T17" s="160" t="s">
        <v>1212</v>
      </c>
    </row>
    <row r="18" spans="1:25" x14ac:dyDescent="0.25">
      <c r="A18" s="156" t="s">
        <v>21</v>
      </c>
      <c r="B18" s="86" t="s">
        <v>55</v>
      </c>
      <c r="C18" s="157">
        <v>51371.729211999998</v>
      </c>
      <c r="D18" s="158">
        <v>136950.42441663949</v>
      </c>
      <c r="E18" s="159">
        <v>2.9458000000000002E-2</v>
      </c>
      <c r="F18" s="160" t="s">
        <v>1212</v>
      </c>
      <c r="G18" s="159">
        <v>1.1183E-2</v>
      </c>
      <c r="H18" s="160" t="s">
        <v>1212</v>
      </c>
      <c r="I18" s="159">
        <v>5.3769999999999998E-3</v>
      </c>
      <c r="J18" s="160" t="s">
        <v>1212</v>
      </c>
      <c r="K18" s="159">
        <v>6.8089999999999999E-3</v>
      </c>
      <c r="L18" s="160" t="s">
        <v>1212</v>
      </c>
      <c r="M18" s="159">
        <v>1.7017999999999998E-2</v>
      </c>
      <c r="N18" s="160" t="s">
        <v>1212</v>
      </c>
      <c r="O18" s="159">
        <v>5.6820000000000004E-3</v>
      </c>
      <c r="P18" s="160" t="s">
        <v>1212</v>
      </c>
      <c r="Q18" s="159">
        <v>5.4539999999999996E-3</v>
      </c>
      <c r="R18" s="160" t="s">
        <v>1212</v>
      </c>
      <c r="S18" s="159">
        <v>6.4689999999999999E-3</v>
      </c>
      <c r="T18" s="160" t="s">
        <v>1212</v>
      </c>
    </row>
    <row r="19" spans="1:25" x14ac:dyDescent="0.25">
      <c r="A19" s="156" t="s">
        <v>5</v>
      </c>
      <c r="B19" s="86" t="s">
        <v>56</v>
      </c>
      <c r="C19" s="157">
        <v>71945.303910999995</v>
      </c>
      <c r="D19" s="158">
        <v>165477.35827222062</v>
      </c>
      <c r="E19" s="159">
        <v>1.5468000000000001E-2</v>
      </c>
      <c r="F19" s="160" t="s">
        <v>1212</v>
      </c>
      <c r="G19" s="159">
        <v>6.2602000000000005E-2</v>
      </c>
      <c r="H19" s="160" t="s">
        <v>1212</v>
      </c>
      <c r="I19" s="159">
        <v>9.7350000000000006E-3</v>
      </c>
      <c r="J19" s="160" t="s">
        <v>1212</v>
      </c>
      <c r="K19" s="159">
        <v>1.3698E-2</v>
      </c>
      <c r="L19" s="160" t="s">
        <v>1212</v>
      </c>
      <c r="M19" s="159">
        <v>1.0603E-2</v>
      </c>
      <c r="N19" s="160" t="s">
        <v>1212</v>
      </c>
      <c r="O19" s="159">
        <v>2.6877999999999999E-2</v>
      </c>
      <c r="P19" s="160" t="s">
        <v>1212</v>
      </c>
      <c r="Q19" s="159">
        <v>2.2761E-2</v>
      </c>
      <c r="R19" s="160" t="s">
        <v>1212</v>
      </c>
      <c r="S19" s="159">
        <v>4.1959999999999997E-2</v>
      </c>
      <c r="T19" s="160" t="s">
        <v>1212</v>
      </c>
    </row>
    <row r="20" spans="1:25" x14ac:dyDescent="0.25">
      <c r="A20" s="156" t="s">
        <v>32</v>
      </c>
      <c r="B20" s="86" t="s">
        <v>57</v>
      </c>
      <c r="C20" s="157">
        <v>15556.899879000001</v>
      </c>
      <c r="D20" s="158">
        <v>59830.74092023421</v>
      </c>
      <c r="E20" s="159">
        <v>2.7189999999999999E-2</v>
      </c>
      <c r="F20" s="160" t="s">
        <v>1212</v>
      </c>
      <c r="G20" s="159">
        <v>2.068E-3</v>
      </c>
      <c r="H20" s="160" t="s">
        <v>1212</v>
      </c>
      <c r="I20" s="159">
        <v>3.124E-3</v>
      </c>
      <c r="J20" s="160" t="s">
        <v>1212</v>
      </c>
      <c r="K20" s="159">
        <v>1.189E-3</v>
      </c>
      <c r="L20" s="160" t="s">
        <v>1212</v>
      </c>
      <c r="M20" s="159">
        <v>1.1494000000000001E-2</v>
      </c>
      <c r="N20" s="160" t="s">
        <v>1212</v>
      </c>
      <c r="O20" s="159">
        <v>1.3290000000000001E-3</v>
      </c>
      <c r="P20" s="160" t="s">
        <v>1212</v>
      </c>
      <c r="Q20" s="159">
        <v>1.292E-3</v>
      </c>
      <c r="R20" s="160" t="s">
        <v>1212</v>
      </c>
      <c r="S20" s="159">
        <v>1.474E-3</v>
      </c>
      <c r="T20" s="160" t="s">
        <v>1212</v>
      </c>
    </row>
    <row r="21" spans="1:25" x14ac:dyDescent="0.25">
      <c r="A21" s="156" t="s">
        <v>8</v>
      </c>
      <c r="B21" s="86" t="s">
        <v>58</v>
      </c>
      <c r="C21" s="157">
        <v>273632.10158999998</v>
      </c>
      <c r="D21" s="158">
        <v>444530.66179759649</v>
      </c>
      <c r="E21" s="159">
        <v>4.3586E-2</v>
      </c>
      <c r="F21" s="160" t="s">
        <v>1212</v>
      </c>
      <c r="G21" s="159">
        <v>2.6884999999999999E-2</v>
      </c>
      <c r="H21" s="160" t="s">
        <v>1212</v>
      </c>
      <c r="I21" s="159">
        <v>3.8705000000000003E-2</v>
      </c>
      <c r="J21" s="160" t="s">
        <v>1212</v>
      </c>
      <c r="K21" s="159">
        <v>4.4304000000000003E-2</v>
      </c>
      <c r="L21" s="160" t="s">
        <v>1212</v>
      </c>
      <c r="M21" s="159">
        <v>3.0353999999999999E-2</v>
      </c>
      <c r="N21" s="160" t="s">
        <v>1212</v>
      </c>
      <c r="O21" s="159">
        <v>3.9932000000000002E-2</v>
      </c>
      <c r="P21" s="160" t="s">
        <v>1212</v>
      </c>
      <c r="Q21" s="159">
        <v>3.5577999999999999E-2</v>
      </c>
      <c r="R21" s="160" t="s">
        <v>1212</v>
      </c>
      <c r="S21" s="159">
        <v>3.6639999999999999E-2</v>
      </c>
      <c r="T21" s="160" t="s">
        <v>1212</v>
      </c>
    </row>
    <row r="22" spans="1:25" x14ac:dyDescent="0.25">
      <c r="A22" s="156" t="s">
        <v>28</v>
      </c>
      <c r="B22" s="86" t="s">
        <v>59</v>
      </c>
      <c r="C22" s="157">
        <v>70879.775013999999</v>
      </c>
      <c r="D22" s="158">
        <v>316619.50760066451</v>
      </c>
      <c r="E22" s="159">
        <v>5.7010000000000003E-3</v>
      </c>
      <c r="F22" s="160" t="s">
        <v>1212</v>
      </c>
      <c r="G22" s="159">
        <v>3.6979999999999999E-3</v>
      </c>
      <c r="H22" s="160" t="s">
        <v>1212</v>
      </c>
      <c r="I22" s="159">
        <v>9.5E-4</v>
      </c>
      <c r="J22" s="160" t="s">
        <v>1212</v>
      </c>
      <c r="K22" s="159">
        <v>6.28E-3</v>
      </c>
      <c r="L22" s="160" t="s">
        <v>1212</v>
      </c>
      <c r="M22" s="159">
        <v>1.32E-3</v>
      </c>
      <c r="N22" s="160" t="s">
        <v>1212</v>
      </c>
      <c r="O22" s="159">
        <v>7.1149999999999998E-3</v>
      </c>
      <c r="P22" s="160" t="s">
        <v>1212</v>
      </c>
      <c r="Q22" s="159">
        <v>6.3889999999999997E-3</v>
      </c>
      <c r="R22" s="160" t="s">
        <v>1212</v>
      </c>
      <c r="S22" s="159">
        <v>6.3290000000000004E-3</v>
      </c>
      <c r="T22" s="160" t="s">
        <v>1212</v>
      </c>
    </row>
    <row r="23" spans="1:25" x14ac:dyDescent="0.25">
      <c r="A23" s="156" t="s">
        <v>16</v>
      </c>
      <c r="B23" s="86" t="s">
        <v>60</v>
      </c>
      <c r="C23" s="157">
        <v>261903.02911999999</v>
      </c>
      <c r="D23" s="158">
        <v>373049.64397731854</v>
      </c>
      <c r="E23" s="159">
        <v>2.5780999999999998E-2</v>
      </c>
      <c r="F23" s="160" t="s">
        <v>1212</v>
      </c>
      <c r="G23" s="159">
        <v>2.2057E-2</v>
      </c>
      <c r="H23" s="160" t="s">
        <v>1212</v>
      </c>
      <c r="I23" s="159">
        <v>2.1055999999999998E-2</v>
      </c>
      <c r="J23" s="160" t="s">
        <v>1212</v>
      </c>
      <c r="K23" s="159">
        <v>2.2697999999999999E-2</v>
      </c>
      <c r="L23" s="160" t="s">
        <v>1212</v>
      </c>
      <c r="M23" s="159">
        <v>2.6853999999999999E-2</v>
      </c>
      <c r="N23" s="160" t="s">
        <v>1212</v>
      </c>
      <c r="O23" s="159">
        <v>3.1982999999999998E-2</v>
      </c>
      <c r="P23" s="160" t="s">
        <v>1212</v>
      </c>
      <c r="Q23" s="159">
        <v>3.0582999999999999E-2</v>
      </c>
      <c r="R23" s="160" t="s">
        <v>1212</v>
      </c>
      <c r="S23" s="159">
        <v>2.8458000000000001E-2</v>
      </c>
      <c r="T23" s="160" t="s">
        <v>1212</v>
      </c>
    </row>
    <row r="24" spans="1:25" x14ac:dyDescent="0.25">
      <c r="A24" s="156" t="s">
        <v>29</v>
      </c>
      <c r="B24" s="86" t="s">
        <v>61</v>
      </c>
      <c r="C24" s="157">
        <v>63940.126594000001</v>
      </c>
      <c r="D24" s="158">
        <v>205923.53584621201</v>
      </c>
      <c r="E24" s="159">
        <v>4.5519999999999996E-3</v>
      </c>
      <c r="F24" s="160" t="s">
        <v>1212</v>
      </c>
      <c r="G24" s="159">
        <v>6.6220000000000003E-3</v>
      </c>
      <c r="H24" s="160" t="s">
        <v>1212</v>
      </c>
      <c r="I24" s="159">
        <v>3.107E-3</v>
      </c>
      <c r="J24" s="160" t="s">
        <v>1212</v>
      </c>
      <c r="K24" s="159">
        <v>5.0309999999999999E-3</v>
      </c>
      <c r="L24" s="160" t="s">
        <v>1212</v>
      </c>
      <c r="M24" s="159">
        <v>4.3140000000000001E-3</v>
      </c>
      <c r="N24" s="160" t="s">
        <v>1212</v>
      </c>
      <c r="O24" s="159">
        <v>7.417E-3</v>
      </c>
      <c r="P24" s="160" t="s">
        <v>1212</v>
      </c>
      <c r="Q24" s="159">
        <v>7.7409999999999996E-3</v>
      </c>
      <c r="R24" s="160" t="s">
        <v>1212</v>
      </c>
      <c r="S24" s="159">
        <v>6.8999999999999999E-3</v>
      </c>
      <c r="T24" s="160" t="s">
        <v>1212</v>
      </c>
    </row>
    <row r="25" spans="1:25" x14ac:dyDescent="0.25">
      <c r="A25" s="156" t="s">
        <v>6</v>
      </c>
      <c r="B25" s="86" t="s">
        <v>62</v>
      </c>
      <c r="C25" s="157">
        <v>118722.58096599999</v>
      </c>
      <c r="D25" s="158">
        <v>369596.63879692514</v>
      </c>
      <c r="E25" s="159">
        <v>1.6959999999999999E-2</v>
      </c>
      <c r="F25" s="160" t="s">
        <v>1212</v>
      </c>
      <c r="G25" s="159">
        <v>3.0265E-2</v>
      </c>
      <c r="H25" s="160" t="s">
        <v>1212</v>
      </c>
      <c r="I25" s="159">
        <v>9.7940000000000006E-3</v>
      </c>
      <c r="J25" s="160" t="s">
        <v>1212</v>
      </c>
      <c r="K25" s="159">
        <v>1.2063000000000001E-2</v>
      </c>
      <c r="L25" s="160" t="s">
        <v>1212</v>
      </c>
      <c r="M25" s="159">
        <v>1.2062E-2</v>
      </c>
      <c r="N25" s="160" t="s">
        <v>1212</v>
      </c>
      <c r="O25" s="159">
        <v>1.9366999999999999E-2</v>
      </c>
      <c r="P25" s="160" t="s">
        <v>1212</v>
      </c>
      <c r="Q25" s="159">
        <v>6.6489000000000006E-2</v>
      </c>
      <c r="R25" s="160" t="s">
        <v>1212</v>
      </c>
      <c r="S25" s="159">
        <v>4.4248000000000003E-2</v>
      </c>
      <c r="T25" s="160" t="s">
        <v>1212</v>
      </c>
    </row>
    <row r="26" spans="1:25" x14ac:dyDescent="0.25">
      <c r="A26" s="156" t="s">
        <v>30</v>
      </c>
      <c r="B26" s="86" t="s">
        <v>542</v>
      </c>
      <c r="C26" s="157">
        <v>76212.570856000006</v>
      </c>
      <c r="D26" s="158">
        <v>217221.5904249851</v>
      </c>
      <c r="E26" s="159">
        <v>6.5779999999999996E-3</v>
      </c>
      <c r="F26" s="160" t="s">
        <v>1212</v>
      </c>
      <c r="G26" s="159">
        <v>5.0759999999999998E-3</v>
      </c>
      <c r="H26" s="160" t="s">
        <v>1212</v>
      </c>
      <c r="I26" s="159">
        <v>5.3010000000000002E-3</v>
      </c>
      <c r="J26" s="160" t="s">
        <v>1212</v>
      </c>
      <c r="K26" s="159">
        <v>5.5620000000000001E-3</v>
      </c>
      <c r="L26" s="160" t="s">
        <v>1212</v>
      </c>
      <c r="M26" s="159">
        <v>4.7229999999999998E-3</v>
      </c>
      <c r="N26" s="160" t="s">
        <v>1212</v>
      </c>
      <c r="O26" s="159">
        <v>6.7210000000000004E-3</v>
      </c>
      <c r="P26" s="160" t="s">
        <v>1212</v>
      </c>
      <c r="Q26" s="159">
        <v>6.2859999999999999E-3</v>
      </c>
      <c r="R26" s="160" t="s">
        <v>1212</v>
      </c>
      <c r="S26" s="159">
        <v>6.0600000000000003E-3</v>
      </c>
      <c r="T26" s="160" t="s">
        <v>1212</v>
      </c>
    </row>
    <row r="27" spans="1:25" x14ac:dyDescent="0.25">
      <c r="A27" s="156" t="s">
        <v>25</v>
      </c>
      <c r="B27" s="86" t="s">
        <v>63</v>
      </c>
      <c r="C27" s="157">
        <v>31261.095494000001</v>
      </c>
      <c r="D27" s="158">
        <v>36574.885980180174</v>
      </c>
      <c r="E27" s="159">
        <v>1.7274999999999999E-2</v>
      </c>
      <c r="F27" s="160" t="s">
        <v>1212</v>
      </c>
      <c r="G27" s="159">
        <v>5.7499999999999999E-3</v>
      </c>
      <c r="H27" s="160" t="s">
        <v>1212</v>
      </c>
      <c r="I27" s="159">
        <v>5.7169999999999999E-3</v>
      </c>
      <c r="J27" s="160" t="s">
        <v>1212</v>
      </c>
      <c r="K27" s="159">
        <v>5.3319999999999999E-3</v>
      </c>
      <c r="L27" s="160" t="s">
        <v>1212</v>
      </c>
      <c r="M27" s="159">
        <v>1.2761E-2</v>
      </c>
      <c r="N27" s="160" t="s">
        <v>1212</v>
      </c>
      <c r="O27" s="159">
        <v>3.2880000000000001E-3</v>
      </c>
      <c r="P27" s="160" t="s">
        <v>1212</v>
      </c>
      <c r="Q27" s="159">
        <v>3.1289999999999998E-3</v>
      </c>
      <c r="R27" s="160" t="s">
        <v>1212</v>
      </c>
      <c r="S27" s="159">
        <v>3.6779999999999998E-3</v>
      </c>
      <c r="T27" s="160" t="s">
        <v>1212</v>
      </c>
      <c r="Y27" s="155"/>
    </row>
    <row r="28" spans="1:25" x14ac:dyDescent="0.25">
      <c r="A28" s="156" t="s">
        <v>17</v>
      </c>
      <c r="B28" s="86" t="s">
        <v>64</v>
      </c>
      <c r="C28" s="157">
        <v>18008.134130999999</v>
      </c>
      <c r="D28" s="158">
        <v>168439.37997085048</v>
      </c>
      <c r="E28" s="159">
        <v>5.2919999999999998E-3</v>
      </c>
      <c r="F28" s="160" t="s">
        <v>1212</v>
      </c>
      <c r="G28" s="159">
        <v>1.4794E-2</v>
      </c>
      <c r="H28" s="160" t="s">
        <v>1212</v>
      </c>
      <c r="I28" s="159">
        <v>8.4500000000000005E-4</v>
      </c>
      <c r="J28" s="160" t="s">
        <v>1212</v>
      </c>
      <c r="K28" s="159">
        <v>3.2669999999999999E-3</v>
      </c>
      <c r="L28" s="160" t="s">
        <v>1212</v>
      </c>
      <c r="M28" s="159">
        <v>3.4840000000000001E-3</v>
      </c>
      <c r="N28" s="160" t="s">
        <v>1212</v>
      </c>
      <c r="O28" s="159">
        <v>3.3769999999999998E-3</v>
      </c>
      <c r="P28" s="160" t="s">
        <v>1212</v>
      </c>
      <c r="Q28" s="159">
        <v>3.0730000000000002E-3</v>
      </c>
      <c r="R28" s="160" t="s">
        <v>1212</v>
      </c>
      <c r="S28" s="159">
        <v>4.0969999999999999E-3</v>
      </c>
      <c r="T28" s="160" t="s">
        <v>1212</v>
      </c>
    </row>
    <row r="29" spans="1:25" x14ac:dyDescent="0.25">
      <c r="A29" s="156" t="s">
        <v>2</v>
      </c>
      <c r="B29" s="86" t="s">
        <v>65</v>
      </c>
      <c r="C29" s="157">
        <v>115001.48056</v>
      </c>
      <c r="D29" s="158">
        <v>387379.48014856962</v>
      </c>
      <c r="E29" s="159">
        <v>3.0401999999999998E-2</v>
      </c>
      <c r="F29" s="160" t="s">
        <v>1212</v>
      </c>
      <c r="G29" s="159">
        <v>4.4764999999999999E-2</v>
      </c>
      <c r="H29" s="160" t="s">
        <v>1212</v>
      </c>
      <c r="I29" s="159">
        <v>2.7486E-2</v>
      </c>
      <c r="J29" s="160" t="s">
        <v>1212</v>
      </c>
      <c r="K29" s="159">
        <v>5.3721999999999999E-2</v>
      </c>
      <c r="L29" s="160" t="s">
        <v>1212</v>
      </c>
      <c r="M29" s="159">
        <v>2.6172000000000001E-2</v>
      </c>
      <c r="N29" s="160" t="s">
        <v>1212</v>
      </c>
      <c r="O29" s="159">
        <v>2.0001000000000001E-2</v>
      </c>
      <c r="P29" s="160" t="s">
        <v>1212</v>
      </c>
      <c r="Q29" s="159">
        <v>1.7572000000000001E-2</v>
      </c>
      <c r="R29" s="160" t="s">
        <v>1212</v>
      </c>
      <c r="S29" s="159">
        <v>2.2769999999999999E-2</v>
      </c>
      <c r="T29" s="160" t="s">
        <v>1212</v>
      </c>
    </row>
    <row r="30" spans="1:25" x14ac:dyDescent="0.25">
      <c r="A30" s="156" t="s">
        <v>1</v>
      </c>
      <c r="B30" s="86" t="s">
        <v>66</v>
      </c>
      <c r="C30" s="157">
        <v>680421.25982000004</v>
      </c>
      <c r="D30" s="158">
        <v>583967.29811230651</v>
      </c>
      <c r="E30" s="159">
        <v>0.110722</v>
      </c>
      <c r="F30" s="160" t="s">
        <v>1212</v>
      </c>
      <c r="G30" s="159">
        <v>0.122695</v>
      </c>
      <c r="H30" s="160" t="s">
        <v>1212</v>
      </c>
      <c r="I30" s="159">
        <v>9.7925999999999999E-2</v>
      </c>
      <c r="J30" s="160" t="s">
        <v>1212</v>
      </c>
      <c r="K30" s="159">
        <v>0.116413</v>
      </c>
      <c r="L30" s="160" t="s">
        <v>1212</v>
      </c>
      <c r="M30" s="159">
        <v>7.9613000000000003E-2</v>
      </c>
      <c r="N30" s="160" t="s">
        <v>1212</v>
      </c>
      <c r="O30" s="159">
        <v>0.285194</v>
      </c>
      <c r="P30" s="160" t="s">
        <v>1212</v>
      </c>
      <c r="Q30" s="159">
        <v>0.14804200000000001</v>
      </c>
      <c r="R30" s="160" t="s">
        <v>1212</v>
      </c>
      <c r="S30" s="159">
        <v>0.205847</v>
      </c>
      <c r="T30" s="160" t="s">
        <v>1212</v>
      </c>
    </row>
    <row r="31" spans="1:25" x14ac:dyDescent="0.25">
      <c r="A31" s="156" t="s">
        <v>24</v>
      </c>
      <c r="B31" s="86" t="s">
        <v>67</v>
      </c>
      <c r="C31" s="157">
        <v>133249.346854</v>
      </c>
      <c r="D31" s="158">
        <v>425676.71584353416</v>
      </c>
      <c r="E31" s="159">
        <v>1.0544E-2</v>
      </c>
      <c r="F31" s="160" t="s">
        <v>1212</v>
      </c>
      <c r="G31" s="159">
        <v>1.1808000000000001E-2</v>
      </c>
      <c r="H31" s="160" t="s">
        <v>1212</v>
      </c>
      <c r="I31" s="159">
        <v>8.4010000000000005E-3</v>
      </c>
      <c r="J31" s="160" t="s">
        <v>1212</v>
      </c>
      <c r="K31" s="159">
        <v>8.8679999999999991E-3</v>
      </c>
      <c r="L31" s="160" t="s">
        <v>1212</v>
      </c>
      <c r="M31" s="159">
        <v>1.1068E-2</v>
      </c>
      <c r="N31" s="160" t="s">
        <v>1212</v>
      </c>
      <c r="O31" s="159">
        <v>1.1382E-2</v>
      </c>
      <c r="P31" s="160" t="s">
        <v>1212</v>
      </c>
      <c r="Q31" s="159">
        <v>1.11E-2</v>
      </c>
      <c r="R31" s="160" t="s">
        <v>1212</v>
      </c>
      <c r="S31" s="159">
        <v>1.0423E-2</v>
      </c>
      <c r="T31" s="160" t="s">
        <v>1212</v>
      </c>
    </row>
    <row r="32" spans="1:25" x14ac:dyDescent="0.25">
      <c r="A32" s="156" t="s">
        <v>0</v>
      </c>
      <c r="B32" s="86" t="s">
        <v>68</v>
      </c>
      <c r="C32" s="157">
        <v>398659.32853499998</v>
      </c>
      <c r="D32" s="158">
        <v>562223.1137340666</v>
      </c>
      <c r="E32" s="159">
        <v>7.6393000000000003E-2</v>
      </c>
      <c r="F32" s="160" t="s">
        <v>1212</v>
      </c>
      <c r="G32" s="159">
        <v>0.14418500000000001</v>
      </c>
      <c r="H32" s="160" t="s">
        <v>1212</v>
      </c>
      <c r="I32" s="159">
        <v>6.2171999999999998E-2</v>
      </c>
      <c r="J32" s="160" t="s">
        <v>1212</v>
      </c>
      <c r="K32" s="159">
        <v>0.13242399999999999</v>
      </c>
      <c r="L32" s="160" t="s">
        <v>1212</v>
      </c>
      <c r="M32" s="159">
        <v>1.6154999999999999E-2</v>
      </c>
      <c r="N32" s="160" t="s">
        <v>1212</v>
      </c>
      <c r="O32" s="159">
        <v>0.13217000000000001</v>
      </c>
      <c r="P32" s="160" t="s">
        <v>1212</v>
      </c>
      <c r="Q32" s="159">
        <v>9.5894999999999994E-2</v>
      </c>
      <c r="R32" s="160" t="s">
        <v>1212</v>
      </c>
      <c r="S32" s="159">
        <v>0.14796000000000001</v>
      </c>
      <c r="T32" s="160" t="s">
        <v>1212</v>
      </c>
    </row>
    <row r="33" spans="1:22" x14ac:dyDescent="0.25">
      <c r="A33" s="156"/>
      <c r="B33" s="99" t="s">
        <v>69</v>
      </c>
      <c r="C33" s="157"/>
      <c r="D33" s="158"/>
      <c r="E33" s="159"/>
      <c r="F33" s="160"/>
      <c r="G33" s="159"/>
      <c r="H33" s="160"/>
      <c r="I33" s="159"/>
      <c r="J33" s="160"/>
      <c r="K33" s="159"/>
      <c r="L33" s="160"/>
      <c r="M33" s="159"/>
      <c r="N33" s="160"/>
      <c r="O33" s="159"/>
      <c r="P33" s="160"/>
      <c r="Q33" s="159"/>
      <c r="R33" s="160"/>
      <c r="S33" s="159"/>
      <c r="T33" s="160"/>
    </row>
    <row r="34" spans="1:22" x14ac:dyDescent="0.25">
      <c r="A34" s="156" t="s">
        <v>33</v>
      </c>
      <c r="B34" s="86" t="s">
        <v>70</v>
      </c>
      <c r="C34" s="157">
        <v>4695.6176599999999</v>
      </c>
      <c r="D34" s="158">
        <v>22503.986408089186</v>
      </c>
      <c r="E34" s="159">
        <v>1.9350000000000001E-3</v>
      </c>
      <c r="F34" s="160" t="s">
        <v>1212</v>
      </c>
      <c r="G34" s="159">
        <v>1.1559999999999999E-3</v>
      </c>
      <c r="H34" s="160" t="s">
        <v>1212</v>
      </c>
      <c r="I34" s="159">
        <v>3.9100000000000002E-4</v>
      </c>
      <c r="J34" s="160" t="s">
        <v>1212</v>
      </c>
      <c r="K34" s="159">
        <v>5.22E-4</v>
      </c>
      <c r="L34" s="160" t="s">
        <v>1212</v>
      </c>
      <c r="M34" s="159">
        <v>3.57E-4</v>
      </c>
      <c r="N34" s="160" t="s">
        <v>1212</v>
      </c>
      <c r="O34" s="159">
        <v>5.4000000000000001E-4</v>
      </c>
      <c r="P34" s="160" t="s">
        <v>1212</v>
      </c>
      <c r="Q34" s="159">
        <v>5.1999999999999995E-4</v>
      </c>
      <c r="R34" s="160" t="s">
        <v>1212</v>
      </c>
      <c r="S34" s="159">
        <v>6.2100000000000002E-4</v>
      </c>
      <c r="T34" s="160" t="s">
        <v>1212</v>
      </c>
    </row>
    <row r="35" spans="1:22" x14ac:dyDescent="0.25">
      <c r="A35" s="156" t="s">
        <v>13</v>
      </c>
      <c r="B35" s="86" t="s">
        <v>71</v>
      </c>
      <c r="C35" s="157">
        <v>103244.413317</v>
      </c>
      <c r="D35" s="158">
        <v>210547.5602049338</v>
      </c>
      <c r="E35" s="159">
        <v>1.2810999999999999E-2</v>
      </c>
      <c r="F35" s="160" t="s">
        <v>1212</v>
      </c>
      <c r="G35" s="159">
        <v>1.9819E-2</v>
      </c>
      <c r="H35" s="160" t="s">
        <v>1212</v>
      </c>
      <c r="I35" s="159">
        <v>7.2630000000000004E-3</v>
      </c>
      <c r="J35" s="160" t="s">
        <v>1212</v>
      </c>
      <c r="K35" s="159">
        <v>8.7019999999999997E-3</v>
      </c>
      <c r="L35" s="160" t="s">
        <v>1212</v>
      </c>
      <c r="M35" s="159">
        <v>9.2029999999999994E-3</v>
      </c>
      <c r="N35" s="160" t="s">
        <v>1212</v>
      </c>
      <c r="O35" s="159">
        <v>1.1473000000000001E-2</v>
      </c>
      <c r="P35" s="160" t="s">
        <v>1212</v>
      </c>
      <c r="Q35" s="159">
        <v>3.1747999999999998E-2</v>
      </c>
      <c r="R35" s="160" t="s">
        <v>1212</v>
      </c>
      <c r="S35" s="159">
        <v>2.4358000000000001E-2</v>
      </c>
      <c r="T35" s="160" t="s">
        <v>1212</v>
      </c>
    </row>
    <row r="36" spans="1:22" x14ac:dyDescent="0.25">
      <c r="A36" s="156" t="s">
        <v>19</v>
      </c>
      <c r="B36" s="86" t="s">
        <v>72</v>
      </c>
      <c r="C36" s="157">
        <v>160322.72526400001</v>
      </c>
      <c r="D36" s="158">
        <v>322514.20791020099</v>
      </c>
      <c r="E36" s="159">
        <v>1.4302E-2</v>
      </c>
      <c r="F36" s="160" t="s">
        <v>1212</v>
      </c>
      <c r="G36" s="159">
        <v>2.3040000000000001E-2</v>
      </c>
      <c r="H36" s="160" t="s">
        <v>1212</v>
      </c>
      <c r="I36" s="159">
        <v>1.0043E-2</v>
      </c>
      <c r="J36" s="160" t="s">
        <v>1212</v>
      </c>
      <c r="K36" s="159">
        <v>1.6774000000000001E-2</v>
      </c>
      <c r="L36" s="160" t="s">
        <v>1212</v>
      </c>
      <c r="M36" s="159">
        <v>1.3409000000000001E-2</v>
      </c>
      <c r="N36" s="160" t="s">
        <v>1212</v>
      </c>
      <c r="O36" s="159">
        <v>3.0432000000000001E-2</v>
      </c>
      <c r="P36" s="160" t="s">
        <v>1212</v>
      </c>
      <c r="Q36" s="159">
        <v>3.2423E-2</v>
      </c>
      <c r="R36" s="160" t="s">
        <v>1212</v>
      </c>
      <c r="S36" s="159">
        <v>2.7281E-2</v>
      </c>
      <c r="T36" s="160" t="s">
        <v>1212</v>
      </c>
    </row>
    <row r="37" spans="1:22" x14ac:dyDescent="0.25">
      <c r="A37" s="156" t="s">
        <v>10</v>
      </c>
      <c r="B37" s="86" t="s">
        <v>73</v>
      </c>
      <c r="C37" s="157">
        <v>559803.36335700005</v>
      </c>
      <c r="D37" s="158">
        <v>1307152.6246414422</v>
      </c>
      <c r="E37" s="159">
        <v>3.0581000000000001E-2</v>
      </c>
      <c r="F37" s="160" t="s">
        <v>1212</v>
      </c>
      <c r="G37" s="159">
        <v>3.9565000000000003E-2</v>
      </c>
      <c r="H37" s="160" t="s">
        <v>1212</v>
      </c>
      <c r="I37" s="159">
        <v>2.0501999999999999E-2</v>
      </c>
      <c r="J37" s="160" t="s">
        <v>1212</v>
      </c>
      <c r="K37" s="159">
        <v>3.2266999999999997E-2</v>
      </c>
      <c r="L37" s="160" t="s">
        <v>1212</v>
      </c>
      <c r="M37" s="159">
        <v>2.9350999999999999E-2</v>
      </c>
      <c r="N37" s="160" t="s">
        <v>1212</v>
      </c>
      <c r="O37" s="159">
        <v>4.0538999999999999E-2</v>
      </c>
      <c r="P37" s="160" t="s">
        <v>1212</v>
      </c>
      <c r="Q37" s="159">
        <v>4.0367E-2</v>
      </c>
      <c r="R37" s="160" t="s">
        <v>1212</v>
      </c>
      <c r="S37" s="159">
        <v>3.7807E-2</v>
      </c>
      <c r="T37" s="160" t="s">
        <v>1212</v>
      </c>
    </row>
    <row r="38" spans="1:22" x14ac:dyDescent="0.25">
      <c r="A38" s="156" t="s">
        <v>7</v>
      </c>
      <c r="B38" s="86" t="s">
        <v>74</v>
      </c>
      <c r="C38" s="157">
        <v>107820.628192</v>
      </c>
      <c r="D38" s="158">
        <v>313711.14814478607</v>
      </c>
      <c r="E38" s="159">
        <v>1.9626000000000001E-2</v>
      </c>
      <c r="F38" s="160" t="s">
        <v>1212</v>
      </c>
      <c r="G38" s="159">
        <v>5.0458000000000003E-2</v>
      </c>
      <c r="H38" s="160" t="s">
        <v>1212</v>
      </c>
      <c r="I38" s="159">
        <v>1.1839000000000001E-2</v>
      </c>
      <c r="J38" s="160" t="s">
        <v>1212</v>
      </c>
      <c r="K38" s="159">
        <v>1.5577000000000001E-2</v>
      </c>
      <c r="L38" s="160" t="s">
        <v>1212</v>
      </c>
      <c r="M38" s="159">
        <v>1.3676000000000001E-2</v>
      </c>
      <c r="N38" s="160" t="s">
        <v>1212</v>
      </c>
      <c r="O38" s="159">
        <v>3.4676999999999999E-2</v>
      </c>
      <c r="P38" s="160" t="s">
        <v>1212</v>
      </c>
      <c r="Q38" s="159">
        <v>6.5601999999999994E-2</v>
      </c>
      <c r="R38" s="160" t="s">
        <v>1212</v>
      </c>
      <c r="S38" s="159">
        <v>6.8503999999999995E-2</v>
      </c>
      <c r="T38" s="160" t="s">
        <v>1212</v>
      </c>
    </row>
    <row r="39" spans="1:22" x14ac:dyDescent="0.25">
      <c r="A39" s="156"/>
      <c r="B39" s="99" t="s">
        <v>75</v>
      </c>
      <c r="C39" s="157"/>
      <c r="D39" s="158"/>
      <c r="E39" s="159"/>
      <c r="F39" s="160"/>
      <c r="G39" s="159"/>
      <c r="H39" s="160"/>
      <c r="I39" s="159"/>
      <c r="J39" s="160"/>
      <c r="K39" s="159"/>
      <c r="L39" s="160"/>
      <c r="M39" s="159"/>
      <c r="N39" s="160"/>
      <c r="O39" s="159"/>
      <c r="P39" s="160"/>
      <c r="Q39" s="159"/>
      <c r="R39" s="160"/>
      <c r="S39" s="159"/>
      <c r="T39" s="160"/>
    </row>
    <row r="40" spans="1:22" x14ac:dyDescent="0.25">
      <c r="A40" s="156" t="s">
        <v>35</v>
      </c>
      <c r="B40" s="86" t="s">
        <v>76</v>
      </c>
      <c r="C40" s="157">
        <v>3449.8175040000001</v>
      </c>
      <c r="D40" s="158">
        <v>19642.823017449115</v>
      </c>
      <c r="E40" s="159">
        <v>1.9469999999999999E-3</v>
      </c>
      <c r="F40" s="160" t="s">
        <v>1212</v>
      </c>
      <c r="G40" s="159">
        <v>5.7200000000000003E-4</v>
      </c>
      <c r="H40" s="160" t="s">
        <v>1212</v>
      </c>
      <c r="I40" s="159">
        <v>3.9750000000000002E-3</v>
      </c>
      <c r="J40" s="160" t="s">
        <v>1212</v>
      </c>
      <c r="K40" s="159">
        <v>7.3399999999999995E-4</v>
      </c>
      <c r="L40" s="160" t="s">
        <v>1212</v>
      </c>
      <c r="M40" s="159">
        <v>1.699E-3</v>
      </c>
      <c r="N40" s="160" t="s">
        <v>1212</v>
      </c>
      <c r="O40" s="159">
        <v>3.7300000000000001E-4</v>
      </c>
      <c r="P40" s="160" t="s">
        <v>1212</v>
      </c>
      <c r="Q40" s="159">
        <v>3.4600000000000001E-4</v>
      </c>
      <c r="R40" s="160" t="s">
        <v>1212</v>
      </c>
      <c r="S40" s="159">
        <v>4.0700000000000003E-4</v>
      </c>
      <c r="T40" s="160" t="s">
        <v>1212</v>
      </c>
    </row>
    <row r="41" spans="1:22" x14ac:dyDescent="0.25">
      <c r="A41" s="161" t="s">
        <v>22</v>
      </c>
      <c r="B41" s="86" t="s">
        <v>77</v>
      </c>
      <c r="C41" s="162">
        <v>147400.60905699999</v>
      </c>
      <c r="D41" s="163">
        <v>270147.71459041885</v>
      </c>
      <c r="E41" s="186">
        <v>1.8298999999999999E-2</v>
      </c>
      <c r="F41" s="160" t="s">
        <v>1212</v>
      </c>
      <c r="G41" s="186">
        <v>1.0026E-2</v>
      </c>
      <c r="H41" s="160" t="s">
        <v>1212</v>
      </c>
      <c r="I41" s="186">
        <v>1.5479E-2</v>
      </c>
      <c r="J41" s="160" t="s">
        <v>1212</v>
      </c>
      <c r="K41" s="186">
        <v>1.6740000000000001E-2</v>
      </c>
      <c r="L41" s="160" t="s">
        <v>1212</v>
      </c>
      <c r="M41" s="186">
        <v>1.2989000000000001E-2</v>
      </c>
      <c r="N41" s="160" t="s">
        <v>1212</v>
      </c>
      <c r="O41" s="186">
        <v>2.0993000000000001E-2</v>
      </c>
      <c r="P41" s="160" t="s">
        <v>1212</v>
      </c>
      <c r="Q41" s="186">
        <v>1.8262E-2</v>
      </c>
      <c r="R41" s="160" t="s">
        <v>1212</v>
      </c>
      <c r="S41" s="186">
        <v>1.8113000000000001E-2</v>
      </c>
      <c r="T41" s="160" t="s">
        <v>1212</v>
      </c>
    </row>
    <row r="42" spans="1:22" x14ac:dyDescent="0.25">
      <c r="A42" s="161" t="s">
        <v>12</v>
      </c>
      <c r="B42" s="86" t="s">
        <v>78</v>
      </c>
      <c r="C42" s="162">
        <v>122784.649128</v>
      </c>
      <c r="D42" s="163">
        <v>172983.0604445904</v>
      </c>
      <c r="E42" s="186">
        <v>1.6374E-2</v>
      </c>
      <c r="F42" s="160" t="s">
        <v>1212</v>
      </c>
      <c r="G42" s="186">
        <v>4.0104000000000001E-2</v>
      </c>
      <c r="H42" s="160" t="s">
        <v>1212</v>
      </c>
      <c r="I42" s="186">
        <v>1.2253999999999999E-2</v>
      </c>
      <c r="J42" s="160" t="s">
        <v>1212</v>
      </c>
      <c r="K42" s="186">
        <v>2.2393E-2</v>
      </c>
      <c r="L42" s="160" t="s">
        <v>1212</v>
      </c>
      <c r="M42" s="186">
        <v>1.4926999999999999E-2</v>
      </c>
      <c r="N42" s="160" t="s">
        <v>1212</v>
      </c>
      <c r="O42" s="186">
        <v>0.14090900000000001</v>
      </c>
      <c r="P42" s="160" t="s">
        <v>1212</v>
      </c>
      <c r="Q42" s="186">
        <v>6.7112000000000005E-2</v>
      </c>
      <c r="R42" s="160" t="s">
        <v>1212</v>
      </c>
      <c r="S42" s="186">
        <v>7.9183000000000003E-2</v>
      </c>
      <c r="T42" s="160" t="s">
        <v>1212</v>
      </c>
    </row>
    <row r="43" spans="1:22" s="165" customFormat="1" ht="15.75" thickBot="1" x14ac:dyDescent="0.3">
      <c r="A43" s="164" t="s">
        <v>79</v>
      </c>
      <c r="C43" s="166">
        <f>SUM(C5:C40)</f>
        <v>5544346.3343979996</v>
      </c>
      <c r="D43" s="167">
        <f>SUM(D5:D40)</f>
        <v>10806638.554852296</v>
      </c>
      <c r="E43" s="168">
        <f>SUM(E5:E40)</f>
        <v>0.73657300000000003</v>
      </c>
      <c r="F43" s="169">
        <f t="shared" ref="F43:T43" si="0">SUM(F5:F40)</f>
        <v>0</v>
      </c>
      <c r="G43" s="168">
        <f t="shared" si="0"/>
        <v>0.94234099999999998</v>
      </c>
      <c r="H43" s="169">
        <f t="shared" si="0"/>
        <v>0</v>
      </c>
      <c r="I43" s="168">
        <f t="shared" si="0"/>
        <v>0.51847500000000002</v>
      </c>
      <c r="J43" s="169">
        <f t="shared" si="0"/>
        <v>0</v>
      </c>
      <c r="K43" s="168">
        <f t="shared" si="0"/>
        <v>0.72685199999999994</v>
      </c>
      <c r="L43" s="169">
        <f t="shared" si="0"/>
        <v>0</v>
      </c>
      <c r="M43" s="168">
        <f t="shared" si="0"/>
        <v>0.54026599999999991</v>
      </c>
      <c r="N43" s="169">
        <f t="shared" si="0"/>
        <v>0</v>
      </c>
      <c r="O43" s="168">
        <f t="shared" si="0"/>
        <v>1.0852010000000001</v>
      </c>
      <c r="P43" s="169">
        <f t="shared" si="0"/>
        <v>0</v>
      </c>
      <c r="Q43" s="168">
        <f t="shared" si="0"/>
        <v>1.0022340000000001</v>
      </c>
      <c r="R43" s="169">
        <f t="shared" si="0"/>
        <v>0</v>
      </c>
      <c r="S43" s="168">
        <f t="shared" si="0"/>
        <v>1.0651089999999999</v>
      </c>
      <c r="T43" s="169">
        <f t="shared" si="0"/>
        <v>0</v>
      </c>
      <c r="V43" s="85"/>
    </row>
    <row r="44" spans="1:22" x14ac:dyDescent="0.25">
      <c r="R44" s="18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zoomScaleNormal="100" workbookViewId="0">
      <selection activeCell="C4" sqref="C4"/>
    </sheetView>
  </sheetViews>
  <sheetFormatPr defaultRowHeight="15" x14ac:dyDescent="0.25"/>
  <cols>
    <col min="1" max="1" width="22.5703125" style="85" customWidth="1"/>
    <col min="2" max="2" width="8.5703125" style="85" customWidth="1"/>
    <col min="3" max="7" width="11" style="85" customWidth="1"/>
    <col min="8" max="16384" width="9.140625" style="85"/>
  </cols>
  <sheetData>
    <row r="1" spans="1:8" x14ac:dyDescent="0.25">
      <c r="A1" s="85" t="s">
        <v>1211</v>
      </c>
      <c r="C1" s="85" t="s">
        <v>1174</v>
      </c>
      <c r="D1" s="85" t="s">
        <v>1214</v>
      </c>
    </row>
    <row r="3" spans="1:8" x14ac:dyDescent="0.25">
      <c r="A3" s="85" t="s">
        <v>1215</v>
      </c>
      <c r="C3" s="85" t="s">
        <v>38</v>
      </c>
      <c r="D3" s="85" t="s">
        <v>39</v>
      </c>
      <c r="E3" s="85" t="s">
        <v>85</v>
      </c>
      <c r="F3" s="85" t="s">
        <v>40</v>
      </c>
      <c r="G3" s="85" t="s">
        <v>41</v>
      </c>
      <c r="H3" s="85" t="s">
        <v>1198</v>
      </c>
    </row>
    <row r="4" spans="1:8" x14ac:dyDescent="0.25">
      <c r="A4" s="85" t="s">
        <v>15</v>
      </c>
      <c r="B4" s="86" t="s">
        <v>42</v>
      </c>
      <c r="C4" s="89">
        <f>'CALPUFF 2015 Averages'!AW6</f>
        <v>0.6285914656374193</v>
      </c>
      <c r="D4" s="89">
        <f>'CALPUFF 2015 Averages'!AX6</f>
        <v>1.3615478648354671</v>
      </c>
      <c r="E4" s="89">
        <f>'CALPUFF 2015 Averages'!AY6</f>
        <v>1.2000438323595231</v>
      </c>
      <c r="F4" s="89">
        <f>'CALPUFF 2015 Averages'!AZ6</f>
        <v>1.2683217653028083</v>
      </c>
      <c r="G4" s="89">
        <f>'CALPUFF 2015 Averages'!BA6</f>
        <v>0.78269192534353005</v>
      </c>
    </row>
    <row r="5" spans="1:8" x14ac:dyDescent="0.25">
      <c r="A5" s="85" t="s">
        <v>27</v>
      </c>
      <c r="B5" s="86" t="s">
        <v>43</v>
      </c>
      <c r="C5" s="89">
        <f>'CALPUFF 2015 Averages'!AW7</f>
        <v>1.014565155602293</v>
      </c>
      <c r="D5" s="89">
        <f>'CALPUFF 2015 Averages'!AX7</f>
        <v>1.1894348273320512</v>
      </c>
      <c r="E5" s="89">
        <f>'CALPUFF 2015 Averages'!AY7</f>
        <v>1.1049617761615045</v>
      </c>
      <c r="F5" s="89">
        <f>'CALPUFF 2015 Averages'!AZ7</f>
        <v>1.0298361790620152</v>
      </c>
      <c r="G5" s="89">
        <f>'CALPUFF 2015 Averages'!BA7</f>
        <v>1.0009892344261901</v>
      </c>
    </row>
    <row r="6" spans="1:8" x14ac:dyDescent="0.25">
      <c r="A6" s="85" t="s">
        <v>26</v>
      </c>
      <c r="B6" s="86" t="s">
        <v>44</v>
      </c>
      <c r="C6" s="89">
        <f>'CALPUFF 2015 Averages'!AW8</f>
        <v>0.86723690988419133</v>
      </c>
      <c r="D6" s="89">
        <f>'CALPUFF 2015 Averages'!AX8</f>
        <v>2.3849781827886134</v>
      </c>
      <c r="E6" s="89">
        <f>'CALPUFF 2015 Averages'!AY8</f>
        <v>2.5958824502426525</v>
      </c>
      <c r="F6" s="89">
        <f>'CALPUFF 2015 Averages'!AZ8</f>
        <v>1.5564646261084985</v>
      </c>
      <c r="G6" s="89">
        <f>'CALPUFF 2015 Averages'!BA8</f>
        <v>1.5146744873555311</v>
      </c>
    </row>
    <row r="7" spans="1:8" x14ac:dyDescent="0.25">
      <c r="A7" s="85" t="s">
        <v>34</v>
      </c>
      <c r="B7" s="86" t="s">
        <v>45</v>
      </c>
      <c r="C7" s="89">
        <f>C18</f>
        <v>1.2277653771596873</v>
      </c>
      <c r="D7" s="89">
        <f t="shared" ref="D7:G7" si="0">D18</f>
        <v>1.8922963424376578</v>
      </c>
      <c r="E7" s="89">
        <f t="shared" si="0"/>
        <v>1.0939776907220626</v>
      </c>
      <c r="F7" s="89">
        <f t="shared" si="0"/>
        <v>0.92633230891522078</v>
      </c>
      <c r="G7" s="89">
        <f t="shared" si="0"/>
        <v>1.0695834902531227</v>
      </c>
      <c r="H7" s="85" t="s">
        <v>56</v>
      </c>
    </row>
    <row r="8" spans="1:8" x14ac:dyDescent="0.25">
      <c r="A8" s="85" t="s">
        <v>18</v>
      </c>
      <c r="B8" s="86" t="s">
        <v>46</v>
      </c>
      <c r="C8" s="89">
        <f>'CALPUFF 2015 Averages'!AW9</f>
        <v>0.32074408751077149</v>
      </c>
      <c r="D8" s="89">
        <f>'CALPUFF 2015 Averages'!AX9</f>
        <v>0.53524825094659123</v>
      </c>
      <c r="E8" s="89">
        <f>'CALPUFF 2015 Averages'!AY9</f>
        <v>0.2963460019113997</v>
      </c>
      <c r="F8" s="89">
        <f>'CALPUFF 2015 Averages'!AZ9</f>
        <v>0.26129325850859902</v>
      </c>
      <c r="G8" s="89">
        <f>'CALPUFF 2015 Averages'!BA9</f>
        <v>0.38053075723051627</v>
      </c>
    </row>
    <row r="9" spans="1:8" x14ac:dyDescent="0.25">
      <c r="A9" s="85" t="s">
        <v>14</v>
      </c>
      <c r="B9" s="86" t="s">
        <v>47</v>
      </c>
      <c r="C9" s="89">
        <f>C10</f>
        <v>0.70991989263935784</v>
      </c>
      <c r="D9" s="89">
        <f t="shared" ref="D9:G9" si="1">D10</f>
        <v>0.53759942100713154</v>
      </c>
      <c r="E9" s="89">
        <f t="shared" si="1"/>
        <v>0.66954477624567887</v>
      </c>
      <c r="F9" s="89">
        <f t="shared" si="1"/>
        <v>0.69013721586501797</v>
      </c>
      <c r="G9" s="89">
        <f t="shared" si="1"/>
        <v>0.76059744526151629</v>
      </c>
      <c r="H9" s="85" t="s">
        <v>48</v>
      </c>
    </row>
    <row r="10" spans="1:8" x14ac:dyDescent="0.25">
      <c r="A10" s="85" t="s">
        <v>4</v>
      </c>
      <c r="B10" s="86" t="s">
        <v>48</v>
      </c>
      <c r="C10" s="89">
        <f>'CALPUFF 2015 Averages'!AW10</f>
        <v>0.70991989263935784</v>
      </c>
      <c r="D10" s="89">
        <f>'CALPUFF 2015 Averages'!AX10</f>
        <v>0.53759942100713154</v>
      </c>
      <c r="E10" s="89">
        <f>'CALPUFF 2015 Averages'!AY10</f>
        <v>0.66954477624567887</v>
      </c>
      <c r="F10" s="89">
        <f>'CALPUFF 2015 Averages'!AZ10</f>
        <v>0.69013721586501797</v>
      </c>
      <c r="G10" s="89">
        <f>'CALPUFF 2015 Averages'!BA10</f>
        <v>0.76059744526151629</v>
      </c>
    </row>
    <row r="11" spans="1:8" x14ac:dyDescent="0.25">
      <c r="A11" s="85" t="s">
        <v>23</v>
      </c>
      <c r="B11" s="86" t="s">
        <v>49</v>
      </c>
      <c r="C11" s="89">
        <f>'CALPUFF 2015 Averages'!AW11</f>
        <v>1.0222110535776459</v>
      </c>
      <c r="D11" s="89">
        <f>'CALPUFF 2015 Averages'!AX11</f>
        <v>1.0939023449161749</v>
      </c>
      <c r="E11" s="89">
        <f>'CALPUFF 2015 Averages'!AY11</f>
        <v>0.98580945983705626</v>
      </c>
      <c r="F11" s="89">
        <f>'CALPUFF 2015 Averages'!AZ11</f>
        <v>1.0859295953750325</v>
      </c>
      <c r="G11" s="89">
        <f>'CALPUFF 2015 Averages'!BA11</f>
        <v>1.0271801915317778</v>
      </c>
    </row>
    <row r="12" spans="1:8" x14ac:dyDescent="0.25">
      <c r="A12" s="85" t="s">
        <v>11</v>
      </c>
      <c r="B12" s="86" t="s">
        <v>50</v>
      </c>
      <c r="C12" s="89">
        <f>'CALPUFF 2015 Averages'!AW12</f>
        <v>1.0196619469639989</v>
      </c>
      <c r="D12" s="89">
        <f>'CALPUFF 2015 Averages'!AX12</f>
        <v>0.79813343839183093</v>
      </c>
      <c r="E12" s="89">
        <f>'CALPUFF 2015 Averages'!AY12</f>
        <v>0.87010613415178795</v>
      </c>
      <c r="F12" s="89">
        <f>'CALPUFF 2015 Averages'!AZ12</f>
        <v>0.90198824751547313</v>
      </c>
      <c r="G12" s="89">
        <f>'CALPUFF 2015 Averages'!BA12</f>
        <v>0.70407694177916991</v>
      </c>
    </row>
    <row r="13" spans="1:8" x14ac:dyDescent="0.25">
      <c r="A13" s="85" t="s">
        <v>3</v>
      </c>
      <c r="B13" s="86" t="s">
        <v>51</v>
      </c>
      <c r="C13" s="89">
        <f>'CALPUFF 2015 Averages'!AW13</f>
        <v>0.78302857430058692</v>
      </c>
      <c r="D13" s="89">
        <f>'CALPUFF 2015 Averages'!AX13</f>
        <v>1.116961096114532</v>
      </c>
      <c r="E13" s="89">
        <f>'CALPUFF 2015 Averages'!AY13</f>
        <v>1.0119450670353431</v>
      </c>
      <c r="F13" s="89">
        <f>'CALPUFF 2015 Averages'!AZ13</f>
        <v>1.1646234211017994</v>
      </c>
      <c r="G13" s="89">
        <f>'CALPUFF 2015 Averages'!BA13</f>
        <v>0.80838990082512863</v>
      </c>
    </row>
    <row r="14" spans="1:8" x14ac:dyDescent="0.25">
      <c r="A14" s="85" t="s">
        <v>31</v>
      </c>
      <c r="B14" s="86" t="s">
        <v>52</v>
      </c>
      <c r="C14" s="89">
        <f>'CALPUFF 2015 Averages'!AW14</f>
        <v>1.3642638684788502</v>
      </c>
      <c r="D14" s="89">
        <f>'CALPUFF 2015 Averages'!AX14</f>
        <v>0.88989362501170921</v>
      </c>
      <c r="E14" s="89">
        <f>'CALPUFF 2015 Averages'!AY14</f>
        <v>1.378257259457323</v>
      </c>
      <c r="F14" s="89">
        <f>'CALPUFF 2015 Averages'!AZ14</f>
        <v>1.0940102178931528</v>
      </c>
      <c r="G14" s="89">
        <f>'CALPUFF 2015 Averages'!BA14</f>
        <v>1.0061840412199756</v>
      </c>
    </row>
    <row r="15" spans="1:8" x14ac:dyDescent="0.25">
      <c r="A15" s="85" t="s">
        <v>9</v>
      </c>
      <c r="B15" s="86" t="s">
        <v>53</v>
      </c>
      <c r="C15" s="89">
        <f>'CALPUFF 2015 Averages'!AW15</f>
        <v>0.77175271624904562</v>
      </c>
      <c r="D15" s="89">
        <f>'CALPUFF 2015 Averages'!AX15</f>
        <v>1.2287733223998172</v>
      </c>
      <c r="E15" s="89">
        <f>'CALPUFF 2015 Averages'!AY15</f>
        <v>1.0660219226789935</v>
      </c>
      <c r="F15" s="89">
        <f>'CALPUFF 2015 Averages'!AZ15</f>
        <v>0.97090419332226297</v>
      </c>
      <c r="G15" s="89">
        <f>'CALPUFF 2015 Averages'!BA15</f>
        <v>0.74874060482551452</v>
      </c>
    </row>
    <row r="16" spans="1:8" x14ac:dyDescent="0.25">
      <c r="A16" s="85" t="s">
        <v>20</v>
      </c>
      <c r="B16" s="86" t="s">
        <v>54</v>
      </c>
      <c r="C16" s="89">
        <f>C5</f>
        <v>1.014565155602293</v>
      </c>
      <c r="D16" s="89">
        <f t="shared" ref="D16:G16" si="2">D5</f>
        <v>1.1894348273320512</v>
      </c>
      <c r="E16" s="89">
        <f t="shared" si="2"/>
        <v>1.1049617761615045</v>
      </c>
      <c r="F16" s="89">
        <f t="shared" si="2"/>
        <v>1.0298361790620152</v>
      </c>
      <c r="G16" s="89">
        <f t="shared" si="2"/>
        <v>1.0009892344261901</v>
      </c>
      <c r="H16" s="89" t="s">
        <v>43</v>
      </c>
    </row>
    <row r="17" spans="1:8" x14ac:dyDescent="0.25">
      <c r="A17" s="85" t="s">
        <v>21</v>
      </c>
      <c r="B17" s="86" t="s">
        <v>55</v>
      </c>
      <c r="C17" s="89">
        <f>'CALPUFF 2015 Averages'!AW16</f>
        <v>0.93701828282221478</v>
      </c>
      <c r="D17" s="89">
        <f>'CALPUFF 2015 Averages'!AX16</f>
        <v>1.1915742283207365</v>
      </c>
      <c r="E17" s="89">
        <f>'CALPUFF 2015 Averages'!AY16</f>
        <v>2.0080265041272209</v>
      </c>
      <c r="F17" s="89">
        <f>'CALPUFF 2015 Averages'!AZ16</f>
        <v>0.92729602453637916</v>
      </c>
      <c r="G17" s="89">
        <f>'CALPUFF 2015 Averages'!BA16</f>
        <v>1.1141719114995625</v>
      </c>
    </row>
    <row r="18" spans="1:8" x14ac:dyDescent="0.25">
      <c r="A18" s="85" t="s">
        <v>5</v>
      </c>
      <c r="B18" s="86" t="s">
        <v>56</v>
      </c>
      <c r="C18" s="89">
        <f>'CALPUFF 2015 Averages'!AW17</f>
        <v>1.2277653771596873</v>
      </c>
      <c r="D18" s="89">
        <f>'CALPUFF 2015 Averages'!AX17</f>
        <v>1.8922963424376578</v>
      </c>
      <c r="E18" s="89">
        <f>'CALPUFF 2015 Averages'!AY17</f>
        <v>1.0939776907220626</v>
      </c>
      <c r="F18" s="89">
        <f>'CALPUFF 2015 Averages'!AZ17</f>
        <v>0.92633230891522078</v>
      </c>
      <c r="G18" s="89">
        <f>'CALPUFF 2015 Averages'!BA17</f>
        <v>1.0695834902531227</v>
      </c>
    </row>
    <row r="19" spans="1:8" x14ac:dyDescent="0.25">
      <c r="A19" s="85" t="s">
        <v>32</v>
      </c>
      <c r="B19" s="86" t="s">
        <v>57</v>
      </c>
      <c r="C19" s="89">
        <f>'CALPUFF 2015 Averages'!AW18</f>
        <v>2.9874400316806846</v>
      </c>
      <c r="D19" s="89">
        <f>'CALPUFF 2015 Averages'!AX18</f>
        <v>0.61539444796955767</v>
      </c>
      <c r="E19" s="89">
        <f>'CALPUFF 2015 Averages'!AY18</f>
        <v>2.972930560167661</v>
      </c>
      <c r="F19" s="89">
        <f>'CALPUFF 2015 Averages'!AZ18</f>
        <v>2.2808658568510034</v>
      </c>
      <c r="G19" s="89">
        <f>'CALPUFF 2015 Averages'!BA18</f>
        <v>1.8874618002121784</v>
      </c>
    </row>
    <row r="20" spans="1:8" x14ac:dyDescent="0.25">
      <c r="A20" s="85" t="s">
        <v>8</v>
      </c>
      <c r="B20" s="86" t="s">
        <v>58</v>
      </c>
      <c r="C20" s="89">
        <f>'CALPUFF 2015 Averages'!AW19</f>
        <v>1.0427980524416176</v>
      </c>
      <c r="D20" s="89">
        <f>'CALPUFF 2015 Averages'!AX19</f>
        <v>1.2567672678873172</v>
      </c>
      <c r="E20" s="89">
        <f>'CALPUFF 2015 Averages'!AY19</f>
        <v>1.501944722154811</v>
      </c>
      <c r="F20" s="89">
        <f>'CALPUFF 2015 Averages'!AZ19</f>
        <v>1.4633822835322465</v>
      </c>
      <c r="G20" s="89">
        <f>'CALPUFF 2015 Averages'!BA19</f>
        <v>1.2479116895871718</v>
      </c>
    </row>
    <row r="21" spans="1:8" x14ac:dyDescent="0.25">
      <c r="A21" s="85" t="s">
        <v>28</v>
      </c>
      <c r="B21" s="86" t="s">
        <v>59</v>
      </c>
      <c r="C21" s="89">
        <f>'CALPUFF 2015 Averages'!AW20</f>
        <v>0.98611364256129874</v>
      </c>
      <c r="D21" s="89">
        <f>'CALPUFF 2015 Averages'!AX20</f>
        <v>0.80533823682353622</v>
      </c>
      <c r="E21" s="89">
        <f>'CALPUFF 2015 Averages'!AY20</f>
        <v>1.00433063421223</v>
      </c>
      <c r="F21" s="89">
        <f>'CALPUFF 2015 Averages'!AZ20</f>
        <v>0.98229824515915587</v>
      </c>
      <c r="G21" s="89">
        <f>'CALPUFF 2015 Averages'!BA20</f>
        <v>1.2690893668333443</v>
      </c>
    </row>
    <row r="22" spans="1:8" x14ac:dyDescent="0.25">
      <c r="A22" s="85" t="s">
        <v>16</v>
      </c>
      <c r="B22" s="86" t="s">
        <v>60</v>
      </c>
      <c r="C22" s="89">
        <f>'CALPUFF 2015 Averages'!AW21</f>
        <v>1.0558757013308291</v>
      </c>
      <c r="D22" s="89">
        <f>'CALPUFF 2015 Averages'!AX21</f>
        <v>0.600824942914292</v>
      </c>
      <c r="E22" s="89">
        <f>'CALPUFF 2015 Averages'!AY21</f>
        <v>0.62321000490319323</v>
      </c>
      <c r="F22" s="89">
        <f>'CALPUFF 2015 Averages'!AZ21</f>
        <v>0.93078745775563387</v>
      </c>
      <c r="G22" s="89">
        <f>'CALPUFF 2015 Averages'!BA21</f>
        <v>0.77157768271506089</v>
      </c>
    </row>
    <row r="23" spans="1:8" x14ac:dyDescent="0.25">
      <c r="A23" s="85" t="s">
        <v>29</v>
      </c>
      <c r="B23" s="86" t="s">
        <v>61</v>
      </c>
      <c r="C23" s="89">
        <f>C4</f>
        <v>0.6285914656374193</v>
      </c>
      <c r="D23" s="89">
        <f t="shared" ref="D23:G23" si="3">D4</f>
        <v>1.3615478648354671</v>
      </c>
      <c r="E23" s="89">
        <f t="shared" si="3"/>
        <v>1.2000438323595231</v>
      </c>
      <c r="F23" s="89">
        <f t="shared" si="3"/>
        <v>1.2683217653028083</v>
      </c>
      <c r="G23" s="89">
        <f t="shared" si="3"/>
        <v>0.78269192534353005</v>
      </c>
      <c r="H23" s="85" t="s">
        <v>42</v>
      </c>
    </row>
    <row r="24" spans="1:8" x14ac:dyDescent="0.25">
      <c r="A24" s="85" t="s">
        <v>6</v>
      </c>
      <c r="B24" s="86" t="s">
        <v>62</v>
      </c>
      <c r="C24" s="89">
        <f>'CALPUFF 2015 Averages'!AW22</f>
        <v>0.2542411720256591</v>
      </c>
      <c r="D24" s="89">
        <f>'CALPUFF 2015 Averages'!AX22</f>
        <v>1.1496463945078947</v>
      </c>
      <c r="E24" s="89">
        <f>'CALPUFF 2015 Averages'!AY22</f>
        <v>0.60257333487404252</v>
      </c>
      <c r="F24" s="89">
        <f>'CALPUFF 2015 Averages'!AZ22</f>
        <v>0.71100842289979216</v>
      </c>
      <c r="G24" s="89">
        <f>'CALPUFF 2015 Averages'!BA22</f>
        <v>0.40003302276404928</v>
      </c>
    </row>
    <row r="25" spans="1:8" x14ac:dyDescent="0.25">
      <c r="A25" s="85" t="s">
        <v>30</v>
      </c>
      <c r="B25" s="86" t="s">
        <v>542</v>
      </c>
      <c r="C25" s="89">
        <f>'CALPUFF 2015 Averages'!AW23</f>
        <v>0.87204416106374005</v>
      </c>
      <c r="D25" s="89">
        <f>'CALPUFF 2015 Averages'!AX23</f>
        <v>0.9866280749815699</v>
      </c>
      <c r="E25" s="89">
        <f>'CALPUFF 2015 Averages'!AY23</f>
        <v>1.038060351163947</v>
      </c>
      <c r="F25" s="89">
        <f>'CALPUFF 2015 Averages'!AZ23</f>
        <v>0.97789701876395119</v>
      </c>
      <c r="G25" s="89">
        <f>'CALPUFF 2015 Averages'!BA23</f>
        <v>0.86595605012066157</v>
      </c>
    </row>
    <row r="26" spans="1:8" x14ac:dyDescent="0.25">
      <c r="A26" s="85" t="s">
        <v>25</v>
      </c>
      <c r="B26" s="86" t="s">
        <v>63</v>
      </c>
      <c r="C26" s="89">
        <f>'CALPUFF 2015 Averages'!AW24</f>
        <v>1.6774852037849373</v>
      </c>
      <c r="D26" s="89">
        <f>'CALPUFF 2015 Averages'!AX24</f>
        <v>2.5531661617324679</v>
      </c>
      <c r="E26" s="89">
        <f>'CALPUFF 2015 Averages'!AY24</f>
        <v>3.6662451274663805</v>
      </c>
      <c r="F26" s="89">
        <f>'CALPUFF 2015 Averages'!AZ24</f>
        <v>1.6921536389033418</v>
      </c>
      <c r="G26" s="89">
        <f>'CALPUFF 2015 Averages'!BA24</f>
        <v>0.85796986752141968</v>
      </c>
    </row>
    <row r="27" spans="1:8" x14ac:dyDescent="0.25">
      <c r="A27" s="85" t="s">
        <v>17</v>
      </c>
      <c r="B27" s="86" t="s">
        <v>64</v>
      </c>
      <c r="C27" s="89">
        <f>'CALPUFF 2015 Averages'!AW25</f>
        <v>0.63811678766341007</v>
      </c>
      <c r="D27" s="89">
        <f>'CALPUFF 2015 Averages'!AX25</f>
        <v>2.7671977437940409</v>
      </c>
      <c r="E27" s="89">
        <f>'CALPUFF 2015 Averages'!AY25</f>
        <v>1.2360631781451299</v>
      </c>
      <c r="F27" s="89">
        <f>'CALPUFF 2015 Averages'!AZ25</f>
        <v>1.4263308636390877</v>
      </c>
      <c r="G27" s="89">
        <f>'CALPUFF 2015 Averages'!BA25</f>
        <v>0.55376463387528252</v>
      </c>
    </row>
    <row r="28" spans="1:8" x14ac:dyDescent="0.25">
      <c r="A28" s="85" t="s">
        <v>2</v>
      </c>
      <c r="B28" s="86" t="s">
        <v>65</v>
      </c>
      <c r="C28" s="89">
        <f>'CALPUFF 2015 Averages'!AW26</f>
        <v>1.5311589843624065</v>
      </c>
      <c r="D28" s="89">
        <f>'CALPUFF 2015 Averages'!AX26</f>
        <v>1.8230693493300414</v>
      </c>
      <c r="E28" s="89">
        <f>'CALPUFF 2015 Averages'!AY26</f>
        <v>2.8543347539276542</v>
      </c>
      <c r="F28" s="89">
        <f>'CALPUFF 2015 Averages'!AZ26</f>
        <v>2.9606983320682234</v>
      </c>
      <c r="G28" s="89">
        <f>'CALPUFF 2015 Averages'!BA26</f>
        <v>1.3171218143833319</v>
      </c>
    </row>
    <row r="29" spans="1:8" x14ac:dyDescent="0.25">
      <c r="A29" s="85" t="s">
        <v>1</v>
      </c>
      <c r="B29" s="86" t="s">
        <v>66</v>
      </c>
      <c r="C29" s="89">
        <f>'CALPUFF 2015 Averages'!AW27</f>
        <v>0.75415299568766714</v>
      </c>
      <c r="D29" s="89">
        <f>'CALPUFF 2015 Averages'!AX27</f>
        <v>1.4062080595221107</v>
      </c>
      <c r="E29" s="89">
        <f>'CALPUFF 2015 Averages'!AY27</f>
        <v>1.4353222711662554</v>
      </c>
      <c r="F29" s="89">
        <f>'CALPUFF 2015 Averages'!AZ27</f>
        <v>1.0213772206658109</v>
      </c>
      <c r="G29" s="89">
        <f>'CALPUFF 2015 Averages'!BA27</f>
        <v>0.99121848894540443</v>
      </c>
    </row>
    <row r="30" spans="1:8" x14ac:dyDescent="0.25">
      <c r="A30" s="85" t="s">
        <v>24</v>
      </c>
      <c r="B30" s="86" t="s">
        <v>67</v>
      </c>
      <c r="C30" s="89">
        <f>'CALPUFF 2015 Averages'!AW28</f>
        <v>1.0258550178927202</v>
      </c>
      <c r="D30" s="89">
        <f>'CALPUFF 2015 Averages'!AX28</f>
        <v>1.009481810545827</v>
      </c>
      <c r="E30" s="89">
        <f>'CALPUFF 2015 Averages'!AY28</f>
        <v>0.26560552295088619</v>
      </c>
      <c r="F30" s="89">
        <f>'CALPUFF 2015 Averages'!AZ28</f>
        <v>0.98341916321335932</v>
      </c>
      <c r="G30" s="89">
        <f>'CALPUFF 2015 Averages'!BA28</f>
        <v>0.60395645792887798</v>
      </c>
    </row>
    <row r="31" spans="1:8" x14ac:dyDescent="0.25">
      <c r="A31" s="85" t="s">
        <v>0</v>
      </c>
      <c r="B31" s="86" t="s">
        <v>68</v>
      </c>
      <c r="C31" s="89">
        <f>'CALPUFF 2015 Averages'!AW29</f>
        <v>0.83299263718585448</v>
      </c>
      <c r="D31" s="89">
        <f>'CALPUFF 2015 Averages'!AX29</f>
        <v>1.6827181898976824</v>
      </c>
      <c r="E31" s="89">
        <f>'CALPUFF 2015 Averages'!AY29</f>
        <v>0.63274606770686959</v>
      </c>
      <c r="F31" s="89">
        <f>'CALPUFF 2015 Averages'!AZ29</f>
        <v>0.96927721545955592</v>
      </c>
      <c r="G31" s="89">
        <f>'CALPUFF 2015 Averages'!BA29</f>
        <v>1.0789837291020739</v>
      </c>
    </row>
    <row r="32" spans="1:8" x14ac:dyDescent="0.25">
      <c r="B32" s="99" t="s">
        <v>69</v>
      </c>
      <c r="C32" s="89"/>
      <c r="D32" s="89"/>
      <c r="E32" s="89"/>
      <c r="F32" s="89"/>
      <c r="G32" s="89"/>
    </row>
    <row r="33" spans="1:8" x14ac:dyDescent="0.25">
      <c r="A33" s="85" t="s">
        <v>33</v>
      </c>
      <c r="B33" s="86" t="s">
        <v>70</v>
      </c>
      <c r="C33" s="89">
        <f>C6</f>
        <v>0.86723690988419133</v>
      </c>
      <c r="D33" s="89">
        <f t="shared" ref="D33:G33" si="4">D6</f>
        <v>2.3849781827886134</v>
      </c>
      <c r="E33" s="89">
        <f t="shared" si="4"/>
        <v>2.5958824502426525</v>
      </c>
      <c r="F33" s="89">
        <f t="shared" si="4"/>
        <v>1.5564646261084985</v>
      </c>
      <c r="G33" s="89">
        <f t="shared" si="4"/>
        <v>1.5146744873555311</v>
      </c>
      <c r="H33" s="85" t="s">
        <v>44</v>
      </c>
    </row>
    <row r="34" spans="1:8" x14ac:dyDescent="0.25">
      <c r="A34" s="85" t="s">
        <v>13</v>
      </c>
      <c r="B34" s="86" t="s">
        <v>71</v>
      </c>
      <c r="C34" s="89">
        <f>'CALPUFF 2015 Averages'!AW30</f>
        <v>0.42042099795198301</v>
      </c>
      <c r="D34" s="89">
        <f>'CALPUFF 2015 Averages'!AX30</f>
        <v>0.64424325584244124</v>
      </c>
      <c r="E34" s="89">
        <f>'CALPUFF 2015 Averages'!AY30</f>
        <v>0.3971629960036811</v>
      </c>
      <c r="F34" s="89">
        <f>'CALPUFF 2015 Averages'!AZ30</f>
        <v>0.96997159596377092</v>
      </c>
      <c r="G34" s="89">
        <f>'CALPUFF 2015 Averages'!BA30</f>
        <v>0.41090736588623822</v>
      </c>
    </row>
    <row r="35" spans="1:8" x14ac:dyDescent="0.25">
      <c r="A35" s="85" t="s">
        <v>19</v>
      </c>
      <c r="B35" s="86" t="s">
        <v>72</v>
      </c>
      <c r="C35" s="89">
        <f>'CALPUFF 2015 Averages'!AW31</f>
        <v>0.5576107426542658</v>
      </c>
      <c r="D35" s="89">
        <f>'CALPUFF 2015 Averages'!AX31</f>
        <v>1.233602186419994</v>
      </c>
      <c r="E35" s="89">
        <f>'CALPUFF 2015 Averages'!AY31</f>
        <v>1.1131599990093588</v>
      </c>
      <c r="F35" s="89">
        <f>'CALPUFF 2015 Averages'!AZ31</f>
        <v>1.1808215853197106</v>
      </c>
      <c r="G35" s="89">
        <f>'CALPUFF 2015 Averages'!BA31</f>
        <v>0.70892555881337993</v>
      </c>
    </row>
    <row r="36" spans="1:8" x14ac:dyDescent="0.25">
      <c r="A36" s="85" t="s">
        <v>10</v>
      </c>
      <c r="B36" s="86" t="s">
        <v>73</v>
      </c>
      <c r="C36" s="89">
        <f>'CALPUFF 2015 Averages'!AW32</f>
        <v>0.91520931857368959</v>
      </c>
      <c r="D36" s="89">
        <f>'CALPUFF 2015 Averages'!AX32</f>
        <v>0.7173720696460526</v>
      </c>
      <c r="E36" s="89">
        <f>'CALPUFF 2015 Averages'!AY32</f>
        <v>0.2887002642328993</v>
      </c>
      <c r="F36" s="89">
        <f>'CALPUFF 2015 Averages'!AZ32</f>
        <v>0.1430427769700662</v>
      </c>
      <c r="G36" s="89">
        <f>'CALPUFF 2015 Averages'!BA32</f>
        <v>0.42102306236724768</v>
      </c>
    </row>
    <row r="37" spans="1:8" x14ac:dyDescent="0.25">
      <c r="A37" s="85" t="s">
        <v>7</v>
      </c>
      <c r="B37" s="86" t="s">
        <v>74</v>
      </c>
      <c r="C37" s="89">
        <f>'CALPUFF 2015 Averages'!AW33</f>
        <v>0.53654213166189002</v>
      </c>
      <c r="D37" s="89">
        <f>'CALPUFF 2015 Averages'!AX33</f>
        <v>0.75868386993178283</v>
      </c>
      <c r="E37" s="89">
        <f>'CALPUFF 2015 Averages'!AY33</f>
        <v>0.86242547532361868</v>
      </c>
      <c r="F37" s="89">
        <f>'CALPUFF 2015 Averages'!AZ33</f>
        <v>0.74897374702207453</v>
      </c>
      <c r="G37" s="89">
        <f>'CALPUFF 2015 Averages'!BA33</f>
        <v>0.49434048432707217</v>
      </c>
    </row>
    <row r="38" spans="1:8" x14ac:dyDescent="0.25">
      <c r="B38" s="99" t="s">
        <v>75</v>
      </c>
      <c r="C38" s="89"/>
      <c r="D38" s="89"/>
      <c r="E38" s="89"/>
      <c r="F38" s="89"/>
      <c r="G38" s="89"/>
    </row>
    <row r="39" spans="1:8" x14ac:dyDescent="0.25">
      <c r="A39" s="85" t="s">
        <v>35</v>
      </c>
      <c r="B39" s="86" t="s">
        <v>76</v>
      </c>
      <c r="C39" s="89">
        <f>C26</f>
        <v>1.6774852037849373</v>
      </c>
      <c r="D39" s="89">
        <f t="shared" ref="D39:G39" si="5">D26</f>
        <v>2.5531661617324679</v>
      </c>
      <c r="E39" s="89">
        <f t="shared" si="5"/>
        <v>3.6662451274663805</v>
      </c>
      <c r="F39" s="89">
        <f t="shared" si="5"/>
        <v>1.6921536389033418</v>
      </c>
      <c r="G39" s="89">
        <f t="shared" si="5"/>
        <v>0.85796986752141968</v>
      </c>
      <c r="H39" s="85" t="s">
        <v>63</v>
      </c>
    </row>
    <row r="40" spans="1:8" x14ac:dyDescent="0.25">
      <c r="A40" s="85" t="s">
        <v>22</v>
      </c>
      <c r="B40" s="86" t="s">
        <v>77</v>
      </c>
      <c r="C40" s="89">
        <f>'CALPUFF 2015 Averages'!AW34</f>
        <v>1.7537878686942343</v>
      </c>
      <c r="D40" s="89">
        <f>'CALPUFF 2015 Averages'!AX34</f>
        <v>1.5491508418540618</v>
      </c>
      <c r="E40" s="89">
        <f>'CALPUFF 2015 Averages'!AY34</f>
        <v>1.6501446471790469</v>
      </c>
      <c r="F40" s="89">
        <f>'CALPUFF 2015 Averages'!AZ34</f>
        <v>1.3104506130703695</v>
      </c>
      <c r="G40" s="89">
        <f>'CALPUFF 2015 Averages'!BA34</f>
        <v>1.2633807679338658</v>
      </c>
    </row>
    <row r="41" spans="1:8" x14ac:dyDescent="0.25">
      <c r="A41" s="85" t="s">
        <v>12</v>
      </c>
      <c r="B41" s="86" t="s">
        <v>78</v>
      </c>
      <c r="C41" s="89">
        <f>'CALPUFF 2015 Averages'!AW35</f>
        <v>0.90872603160831467</v>
      </c>
      <c r="D41" s="89">
        <f>'CALPUFF 2015 Averages'!AX35</f>
        <v>1.4523028758568932</v>
      </c>
      <c r="E41" s="89">
        <f>'CALPUFF 2015 Averages'!AY35</f>
        <v>1.33950662072351</v>
      </c>
      <c r="F41" s="89">
        <f>'CALPUFF 2015 Averages'!AZ35</f>
        <v>0.86888402177381119</v>
      </c>
      <c r="G41" s="89">
        <f>'CALPUFF 2015 Averages'!BA35</f>
        <v>1.4082709777389342</v>
      </c>
    </row>
    <row r="42" spans="1:8" x14ac:dyDescent="0.25">
      <c r="C42" s="89"/>
      <c r="D42" s="89"/>
      <c r="E42" s="89"/>
      <c r="F42" s="89"/>
      <c r="G42" s="89"/>
    </row>
    <row r="43" spans="1:8" x14ac:dyDescent="0.25">
      <c r="C43" s="89"/>
      <c r="D43" s="89"/>
      <c r="E43" s="89"/>
      <c r="F43" s="89"/>
      <c r="G43" s="89"/>
    </row>
    <row r="44" spans="1:8" x14ac:dyDescent="0.25">
      <c r="C44" s="89"/>
      <c r="D44" s="89"/>
      <c r="E44" s="89"/>
      <c r="F44" s="89"/>
      <c r="G44" s="89"/>
    </row>
    <row r="45" spans="1:8" x14ac:dyDescent="0.25">
      <c r="C45" s="89"/>
      <c r="D45" s="89"/>
      <c r="E45" s="89"/>
      <c r="F45" s="89"/>
      <c r="G45" s="89"/>
    </row>
    <row r="46" spans="1:8" x14ac:dyDescent="0.25">
      <c r="C46" s="89"/>
      <c r="D46" s="89"/>
      <c r="E46" s="89"/>
      <c r="F46" s="89"/>
      <c r="G46" s="89"/>
    </row>
    <row r="47" spans="1:8" x14ac:dyDescent="0.25">
      <c r="C47" s="89"/>
      <c r="D47" s="89"/>
      <c r="E47" s="89"/>
      <c r="F47" s="89"/>
      <c r="G47" s="89"/>
    </row>
    <row r="48" spans="1:8" x14ac:dyDescent="0.25">
      <c r="C48" s="89"/>
      <c r="D48" s="89"/>
      <c r="E48" s="89"/>
      <c r="F48" s="89"/>
      <c r="G48" s="89"/>
    </row>
    <row r="49" spans="3:7" x14ac:dyDescent="0.25">
      <c r="C49" s="89"/>
      <c r="D49" s="89"/>
      <c r="E49" s="89"/>
      <c r="F49" s="89"/>
      <c r="G49" s="89"/>
    </row>
    <row r="50" spans="3:7" x14ac:dyDescent="0.25">
      <c r="C50" s="89"/>
      <c r="D50" s="89"/>
      <c r="E50" s="89"/>
      <c r="F50" s="89"/>
      <c r="G50" s="8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687"/>
  <sheetViews>
    <sheetView workbookViewId="0">
      <selection activeCell="G168" sqref="G168:H172"/>
    </sheetView>
  </sheetViews>
  <sheetFormatPr defaultColWidth="9.140625" defaultRowHeight="15.75" x14ac:dyDescent="0.25"/>
  <cols>
    <col min="1" max="1" width="13.140625" style="39" bestFit="1" customWidth="1"/>
    <col min="2" max="2" width="9.140625" style="13"/>
    <col min="3" max="3" width="40" style="14" customWidth="1"/>
    <col min="4" max="4" width="10.7109375" style="15" customWidth="1"/>
    <col min="5" max="5" width="12.7109375" style="15" customWidth="1"/>
    <col min="6" max="8" width="14" style="15" customWidth="1"/>
    <col min="9" max="18" width="9.85546875" style="14" customWidth="1"/>
    <col min="19" max="31" width="9.140625" style="14"/>
    <col min="32" max="35" width="9.5703125" style="14" bestFit="1" customWidth="1"/>
    <col min="36" max="37" width="9.140625" style="14"/>
    <col min="38" max="38" width="10.5703125" style="14" customWidth="1"/>
    <col min="39" max="39" width="9.5703125" style="14" customWidth="1"/>
    <col min="40" max="47" width="8.85546875" style="14" customWidth="1"/>
    <col min="48" max="16384" width="9.140625" style="14"/>
  </cols>
  <sheetData>
    <row r="1" spans="1:53" x14ac:dyDescent="0.25">
      <c r="A1" s="12" t="s">
        <v>80</v>
      </c>
      <c r="T1" s="14" t="s">
        <v>1207</v>
      </c>
      <c r="AE1" s="14" t="s">
        <v>1208</v>
      </c>
      <c r="AL1" s="14" t="s">
        <v>1210</v>
      </c>
      <c r="AW1" s="14" t="s">
        <v>1209</v>
      </c>
    </row>
    <row r="2" spans="1:53" x14ac:dyDescent="0.25">
      <c r="A2" s="12" t="s">
        <v>1067</v>
      </c>
    </row>
    <row r="3" spans="1:53" x14ac:dyDescent="0.25">
      <c r="A3" s="263" t="s">
        <v>82</v>
      </c>
      <c r="B3" s="264" t="s">
        <v>83</v>
      </c>
      <c r="C3" s="265"/>
      <c r="D3" s="265"/>
      <c r="E3" s="265"/>
      <c r="F3" s="266"/>
      <c r="G3" s="92"/>
      <c r="H3" s="92"/>
      <c r="I3" s="63" t="s">
        <v>84</v>
      </c>
      <c r="J3" s="94"/>
      <c r="K3" s="64" t="s">
        <v>39</v>
      </c>
      <c r="L3" s="95"/>
      <c r="M3" s="67" t="s">
        <v>85</v>
      </c>
      <c r="N3" s="96"/>
      <c r="O3" s="66" t="s">
        <v>40</v>
      </c>
      <c r="P3" s="50"/>
      <c r="Q3" s="65" t="s">
        <v>41</v>
      </c>
      <c r="R3" s="51"/>
      <c r="T3" s="14" t="str">
        <f>I3</f>
        <v>Acadia NP</v>
      </c>
      <c r="V3" s="14" t="str">
        <f t="shared" ref="U3:AA4" si="0">K3</f>
        <v>Brigantine</v>
      </c>
      <c r="X3" s="14" t="str">
        <f t="shared" si="0"/>
        <v>Great Gulf</v>
      </c>
      <c r="Z3" s="14" t="str">
        <f t="shared" si="0"/>
        <v>Lye Brook</v>
      </c>
      <c r="AB3" s="14" t="str">
        <f t="shared" ref="AB3:AC4" si="1">Q3</f>
        <v>Moosehorn</v>
      </c>
      <c r="AE3" s="14" t="str">
        <f>T3</f>
        <v>Acadia NP</v>
      </c>
      <c r="AF3" s="14" t="str">
        <f>V3</f>
        <v>Brigantine</v>
      </c>
      <c r="AG3" s="14" t="str">
        <f>X3</f>
        <v>Great Gulf</v>
      </c>
      <c r="AH3" s="14" t="str">
        <f>Z3</f>
        <v>Lye Brook</v>
      </c>
      <c r="AI3" s="14" t="str">
        <f>AB3</f>
        <v>Moosehorn</v>
      </c>
      <c r="AL3" s="14" t="s">
        <v>84</v>
      </c>
      <c r="AN3" s="14" t="s">
        <v>39</v>
      </c>
      <c r="AP3" s="14" t="s">
        <v>85</v>
      </c>
      <c r="AR3" s="14" t="s">
        <v>40</v>
      </c>
      <c r="AT3" s="14" t="s">
        <v>41</v>
      </c>
      <c r="AW3" s="14" t="s">
        <v>84</v>
      </c>
      <c r="AX3" s="14" t="s">
        <v>39</v>
      </c>
      <c r="AY3" s="14" t="s">
        <v>85</v>
      </c>
      <c r="AZ3" s="14" t="s">
        <v>40</v>
      </c>
      <c r="BA3" s="14" t="s">
        <v>41</v>
      </c>
    </row>
    <row r="4" spans="1:53" x14ac:dyDescent="0.25">
      <c r="A4" s="263"/>
      <c r="B4" s="92"/>
      <c r="C4" s="92"/>
      <c r="D4" s="92"/>
      <c r="E4" s="92"/>
      <c r="F4" s="93"/>
      <c r="G4" s="92"/>
      <c r="H4" s="92"/>
      <c r="I4" s="94" t="s">
        <v>931</v>
      </c>
      <c r="J4" s="94" t="s">
        <v>932</v>
      </c>
      <c r="K4" s="95" t="s">
        <v>931</v>
      </c>
      <c r="L4" s="95" t="s">
        <v>932</v>
      </c>
      <c r="M4" s="96" t="s">
        <v>931</v>
      </c>
      <c r="N4" s="96" t="s">
        <v>932</v>
      </c>
      <c r="O4" s="50" t="s">
        <v>931</v>
      </c>
      <c r="P4" s="50" t="s">
        <v>932</v>
      </c>
      <c r="Q4" s="51" t="s">
        <v>931</v>
      </c>
      <c r="R4" s="51" t="s">
        <v>932</v>
      </c>
      <c r="T4" s="14" t="str">
        <f>I4</f>
        <v>SO4</v>
      </c>
      <c r="U4" s="14" t="str">
        <f t="shared" si="0"/>
        <v>NO3</v>
      </c>
      <c r="V4" s="14" t="str">
        <f t="shared" si="0"/>
        <v>SO4</v>
      </c>
      <c r="W4" s="14" t="str">
        <f t="shared" si="0"/>
        <v>NO3</v>
      </c>
      <c r="X4" s="14" t="str">
        <f t="shared" si="0"/>
        <v>SO4</v>
      </c>
      <c r="Y4" s="14" t="str">
        <f t="shared" si="0"/>
        <v>NO3</v>
      </c>
      <c r="Z4" s="14" t="str">
        <f t="shared" si="0"/>
        <v>SO4</v>
      </c>
      <c r="AA4" s="14" t="str">
        <f t="shared" si="0"/>
        <v>NO3</v>
      </c>
      <c r="AB4" s="14" t="str">
        <f t="shared" si="1"/>
        <v>SO4</v>
      </c>
      <c r="AC4" s="14" t="str">
        <f t="shared" si="1"/>
        <v>NO3</v>
      </c>
      <c r="AL4" s="14" t="s">
        <v>931</v>
      </c>
      <c r="AM4" s="14" t="s">
        <v>932</v>
      </c>
      <c r="AN4" s="14" t="s">
        <v>931</v>
      </c>
      <c r="AO4" s="14" t="s">
        <v>932</v>
      </c>
      <c r="AP4" s="14" t="s">
        <v>931</v>
      </c>
      <c r="AQ4" s="14" t="s">
        <v>932</v>
      </c>
      <c r="AR4" s="14" t="s">
        <v>931</v>
      </c>
      <c r="AS4" s="14" t="s">
        <v>932</v>
      </c>
      <c r="AT4" s="14" t="s">
        <v>931</v>
      </c>
      <c r="AU4" s="14" t="s">
        <v>932</v>
      </c>
    </row>
    <row r="5" spans="1:53" s="6" customFormat="1" ht="42.75" customHeight="1" x14ac:dyDescent="0.25">
      <c r="A5" s="263"/>
      <c r="B5" s="21" t="s">
        <v>86</v>
      </c>
      <c r="C5" s="22" t="s">
        <v>87</v>
      </c>
      <c r="D5" s="91" t="s">
        <v>88</v>
      </c>
      <c r="E5" s="24" t="s">
        <v>89</v>
      </c>
      <c r="F5" s="24" t="s">
        <v>90</v>
      </c>
      <c r="G5" s="123" t="s">
        <v>1068</v>
      </c>
      <c r="H5" s="124" t="s">
        <v>1069</v>
      </c>
      <c r="I5" s="53" t="s">
        <v>91</v>
      </c>
      <c r="J5" s="62" t="s">
        <v>92</v>
      </c>
      <c r="K5" s="54" t="s">
        <v>91</v>
      </c>
      <c r="L5" s="61" t="s">
        <v>92</v>
      </c>
      <c r="M5" s="55" t="s">
        <v>91</v>
      </c>
      <c r="N5" s="60" t="s">
        <v>92</v>
      </c>
      <c r="O5" s="56" t="s">
        <v>91</v>
      </c>
      <c r="P5" s="59" t="s">
        <v>92</v>
      </c>
      <c r="Q5" s="57" t="s">
        <v>91</v>
      </c>
      <c r="R5" s="58" t="s">
        <v>92</v>
      </c>
      <c r="T5" s="172" t="s">
        <v>1070</v>
      </c>
      <c r="U5" s="172" t="s">
        <v>1070</v>
      </c>
      <c r="V5" s="172" t="s">
        <v>1070</v>
      </c>
      <c r="W5" s="172" t="s">
        <v>1070</v>
      </c>
      <c r="X5" s="172" t="s">
        <v>1070</v>
      </c>
      <c r="Y5" s="172" t="s">
        <v>1070</v>
      </c>
      <c r="Z5" s="172" t="s">
        <v>1070</v>
      </c>
      <c r="AA5" s="172" t="s">
        <v>1070</v>
      </c>
      <c r="AB5" s="172" t="s">
        <v>1070</v>
      </c>
      <c r="AC5" s="172" t="s">
        <v>1070</v>
      </c>
      <c r="AE5" s="172" t="s">
        <v>1071</v>
      </c>
      <c r="AF5" s="172" t="s">
        <v>1071</v>
      </c>
      <c r="AG5" s="172" t="s">
        <v>1071</v>
      </c>
      <c r="AH5" s="172" t="s">
        <v>1071</v>
      </c>
      <c r="AI5" s="172" t="s">
        <v>1071</v>
      </c>
      <c r="AL5" s="172" t="s">
        <v>1070</v>
      </c>
      <c r="AM5" s="172" t="s">
        <v>1070</v>
      </c>
      <c r="AN5" s="172" t="s">
        <v>1070</v>
      </c>
      <c r="AO5" s="172" t="s">
        <v>1070</v>
      </c>
      <c r="AP5" s="172" t="s">
        <v>1070</v>
      </c>
      <c r="AQ5" s="172" t="s">
        <v>1070</v>
      </c>
      <c r="AR5" s="172" t="s">
        <v>1070</v>
      </c>
      <c r="AS5" s="172" t="s">
        <v>1070</v>
      </c>
      <c r="AT5" s="172" t="s">
        <v>1070</v>
      </c>
      <c r="AU5" s="172" t="s">
        <v>1070</v>
      </c>
      <c r="AW5" s="172" t="s">
        <v>1071</v>
      </c>
      <c r="AX5" s="172" t="s">
        <v>1071</v>
      </c>
      <c r="AY5" s="172" t="s">
        <v>1071</v>
      </c>
      <c r="AZ5" s="172" t="s">
        <v>1071</v>
      </c>
      <c r="BA5" s="172" t="s">
        <v>1071</v>
      </c>
    </row>
    <row r="6" spans="1:53" x14ac:dyDescent="0.25">
      <c r="A6" s="25" t="s">
        <v>93</v>
      </c>
      <c r="B6" s="26" t="s">
        <v>42</v>
      </c>
      <c r="C6" s="27" t="s">
        <v>94</v>
      </c>
      <c r="D6" s="28">
        <v>47</v>
      </c>
      <c r="E6" s="28" t="s">
        <v>95</v>
      </c>
      <c r="F6" s="28" t="s">
        <v>96</v>
      </c>
      <c r="G6" s="173">
        <v>9383.3958333333339</v>
      </c>
      <c r="H6" s="173">
        <v>2648.5875000000001</v>
      </c>
      <c r="I6" s="29">
        <v>0.26704991583602417</v>
      </c>
      <c r="J6" s="29">
        <v>2.9760203072694225E-2</v>
      </c>
      <c r="K6" s="29">
        <v>0.16859111331753635</v>
      </c>
      <c r="L6" s="29">
        <v>7.0138380077337789E-2</v>
      </c>
      <c r="M6" s="29">
        <v>0.10031302630999071</v>
      </c>
      <c r="N6" s="29">
        <v>3.3911610849563595E-2</v>
      </c>
      <c r="O6" s="29">
        <v>7.9065162095319885E-2</v>
      </c>
      <c r="P6" s="29">
        <v>4.0824265559601232E-2</v>
      </c>
      <c r="Q6" s="29">
        <v>0.18043776990109853</v>
      </c>
      <c r="R6" s="29">
        <v>2.9289027421571891E-2</v>
      </c>
      <c r="T6" s="174">
        <f>I6/$G6</f>
        <v>2.8459836990715336E-5</v>
      </c>
      <c r="U6" s="174">
        <f>J6/$H6</f>
        <v>1.1236254446075209E-5</v>
      </c>
      <c r="V6" s="174">
        <f>K6/$G6</f>
        <v>1.79669616748595E-5</v>
      </c>
      <c r="W6" s="174">
        <f>L6/$H6</f>
        <v>2.6481428337684816E-5</v>
      </c>
      <c r="X6" s="174">
        <f>M6/$G6</f>
        <v>1.0690482218989558E-5</v>
      </c>
      <c r="Y6" s="174">
        <f>N6/$H6</f>
        <v>1.2803658874612824E-5</v>
      </c>
      <c r="Z6" s="174">
        <f>O6/$G6</f>
        <v>8.426071275225419E-6</v>
      </c>
      <c r="AA6" s="174">
        <f>P6/$H6</f>
        <v>1.541359896911136E-5</v>
      </c>
      <c r="AB6" s="174">
        <f>Q6/$G6</f>
        <v>1.9229474393493667E-5</v>
      </c>
      <c r="AC6" s="174">
        <f>R6/$H6</f>
        <v>1.1058357491142689E-5</v>
      </c>
      <c r="AE6" s="175">
        <f>U6/T6</f>
        <v>0.39481092072807361</v>
      </c>
      <c r="AF6" s="175">
        <f>W6/V6</f>
        <v>1.4738957435824718</v>
      </c>
      <c r="AG6" s="175">
        <f>Y6/X6</f>
        <v>1.197668974358296</v>
      </c>
      <c r="AH6" s="175">
        <f>AA6/Z6</f>
        <v>1.8292746958396702</v>
      </c>
      <c r="AI6" s="175">
        <f>AC6/AB6</f>
        <v>0.5750733101100417</v>
      </c>
      <c r="AK6" s="26" t="s">
        <v>42</v>
      </c>
      <c r="AL6" s="174">
        <f>(SUM(I6:I10)/SUM($G6:$G10))</f>
        <v>1.1696023034978887E-5</v>
      </c>
      <c r="AM6" s="174">
        <f>(SUM(J6:J10)/SUM($H6:$H10))</f>
        <v>7.3520202616863955E-6</v>
      </c>
      <c r="AN6" s="174">
        <f>(SUM(K6:K10)/SUM($G6:$G10))</f>
        <v>1.6989251186413764E-5</v>
      </c>
      <c r="AO6" s="174">
        <f>(SUM(L6:L10)/SUM($H6:$H10))</f>
        <v>2.3131678678015086E-5</v>
      </c>
      <c r="AP6" s="174">
        <f>(SUM(M6:M10)/SUM($G6:$G10))</f>
        <v>6.0656849177227788E-6</v>
      </c>
      <c r="AQ6" s="174">
        <f>(SUM(N6:N10)/SUM($H6:$H10))</f>
        <v>7.2790877745494019E-6</v>
      </c>
      <c r="AR6" s="174">
        <f>(SUM(O6:O10)/SUM($G6:$G10))</f>
        <v>7.6083535550666836E-6</v>
      </c>
      <c r="AS6" s="174">
        <f>(SUM(P6:P10)/SUM($H6:$H10))</f>
        <v>9.6498404120100729E-6</v>
      </c>
      <c r="AT6" s="174">
        <f>(SUM(Q6:Q10)/SUM($G6:$G10))</f>
        <v>8.3136386996791487E-6</v>
      </c>
      <c r="AU6" s="174">
        <f>(SUM(R6:R10)/SUM($H6:$H10))</f>
        <v>6.5070178804623548E-6</v>
      </c>
      <c r="AV6" s="176" t="s">
        <v>42</v>
      </c>
      <c r="AW6" s="175">
        <f>AM6/AL6</f>
        <v>0.6285914656374193</v>
      </c>
      <c r="AX6" s="175">
        <f>AO6/AN6</f>
        <v>1.3615478648354671</v>
      </c>
      <c r="AY6" s="175">
        <f>AQ6/AP6</f>
        <v>1.2000438323595231</v>
      </c>
      <c r="AZ6" s="175">
        <f>AS6/AR6</f>
        <v>1.2683217653028083</v>
      </c>
      <c r="BA6" s="175">
        <f>AU6/AT6</f>
        <v>0.78269192534353005</v>
      </c>
    </row>
    <row r="7" spans="1:53" x14ac:dyDescent="0.25">
      <c r="A7" s="25" t="s">
        <v>97</v>
      </c>
      <c r="B7" s="30" t="s">
        <v>42</v>
      </c>
      <c r="C7" s="31" t="s">
        <v>98</v>
      </c>
      <c r="D7" s="32">
        <v>26</v>
      </c>
      <c r="E7" s="32" t="s">
        <v>99</v>
      </c>
      <c r="F7" s="32" t="s">
        <v>100</v>
      </c>
      <c r="G7" s="173">
        <v>7137.4458333333341</v>
      </c>
      <c r="H7" s="173">
        <v>1045.3624999999995</v>
      </c>
      <c r="I7" s="29">
        <v>4.5456999999999997E-2</v>
      </c>
      <c r="J7" s="29">
        <v>5.9129999999999999E-3</v>
      </c>
      <c r="K7" s="29">
        <v>0.11289</v>
      </c>
      <c r="L7" s="29">
        <v>2.0142E-2</v>
      </c>
      <c r="M7" s="29">
        <v>3.4835999999999999E-2</v>
      </c>
      <c r="N7" s="29">
        <v>4.7488000000000001E-3</v>
      </c>
      <c r="O7" s="29">
        <v>4.8299000000000002E-2</v>
      </c>
      <c r="P7" s="29">
        <v>7.2328000000000002E-3</v>
      </c>
      <c r="Q7" s="29">
        <v>3.3418000000000003E-2</v>
      </c>
      <c r="R7" s="29">
        <v>4.3594999999999997E-3</v>
      </c>
      <c r="T7" s="174">
        <f t="shared" ref="T7:T70" si="2">I7/$G7</f>
        <v>6.3688049004458285E-6</v>
      </c>
      <c r="U7" s="174">
        <f t="shared" ref="U7:U70" si="3">J7/$H7</f>
        <v>5.6564110535818938E-6</v>
      </c>
      <c r="V7" s="174">
        <f t="shared" ref="V7:V70" si="4">K7/$G7</f>
        <v>1.5816582379200775E-5</v>
      </c>
      <c r="W7" s="174">
        <f t="shared" ref="W7:W70" si="5">L7/$H7</f>
        <v>1.9267957287543804E-5</v>
      </c>
      <c r="X7" s="174">
        <f t="shared" ref="X7:X70" si="6">M7/$G7</f>
        <v>4.8807375654339463E-6</v>
      </c>
      <c r="Y7" s="174">
        <f t="shared" ref="Y7:Y70" si="7">N7/$H7</f>
        <v>4.542730392567174E-6</v>
      </c>
      <c r="Z7" s="174">
        <f t="shared" ref="Z7:Z70" si="8">O7/$G7</f>
        <v>6.7669865562318919E-6</v>
      </c>
      <c r="AA7" s="174">
        <f t="shared" ref="AA7:AA70" si="9">P7/$H7</f>
        <v>6.9189396022910746E-6</v>
      </c>
      <c r="AB7" s="174">
        <f t="shared" ref="AB7:AB70" si="10">Q7/$G7</f>
        <v>4.6820670559671499E-6</v>
      </c>
      <c r="AC7" s="174">
        <f t="shared" ref="AC7:AC70" si="11">R7/$H7</f>
        <v>4.1703236915424096E-6</v>
      </c>
      <c r="AE7" s="175">
        <f t="shared" ref="AE7:AE70" si="12">U7/T7</f>
        <v>0.88814324539694001</v>
      </c>
      <c r="AF7" s="175">
        <f t="shared" ref="AF7:AF70" si="13">W7/V7</f>
        <v>1.2182124320916305</v>
      </c>
      <c r="AG7" s="175">
        <f t="shared" ref="AG7:AG70" si="14">Y7/X7</f>
        <v>0.93074670204344001</v>
      </c>
      <c r="AH7" s="175">
        <f t="shared" ref="AH7:AH70" si="15">AA7/Z7</f>
        <v>1.0224550536337693</v>
      </c>
      <c r="AI7" s="175">
        <f t="shared" ref="AI7:AI70" si="16">AC7/AB7</f>
        <v>0.89070140211414972</v>
      </c>
      <c r="AK7" s="30" t="s">
        <v>43</v>
      </c>
      <c r="AL7" s="174">
        <f>(SUM(I11:I15)/SUM($G11:$G15))</f>
        <v>7.4775454426663696E-6</v>
      </c>
      <c r="AM7" s="174">
        <f>(SUM(J11:J15)/SUM($H11:$H15))</f>
        <v>7.5864570555620223E-6</v>
      </c>
      <c r="AN7" s="174">
        <f>(SUM(K11:K15)/SUM($G11:$G15))</f>
        <v>5.8593545154648132E-6</v>
      </c>
      <c r="AO7" s="174">
        <f>(SUM(L11:L15)/SUM($H11:$H15))</f>
        <v>6.9693203263791647E-6</v>
      </c>
      <c r="AP7" s="174">
        <f>(SUM(M11:M15)/SUM($G11:$G15))</f>
        <v>6.047484965204681E-6</v>
      </c>
      <c r="AQ7" s="174">
        <f>(SUM(N11:N15)/SUM($H11:$H15))</f>
        <v>6.6822397284625582E-6</v>
      </c>
      <c r="AR7" s="174">
        <f>(SUM(O11:O15)/SUM($G11:$G15))</f>
        <v>8.0699908766437317E-6</v>
      </c>
      <c r="AS7" s="174">
        <f>(SUM(P11:P15)/SUM($H11:$H15))</f>
        <v>8.3107685694681034E-6</v>
      </c>
      <c r="AT7" s="174">
        <f>(SUM(Q11:Q15)/SUM($G11:$G15))</f>
        <v>7.0451621594069921E-6</v>
      </c>
      <c r="AU7" s="174">
        <f>(SUM(R11:R15)/SUM($H11:$H15))</f>
        <v>7.0521314763531696E-6</v>
      </c>
      <c r="AV7" s="177" t="s">
        <v>43</v>
      </c>
      <c r="AW7" s="175">
        <f t="shared" ref="AW7:AW35" si="17">AM7/AL7</f>
        <v>1.014565155602293</v>
      </c>
      <c r="AX7" s="175">
        <f t="shared" ref="AX7:AX35" si="18">AO7/AN7</f>
        <v>1.1894348273320512</v>
      </c>
      <c r="AY7" s="175">
        <f t="shared" ref="AY7:AY35" si="19">AQ7/AP7</f>
        <v>1.1049617761615045</v>
      </c>
      <c r="AZ7" s="175">
        <f t="shared" ref="AZ7:AZ35" si="20">AS7/AR7</f>
        <v>1.0298361790620152</v>
      </c>
      <c r="BA7" s="175">
        <f t="shared" ref="BA7:BA35" si="21">AU7/AT7</f>
        <v>1.0009892344261901</v>
      </c>
    </row>
    <row r="8" spans="1:53" x14ac:dyDescent="0.25">
      <c r="A8" s="25" t="s">
        <v>101</v>
      </c>
      <c r="B8" s="30" t="s">
        <v>42</v>
      </c>
      <c r="C8" s="31" t="s">
        <v>98</v>
      </c>
      <c r="D8" s="32">
        <v>26</v>
      </c>
      <c r="E8" s="32" t="s">
        <v>102</v>
      </c>
      <c r="F8" s="32" t="s">
        <v>103</v>
      </c>
      <c r="G8" s="173">
        <v>6494.6333333333323</v>
      </c>
      <c r="H8" s="173">
        <v>973.20833333333303</v>
      </c>
      <c r="I8" s="29">
        <v>4.449874028683394E-2</v>
      </c>
      <c r="J8" s="29">
        <v>5.56088390137681E-3</v>
      </c>
      <c r="K8" s="29">
        <v>0.10250477428569089</v>
      </c>
      <c r="L8" s="29">
        <v>2.0312516658856923E-2</v>
      </c>
      <c r="M8" s="29">
        <v>3.1768874262666585E-2</v>
      </c>
      <c r="N8" s="29">
        <v>5.1762091539299037E-3</v>
      </c>
      <c r="O8" s="29">
        <v>5.7011363776082055E-2</v>
      </c>
      <c r="P8" s="29">
        <v>6.1910101090147315E-3</v>
      </c>
      <c r="Q8" s="29">
        <v>3.4532454350486255E-2</v>
      </c>
      <c r="R8" s="29">
        <v>4.1992318664810695E-3</v>
      </c>
      <c r="T8" s="174">
        <f t="shared" si="2"/>
        <v>6.8516170202321837E-6</v>
      </c>
      <c r="U8" s="174">
        <f t="shared" si="3"/>
        <v>5.713970699706447E-6</v>
      </c>
      <c r="V8" s="174">
        <f t="shared" si="4"/>
        <v>1.5782996364027361E-5</v>
      </c>
      <c r="W8" s="174">
        <f t="shared" si="5"/>
        <v>2.0871704406069543E-5</v>
      </c>
      <c r="X8" s="174">
        <f t="shared" si="6"/>
        <v>4.8915577881224891E-6</v>
      </c>
      <c r="Y8" s="174">
        <f t="shared" si="7"/>
        <v>5.3187061563692999E-6</v>
      </c>
      <c r="Z8" s="174">
        <f t="shared" si="8"/>
        <v>8.7782267065754905E-6</v>
      </c>
      <c r="AA8" s="174">
        <f t="shared" si="9"/>
        <v>6.3614437905704331E-6</v>
      </c>
      <c r="AB8" s="174">
        <f t="shared" si="10"/>
        <v>5.3170752801779307E-6</v>
      </c>
      <c r="AC8" s="174">
        <f t="shared" si="11"/>
        <v>4.3148334458854178E-6</v>
      </c>
      <c r="AE8" s="175">
        <f t="shared" si="12"/>
        <v>0.83395944093688046</v>
      </c>
      <c r="AF8" s="175">
        <f t="shared" si="13"/>
        <v>1.3224171079225726</v>
      </c>
      <c r="AG8" s="175">
        <f t="shared" si="14"/>
        <v>1.0873235862170529</v>
      </c>
      <c r="AH8" s="175">
        <f t="shared" si="15"/>
        <v>0.7246843813916628</v>
      </c>
      <c r="AI8" s="175">
        <f t="shared" si="16"/>
        <v>0.81150505090103331</v>
      </c>
      <c r="AK8" s="30" t="s">
        <v>44</v>
      </c>
      <c r="AL8" s="174">
        <f>(SUM(I16:I18)/SUM($G16:$G18))</f>
        <v>5.5175159377408677E-5</v>
      </c>
      <c r="AM8" s="174">
        <f>(SUM(J16:J18)/SUM($H16:$H18))</f>
        <v>4.7849934720831662E-5</v>
      </c>
      <c r="AN8" s="174">
        <f>(SUM(K16:K18)/SUM($G16:$G18))</f>
        <v>4.1914722723575924E-5</v>
      </c>
      <c r="AO8" s="174">
        <f>(SUM(L16:L18)/SUM($H16:$H18))</f>
        <v>9.9965699233362708E-5</v>
      </c>
      <c r="AP8" s="174">
        <f>(SUM(M16:M18)/SUM($G16:$G18))</f>
        <v>2.6215548136560828E-5</v>
      </c>
      <c r="AQ8" s="174">
        <f>(SUM(N16:N18)/SUM($H16:$H18))</f>
        <v>6.8052481331189727E-5</v>
      </c>
      <c r="AR8" s="174">
        <f>(SUM(O16:O18)/SUM($G16:$G18))</f>
        <v>5.385667808636649E-5</v>
      </c>
      <c r="AS8" s="174">
        <f>(SUM(P16:P18)/SUM($H16:$H18))</f>
        <v>8.3826014321142179E-5</v>
      </c>
      <c r="AT8" s="174">
        <f>(SUM(Q16:Q18)/SUM($G16:$G18))</f>
        <v>4.8921178625254543E-5</v>
      </c>
      <c r="AU8" s="174">
        <f>(SUM(R16:R18)/SUM($H16:$H18))</f>
        <v>7.4099661155035786E-5</v>
      </c>
      <c r="AV8" s="177" t="s">
        <v>44</v>
      </c>
      <c r="AW8" s="175">
        <f t="shared" si="17"/>
        <v>0.86723690988419133</v>
      </c>
      <c r="AX8" s="175">
        <f t="shared" si="18"/>
        <v>2.3849781827886134</v>
      </c>
      <c r="AY8" s="175">
        <f t="shared" si="19"/>
        <v>2.5958824502426525</v>
      </c>
      <c r="AZ8" s="175">
        <f t="shared" si="20"/>
        <v>1.5564646261084985</v>
      </c>
      <c r="BA8" s="175">
        <f t="shared" si="21"/>
        <v>1.5146744873555311</v>
      </c>
    </row>
    <row r="9" spans="1:53" x14ac:dyDescent="0.25">
      <c r="A9" s="33" t="s">
        <v>104</v>
      </c>
      <c r="B9" s="30" t="s">
        <v>42</v>
      </c>
      <c r="C9" s="31" t="s">
        <v>98</v>
      </c>
      <c r="D9" s="32">
        <v>26</v>
      </c>
      <c r="E9" s="32">
        <v>5</v>
      </c>
      <c r="F9" s="32"/>
      <c r="G9" s="173">
        <v>8418.9333333333398</v>
      </c>
      <c r="H9" s="173">
        <v>2586.7333333333331</v>
      </c>
      <c r="I9" s="29">
        <v>5.6967388873721304E-2</v>
      </c>
      <c r="J9" s="29">
        <v>1.6074119086987956E-2</v>
      </c>
      <c r="K9" s="29">
        <v>0.13345137543156524</v>
      </c>
      <c r="L9" s="29">
        <v>5.4196153798564198E-2</v>
      </c>
      <c r="M9" s="29">
        <v>4.2217721910573033E-2</v>
      </c>
      <c r="N9" s="29">
        <v>1.3602789959984329E-2</v>
      </c>
      <c r="O9" s="29">
        <v>7.4163559950447405E-2</v>
      </c>
      <c r="P9" s="29">
        <v>2.1562994774384839E-2</v>
      </c>
      <c r="Q9" s="29">
        <v>4.3494129870035467E-2</v>
      </c>
      <c r="R9" s="29">
        <v>1.187833554585889E-2</v>
      </c>
      <c r="T9" s="174">
        <f t="shared" si="2"/>
        <v>6.7665803514761877E-6</v>
      </c>
      <c r="U9" s="174">
        <f t="shared" si="3"/>
        <v>6.2140611403010071E-6</v>
      </c>
      <c r="V9" s="174">
        <f t="shared" si="4"/>
        <v>1.585134008642011E-5</v>
      </c>
      <c r="W9" s="174">
        <f t="shared" si="5"/>
        <v>2.0951581324668514E-5</v>
      </c>
      <c r="X9" s="174">
        <f t="shared" si="6"/>
        <v>5.0146164886968658E-6</v>
      </c>
      <c r="Y9" s="174">
        <f t="shared" si="7"/>
        <v>5.2586750186790273E-6</v>
      </c>
      <c r="Z9" s="174">
        <f t="shared" si="8"/>
        <v>8.8091397109428759E-6</v>
      </c>
      <c r="AA9" s="174">
        <f t="shared" si="9"/>
        <v>8.3359944747757174E-6</v>
      </c>
      <c r="AB9" s="174">
        <f t="shared" si="10"/>
        <v>5.1662280894692244E-6</v>
      </c>
      <c r="AC9" s="174">
        <f t="shared" si="11"/>
        <v>4.5920216795413352E-6</v>
      </c>
      <c r="AE9" s="175">
        <f t="shared" si="12"/>
        <v>0.91834587302955117</v>
      </c>
      <c r="AF9" s="175">
        <f t="shared" si="13"/>
        <v>1.3217545778743209</v>
      </c>
      <c r="AG9" s="175">
        <f t="shared" si="14"/>
        <v>1.0486694307595164</v>
      </c>
      <c r="AH9" s="175">
        <f t="shared" si="15"/>
        <v>0.94628928003271318</v>
      </c>
      <c r="AI9" s="175">
        <f t="shared" si="16"/>
        <v>0.88885384075504825</v>
      </c>
      <c r="AK9" s="30" t="s">
        <v>46</v>
      </c>
      <c r="AL9" s="174">
        <f>(SUM(I19:I20)/SUM($G19:$G20))</f>
        <v>2.8949957811011053E-5</v>
      </c>
      <c r="AM9" s="174">
        <f>(SUM(J19:J20)/SUM($H19:$H20))</f>
        <v>9.2855278015680726E-6</v>
      </c>
      <c r="AN9" s="174">
        <f>(SUM(K19:K20)/SUM($G19:$G20))</f>
        <v>2.9423013693153917E-5</v>
      </c>
      <c r="AO9" s="174">
        <f>(SUM(L19:L20)/SUM($H19:$H20))</f>
        <v>1.5748616616838236E-5</v>
      </c>
      <c r="AP9" s="174">
        <f>(SUM(M19:M20)/SUM($G19:$G20))</f>
        <v>2.2635680391663728E-5</v>
      </c>
      <c r="AQ9" s="174">
        <f>(SUM(N19:N20)/SUM($H19:$H20))</f>
        <v>6.7079933846138114E-6</v>
      </c>
      <c r="AR9" s="174">
        <f>(SUM(O19:O20)/SUM($G19:$G20))</f>
        <v>2.8109628071419683E-5</v>
      </c>
      <c r="AS9" s="174">
        <f>(SUM(P19:P20)/SUM($H19:$H20))</f>
        <v>7.3448563142460354E-6</v>
      </c>
      <c r="AT9" s="174">
        <f>(SUM(Q19:Q20)/SUM($G19:$G20))</f>
        <v>3.2119285082654886E-5</v>
      </c>
      <c r="AU9" s="174">
        <f>(SUM(R19:R20)/SUM($H19:$H20))</f>
        <v>1.222237587420549E-5</v>
      </c>
      <c r="AV9" s="177" t="s">
        <v>46</v>
      </c>
      <c r="AW9" s="175">
        <f t="shared" si="17"/>
        <v>0.32074408751077149</v>
      </c>
      <c r="AX9" s="175">
        <f t="shared" si="18"/>
        <v>0.53524825094659123</v>
      </c>
      <c r="AY9" s="175">
        <f t="shared" si="19"/>
        <v>0.2963460019113997</v>
      </c>
      <c r="AZ9" s="175">
        <f t="shared" si="20"/>
        <v>0.26129325850859902</v>
      </c>
      <c r="BA9" s="175">
        <f t="shared" si="21"/>
        <v>0.38053075723051627</v>
      </c>
    </row>
    <row r="10" spans="1:53" x14ac:dyDescent="0.25">
      <c r="A10" s="25" t="s">
        <v>105</v>
      </c>
      <c r="B10" s="30" t="s">
        <v>42</v>
      </c>
      <c r="C10" s="31" t="s">
        <v>106</v>
      </c>
      <c r="D10" s="32">
        <v>10</v>
      </c>
      <c r="E10" s="32">
        <v>1</v>
      </c>
      <c r="F10" s="32"/>
      <c r="G10" s="173">
        <v>5892.7749999999978</v>
      </c>
      <c r="H10" s="173">
        <v>912.03749999999991</v>
      </c>
      <c r="I10" s="29">
        <v>2.260655110096722E-2</v>
      </c>
      <c r="J10" s="29">
        <v>2.7278706277702423E-3</v>
      </c>
      <c r="K10" s="29">
        <v>0.11672363069652504</v>
      </c>
      <c r="L10" s="29">
        <v>2.4102599056005918E-2</v>
      </c>
      <c r="M10" s="29">
        <v>1.7279310482842786E-2</v>
      </c>
      <c r="N10" s="29">
        <v>2.0011052014418927E-3</v>
      </c>
      <c r="O10" s="29">
        <v>2.5459322192943154E-2</v>
      </c>
      <c r="P10" s="29">
        <v>2.988842831110929E-3</v>
      </c>
      <c r="Q10" s="29">
        <v>1.8442361788398226E-2</v>
      </c>
      <c r="R10" s="29">
        <v>3.4097522641772008E-3</v>
      </c>
      <c r="T10" s="174">
        <f t="shared" si="2"/>
        <v>3.8363166930634939E-6</v>
      </c>
      <c r="U10" s="174">
        <f t="shared" si="3"/>
        <v>2.9909632309748698E-6</v>
      </c>
      <c r="V10" s="174">
        <f t="shared" si="4"/>
        <v>1.9807922531663788E-5</v>
      </c>
      <c r="W10" s="174">
        <f t="shared" si="5"/>
        <v>2.6427201793792382E-5</v>
      </c>
      <c r="X10" s="174">
        <f t="shared" si="6"/>
        <v>2.9322875017021337E-6</v>
      </c>
      <c r="Y10" s="174">
        <f t="shared" si="7"/>
        <v>2.1941040817311709E-6</v>
      </c>
      <c r="Z10" s="174">
        <f t="shared" si="8"/>
        <v>4.3204300508577307E-6</v>
      </c>
      <c r="AA10" s="174">
        <f t="shared" si="9"/>
        <v>3.2771051970022387E-6</v>
      </c>
      <c r="AB10" s="174">
        <f t="shared" si="10"/>
        <v>3.1296565350617041E-6</v>
      </c>
      <c r="AC10" s="174">
        <f t="shared" si="11"/>
        <v>3.7386097218340268E-6</v>
      </c>
      <c r="AE10" s="175">
        <f t="shared" si="12"/>
        <v>0.77964450546610986</v>
      </c>
      <c r="AF10" s="175">
        <f t="shared" si="13"/>
        <v>1.3341733213842795</v>
      </c>
      <c r="AG10" s="175">
        <f t="shared" si="14"/>
        <v>0.74825680648897408</v>
      </c>
      <c r="AH10" s="175">
        <f t="shared" si="15"/>
        <v>0.75851365684109118</v>
      </c>
      <c r="AI10" s="175">
        <f t="shared" si="16"/>
        <v>1.1945750851411931</v>
      </c>
      <c r="AK10" s="30" t="s">
        <v>48</v>
      </c>
      <c r="AL10" s="174">
        <f>(SUM(I21:I33)/SUM($G21:$G33))</f>
        <v>9.267815829482327E-6</v>
      </c>
      <c r="AM10" s="174">
        <f>(SUM(J21:J33)/SUM($H21:$H33))</f>
        <v>6.5794068186674349E-6</v>
      </c>
      <c r="AN10" s="174">
        <f>(SUM(K21:K33)/SUM($G21:$G33))</f>
        <v>1.494202457638007E-5</v>
      </c>
      <c r="AO10" s="174">
        <f>(SUM(L21:L33)/SUM($H21:$H33))</f>
        <v>8.0328237609362562E-6</v>
      </c>
      <c r="AP10" s="174">
        <f>(SUM(M21:M33)/SUM($G21:$G33))</f>
        <v>1.0096302609397844E-5</v>
      </c>
      <c r="AQ10" s="174">
        <f>(SUM(N21:N33)/SUM($H21:$H33))</f>
        <v>6.759926671517943E-6</v>
      </c>
      <c r="AR10" s="174">
        <f>(SUM(O21:O33)/SUM($G21:$G33))</f>
        <v>7.8027035899369693E-6</v>
      </c>
      <c r="AS10" s="174">
        <f>(SUM(P21:P33)/SUM($H21:$H33))</f>
        <v>5.3849361317790812E-6</v>
      </c>
      <c r="AT10" s="174">
        <f>(SUM(Q21:Q33)/SUM($G21:$G33))</f>
        <v>5.8364754083402774E-6</v>
      </c>
      <c r="AU10" s="174">
        <f>(SUM(R21:R33)/SUM($H21:$H33))</f>
        <v>4.4392082849152798E-6</v>
      </c>
      <c r="AV10" s="177" t="s">
        <v>48</v>
      </c>
      <c r="AW10" s="175">
        <f t="shared" si="17"/>
        <v>0.70991989263935784</v>
      </c>
      <c r="AX10" s="175">
        <f t="shared" si="18"/>
        <v>0.53759942100713154</v>
      </c>
      <c r="AY10" s="175">
        <f t="shared" si="19"/>
        <v>0.66954477624567887</v>
      </c>
      <c r="AZ10" s="175">
        <f t="shared" si="20"/>
        <v>0.69013721586501797</v>
      </c>
      <c r="BA10" s="175">
        <f t="shared" si="21"/>
        <v>0.76059744526151629</v>
      </c>
    </row>
    <row r="11" spans="1:53" x14ac:dyDescent="0.25">
      <c r="A11" s="25" t="s">
        <v>107</v>
      </c>
      <c r="B11" s="30" t="s">
        <v>43</v>
      </c>
      <c r="C11" s="31" t="s">
        <v>108</v>
      </c>
      <c r="D11" s="32">
        <v>6138</v>
      </c>
      <c r="E11" s="32">
        <v>1</v>
      </c>
      <c r="F11" s="32"/>
      <c r="G11" s="173">
        <v>2192.7291666666665</v>
      </c>
      <c r="H11" s="173">
        <v>1555.6333333333332</v>
      </c>
      <c r="I11" s="29">
        <v>1.5197693092404162E-2</v>
      </c>
      <c r="J11" s="29">
        <v>1.1323156280288427E-2</v>
      </c>
      <c r="K11" s="29">
        <v>1.4864292988749667E-2</v>
      </c>
      <c r="L11" s="29">
        <v>8.7248920394248728E-3</v>
      </c>
      <c r="M11" s="29">
        <v>1.4366187171584482E-2</v>
      </c>
      <c r="N11" s="29">
        <v>9.7767849375326177E-3</v>
      </c>
      <c r="O11" s="29">
        <v>1.837230513170305E-2</v>
      </c>
      <c r="P11" s="29">
        <v>1.0360837116169095E-2</v>
      </c>
      <c r="Q11" s="29">
        <v>1.0530306092328207E-2</v>
      </c>
      <c r="R11" s="29">
        <v>7.2262310788420627E-3</v>
      </c>
      <c r="T11" s="174">
        <f t="shared" si="2"/>
        <v>6.9309485746966764E-6</v>
      </c>
      <c r="U11" s="174">
        <f t="shared" si="3"/>
        <v>7.2788079540734288E-6</v>
      </c>
      <c r="V11" s="174">
        <f t="shared" si="4"/>
        <v>6.7789005658852086E-6</v>
      </c>
      <c r="W11" s="174">
        <f t="shared" si="5"/>
        <v>5.608578739264741E-6</v>
      </c>
      <c r="X11" s="174">
        <f t="shared" si="6"/>
        <v>6.5517380759903014E-6</v>
      </c>
      <c r="Y11" s="174">
        <f t="shared" si="7"/>
        <v>6.2847617931813101E-6</v>
      </c>
      <c r="Z11" s="174">
        <f t="shared" si="8"/>
        <v>8.3787388843977395E-6</v>
      </c>
      <c r="AA11" s="174">
        <f t="shared" si="9"/>
        <v>6.6602051358519117E-6</v>
      </c>
      <c r="AB11" s="174">
        <f t="shared" si="10"/>
        <v>4.802374252327807E-6</v>
      </c>
      <c r="AC11" s="174">
        <f t="shared" si="11"/>
        <v>4.6452020048696547E-6</v>
      </c>
      <c r="AE11" s="175">
        <f t="shared" si="12"/>
        <v>1.0501892887571995</v>
      </c>
      <c r="AF11" s="175">
        <f t="shared" si="13"/>
        <v>0.82735816593768796</v>
      </c>
      <c r="AG11" s="175">
        <f t="shared" si="14"/>
        <v>0.95925107510213803</v>
      </c>
      <c r="AH11" s="175">
        <f t="shared" si="15"/>
        <v>0.79489350697561989</v>
      </c>
      <c r="AI11" s="175">
        <f t="shared" si="16"/>
        <v>0.96727197023806133</v>
      </c>
      <c r="AK11" s="30" t="s">
        <v>49</v>
      </c>
      <c r="AL11" s="174">
        <f>(SUM(I34:I38)/SUM($G34:$G38))</f>
        <v>1.2411924031599597E-5</v>
      </c>
      <c r="AM11" s="174">
        <f>(SUM(J34:J38)/SUM($H34:$H38))</f>
        <v>1.2687605941267125E-5</v>
      </c>
      <c r="AN11" s="174">
        <f>(SUM(K34:K38)/SUM($G34:$G38))</f>
        <v>1.0565807687654515E-5</v>
      </c>
      <c r="AO11" s="174">
        <f>(SUM(L34:L38)/SUM($H34:$H38))</f>
        <v>1.1557961805458622E-5</v>
      </c>
      <c r="AP11" s="174">
        <f>(SUM(M34:M38)/SUM($G34:$G38))</f>
        <v>1.5105365127657144E-5</v>
      </c>
      <c r="AQ11" s="174">
        <f>(SUM(N34:N38)/SUM($H34:$H38))</f>
        <v>1.4891011837137195E-5</v>
      </c>
      <c r="AR11" s="174">
        <f>(SUM(O34:O38)/SUM($G34:$G38))</f>
        <v>1.1506450730109795E-5</v>
      </c>
      <c r="AS11" s="174">
        <f>(SUM(P34:P38)/SUM($H34:$H38))</f>
        <v>1.2495195385550878E-5</v>
      </c>
      <c r="AT11" s="174">
        <f>(SUM(Q34:Q38)/SUM($G34:$G38))</f>
        <v>1.1692784547894252E-5</v>
      </c>
      <c r="AU11" s="174">
        <f>(SUM(R34:R38)/SUM($H34:$H38))</f>
        <v>1.201059667144583E-5</v>
      </c>
      <c r="AV11" s="177" t="s">
        <v>49</v>
      </c>
      <c r="AW11" s="175">
        <f t="shared" si="17"/>
        <v>1.0222110535776459</v>
      </c>
      <c r="AX11" s="175">
        <f t="shared" si="18"/>
        <v>1.0939023449161749</v>
      </c>
      <c r="AY11" s="175">
        <f t="shared" si="19"/>
        <v>0.98580945983705626</v>
      </c>
      <c r="AZ11" s="175">
        <f t="shared" si="20"/>
        <v>1.0859295953750325</v>
      </c>
      <c r="BA11" s="175">
        <f t="shared" si="21"/>
        <v>1.0271801915317778</v>
      </c>
    </row>
    <row r="12" spans="1:53" x14ac:dyDescent="0.25">
      <c r="A12" s="25" t="s">
        <v>109</v>
      </c>
      <c r="B12" s="30" t="s">
        <v>43</v>
      </c>
      <c r="C12" s="31" t="s">
        <v>110</v>
      </c>
      <c r="D12" s="32"/>
      <c r="E12" s="32">
        <v>1</v>
      </c>
      <c r="F12" s="32" t="s">
        <v>111</v>
      </c>
      <c r="G12" s="173">
        <v>3811.4916666666663</v>
      </c>
      <c r="H12" s="173">
        <v>1539.520833333333</v>
      </c>
      <c r="I12" s="29">
        <v>2.1768498525474269E-2</v>
      </c>
      <c r="J12" s="29">
        <v>1.0173123214894704E-2</v>
      </c>
      <c r="K12" s="29">
        <v>2.0491613757203819E-2</v>
      </c>
      <c r="L12" s="29">
        <v>1.2680284062708038E-2</v>
      </c>
      <c r="M12" s="29">
        <v>2.0135309615807239E-2</v>
      </c>
      <c r="N12" s="29">
        <v>1.0009707455878591E-2</v>
      </c>
      <c r="O12" s="29">
        <v>3.1234746205797168E-2</v>
      </c>
      <c r="P12" s="29">
        <v>1.3511661231420693E-2</v>
      </c>
      <c r="Q12" s="29">
        <v>2.1186793652215992E-2</v>
      </c>
      <c r="R12" s="29">
        <v>9.8982009779906358E-3</v>
      </c>
      <c r="T12" s="174">
        <f t="shared" si="2"/>
        <v>5.711280629536801E-6</v>
      </c>
      <c r="U12" s="174">
        <f t="shared" si="3"/>
        <v>6.6079802199676017E-6</v>
      </c>
      <c r="V12" s="174">
        <f t="shared" si="4"/>
        <v>5.3762714310548986E-6</v>
      </c>
      <c r="W12" s="174">
        <f t="shared" si="5"/>
        <v>8.236513458056294E-6</v>
      </c>
      <c r="X12" s="174">
        <f t="shared" si="6"/>
        <v>5.2827898830004636E-6</v>
      </c>
      <c r="Y12" s="174">
        <f t="shared" si="7"/>
        <v>6.5018330633472601E-6</v>
      </c>
      <c r="Z12" s="174">
        <f t="shared" si="8"/>
        <v>8.1948877073404341E-6</v>
      </c>
      <c r="AA12" s="174">
        <f t="shared" si="9"/>
        <v>8.7765367891550859E-6</v>
      </c>
      <c r="AB12" s="174">
        <f t="shared" si="10"/>
        <v>5.5586619373996608E-6</v>
      </c>
      <c r="AC12" s="174">
        <f t="shared" si="11"/>
        <v>6.4294037233385742E-6</v>
      </c>
      <c r="AE12" s="175">
        <f t="shared" si="12"/>
        <v>1.1570049956560313</v>
      </c>
      <c r="AF12" s="175">
        <f t="shared" si="13"/>
        <v>1.5320122065414723</v>
      </c>
      <c r="AG12" s="175">
        <f t="shared" si="14"/>
        <v>1.2307574609903691</v>
      </c>
      <c r="AH12" s="175">
        <f t="shared" si="15"/>
        <v>1.0709770655299706</v>
      </c>
      <c r="AI12" s="175">
        <f t="shared" si="16"/>
        <v>1.1566459330941514</v>
      </c>
      <c r="AK12" s="178" t="s">
        <v>50</v>
      </c>
      <c r="AL12" s="174">
        <f>(SUM(I39:I48)+SUM(I321:I323))/(SUM($G39:$G48)+SUM($G321:$G323))</f>
        <v>1.1618308838297541E-5</v>
      </c>
      <c r="AM12" s="174">
        <f>(SUM(J39:J48)+SUM(J321:J323))/(SUM($H39:$H48)+SUM($H321:$H323))</f>
        <v>1.1846747410487508E-5</v>
      </c>
      <c r="AN12" s="174">
        <f>(SUM(K39:K48)+SUM(K321:K323))/(SUM($G39:$G48)+SUM($G321:$G323))</f>
        <v>1.8577122347545935E-5</v>
      </c>
      <c r="AO12" s="174">
        <f>(SUM(L39:L48)+SUM(L321:L323))/(SUM($H39:$H48)+SUM($H321:$H323))</f>
        <v>1.4827022534672559E-5</v>
      </c>
      <c r="AP12" s="174">
        <f>(SUM(M39:M48)+SUM(M321:M323))/(SUM($G39:$G48)+SUM($G321:$G323))</f>
        <v>1.9315607299851352E-5</v>
      </c>
      <c r="AQ12" s="174">
        <f>(SUM(N39:N48)+SUM(N321:N323))/(SUM($H39:$H48)+SUM($H321:$H323))</f>
        <v>1.6806628396467716E-5</v>
      </c>
      <c r="AR12" s="174">
        <f>(SUM(O39:O48)+SUM(O321:O323))/(SUM($G39:$G48)+SUM($G321:$G323))</f>
        <v>1.3275902097803196E-5</v>
      </c>
      <c r="AS12" s="174">
        <f>(SUM(P39:P48)+SUM(P321:P323))/(SUM($H39:$H48)+SUM($H321:$H323))</f>
        <v>1.1974707667384498E-5</v>
      </c>
      <c r="AT12" s="174">
        <f>(SUM(Q39:Q48)+SUM(Q321:Q323))/(SUM($G39:$G48)+SUM($G321:$G323))</f>
        <v>1.4728247947181911E-5</v>
      </c>
      <c r="AU12" s="174">
        <f>(SUM(R39:R48)+SUM(R321:R323))/(SUM($H39:$H48)+SUM($H321:$H323))</f>
        <v>1.0369819772417177E-5</v>
      </c>
      <c r="AV12" s="177" t="s">
        <v>50</v>
      </c>
      <c r="AW12" s="175">
        <f t="shared" si="17"/>
        <v>1.0196619469639989</v>
      </c>
      <c r="AX12" s="175">
        <f t="shared" si="18"/>
        <v>0.79813343839183093</v>
      </c>
      <c r="AY12" s="175">
        <f t="shared" si="19"/>
        <v>0.87010613415178795</v>
      </c>
      <c r="AZ12" s="175">
        <f t="shared" si="20"/>
        <v>0.90198824751547313</v>
      </c>
      <c r="BA12" s="175">
        <f t="shared" si="21"/>
        <v>0.70407694177916991</v>
      </c>
    </row>
    <row r="13" spans="1:53" x14ac:dyDescent="0.25">
      <c r="A13" s="25" t="s">
        <v>112</v>
      </c>
      <c r="B13" s="30" t="s">
        <v>43</v>
      </c>
      <c r="C13" s="31" t="s">
        <v>110</v>
      </c>
      <c r="D13" s="32"/>
      <c r="E13" s="32">
        <v>2</v>
      </c>
      <c r="F13" s="32" t="s">
        <v>113</v>
      </c>
      <c r="G13" s="173">
        <v>3780.8333333333339</v>
      </c>
      <c r="H13" s="173">
        <v>1287.2041666666667</v>
      </c>
      <c r="I13" s="29">
        <v>2.1588940261123186E-2</v>
      </c>
      <c r="J13" s="29">
        <v>8.4486623039056897E-3</v>
      </c>
      <c r="K13" s="29">
        <v>2.032742460336753E-2</v>
      </c>
      <c r="L13" s="29">
        <v>1.0563430791929136E-2</v>
      </c>
      <c r="M13" s="29">
        <v>1.9970828917302737E-2</v>
      </c>
      <c r="N13" s="29">
        <v>8.3121544541350251E-3</v>
      </c>
      <c r="O13" s="29">
        <v>3.0985591748099894E-2</v>
      </c>
      <c r="P13" s="29">
        <v>1.1223292444945633E-2</v>
      </c>
      <c r="Q13" s="29">
        <v>2.0998821790287475E-2</v>
      </c>
      <c r="R13" s="29">
        <v>8.2133917357924153E-3</v>
      </c>
      <c r="T13" s="174">
        <f t="shared" si="2"/>
        <v>5.7101010168278198E-6</v>
      </c>
      <c r="U13" s="174">
        <f t="shared" si="3"/>
        <v>6.5635759444317803E-6</v>
      </c>
      <c r="V13" s="174">
        <f t="shared" si="4"/>
        <v>5.3764402741990376E-6</v>
      </c>
      <c r="W13" s="174">
        <f t="shared" si="5"/>
        <v>8.206492074434555E-6</v>
      </c>
      <c r="X13" s="174">
        <f t="shared" si="6"/>
        <v>5.282123584034225E-6</v>
      </c>
      <c r="Y13" s="174">
        <f t="shared" si="7"/>
        <v>6.4575260625982216E-6</v>
      </c>
      <c r="Z13" s="174">
        <f t="shared" si="8"/>
        <v>8.1954397394136805E-6</v>
      </c>
      <c r="AA13" s="174">
        <f t="shared" si="9"/>
        <v>8.7191237688496451E-6</v>
      </c>
      <c r="AB13" s="174">
        <f t="shared" si="10"/>
        <v>5.5540194287734108E-6</v>
      </c>
      <c r="AC13" s="174">
        <f t="shared" si="11"/>
        <v>6.3807995254255178E-6</v>
      </c>
      <c r="AE13" s="175">
        <f t="shared" si="12"/>
        <v>1.149467570729265</v>
      </c>
      <c r="AF13" s="175">
        <f t="shared" si="13"/>
        <v>1.5263802173747998</v>
      </c>
      <c r="AG13" s="175">
        <f t="shared" si="14"/>
        <v>1.2225246077385947</v>
      </c>
      <c r="AH13" s="175">
        <f t="shared" si="15"/>
        <v>1.0638994423834822</v>
      </c>
      <c r="AI13" s="175">
        <f t="shared" si="16"/>
        <v>1.1488615780436149</v>
      </c>
      <c r="AK13" s="178" t="s">
        <v>51</v>
      </c>
      <c r="AL13" s="174">
        <f>(SUM(I49:I77)+SUM(I324:I346))/(SUM($G49:$G77)+SUM($G324:$G346))</f>
        <v>1.5185513871990235E-5</v>
      </c>
      <c r="AM13" s="174">
        <f>(SUM(J49:J77)+SUM(J324:J346))/(SUM($H49:$H77)+SUM($H324:$H346))</f>
        <v>1.1890691277206299E-5</v>
      </c>
      <c r="AN13" s="174">
        <f>(SUM(K49:K77)+SUM(K324:K346))/(SUM($G49:$G77)+SUM($G324:$G346))</f>
        <v>1.7910861609261199E-5</v>
      </c>
      <c r="AO13" s="174">
        <f>(SUM(L49:L77)+SUM(L324:L346))/(SUM($H49:$H77)+SUM($H324:$H346))</f>
        <v>2.0005735615436077E-5</v>
      </c>
      <c r="AP13" s="174">
        <f>(SUM(M49:M77)+SUM(M324:M346))/(SUM($G49:$G77)+SUM($G324:$G346))</f>
        <v>1.7173815578951467E-5</v>
      </c>
      <c r="AQ13" s="174">
        <f>(SUM(N49:N77)+SUM(N324:N346))/(SUM($H49:$H77)+SUM($H324:$H346))</f>
        <v>1.7378957957294665E-5</v>
      </c>
      <c r="AR13" s="174">
        <f>(SUM(O49:O77)+SUM(O324:O346))/(SUM($G49:$G77)+SUM($G324:$G346))</f>
        <v>1.8700125166829535E-5</v>
      </c>
      <c r="AS13" s="174">
        <f>(SUM(P49:P77)+SUM(P324:P346))/(SUM($H49:$H77)+SUM($H324:$H346))</f>
        <v>2.177860374682487E-5</v>
      </c>
      <c r="AT13" s="174">
        <f>(SUM(Q49:Q77)+SUM(Q324:Q346))/(SUM($G49:$G77)+SUM($G324:$G346))</f>
        <v>1.4158207934949048E-5</v>
      </c>
      <c r="AU13" s="174">
        <f>(SUM(R49:R77)+SUM(R324:R346))/(SUM($H49:$H77)+SUM($H324:$H346))</f>
        <v>1.144535230839501E-5</v>
      </c>
      <c r="AV13" s="177" t="s">
        <v>51</v>
      </c>
      <c r="AW13" s="175">
        <f t="shared" si="17"/>
        <v>0.78302857430058692</v>
      </c>
      <c r="AX13" s="175">
        <f t="shared" si="18"/>
        <v>1.116961096114532</v>
      </c>
      <c r="AY13" s="175">
        <f t="shared" si="19"/>
        <v>1.0119450670353431</v>
      </c>
      <c r="AZ13" s="175">
        <f t="shared" si="20"/>
        <v>1.1646234211017994</v>
      </c>
      <c r="BA13" s="175">
        <f t="shared" si="21"/>
        <v>0.80838990082512863</v>
      </c>
    </row>
    <row r="14" spans="1:53" x14ac:dyDescent="0.25">
      <c r="A14" s="25" t="s">
        <v>114</v>
      </c>
      <c r="B14" s="30" t="s">
        <v>43</v>
      </c>
      <c r="C14" s="31" t="s">
        <v>115</v>
      </c>
      <c r="D14" s="32"/>
      <c r="E14" s="32">
        <v>1</v>
      </c>
      <c r="F14" s="32" t="s">
        <v>116</v>
      </c>
      <c r="G14" s="173">
        <v>4840.4249999999993</v>
      </c>
      <c r="H14" s="173">
        <v>2133.3333333333335</v>
      </c>
      <c r="I14" s="29">
        <v>4.3649274842201095E-2</v>
      </c>
      <c r="J14" s="29">
        <v>1.7766951662509949E-2</v>
      </c>
      <c r="K14" s="29">
        <v>2.9202606150386827E-2</v>
      </c>
      <c r="L14" s="29">
        <v>1.4164355819824002E-2</v>
      </c>
      <c r="M14" s="29">
        <v>3.1666370519833911E-2</v>
      </c>
      <c r="N14" s="29">
        <v>1.4802642045323418E-2</v>
      </c>
      <c r="O14" s="29">
        <v>3.8237252015761745E-2</v>
      </c>
      <c r="P14" s="29">
        <v>1.834122264601486E-2</v>
      </c>
      <c r="Q14" s="29">
        <v>4.2368707058232681E-2</v>
      </c>
      <c r="R14" s="29">
        <v>1.7728780128652619E-2</v>
      </c>
      <c r="T14" s="174">
        <f t="shared" si="2"/>
        <v>9.0176533759331254E-6</v>
      </c>
      <c r="U14" s="174">
        <f t="shared" si="3"/>
        <v>8.3282585918015386E-6</v>
      </c>
      <c r="V14" s="174">
        <f t="shared" si="4"/>
        <v>6.0330665489883291E-6</v>
      </c>
      <c r="W14" s="174">
        <f t="shared" si="5"/>
        <v>6.6395417905425008E-6</v>
      </c>
      <c r="X14" s="174">
        <f t="shared" si="6"/>
        <v>6.5420640790496525E-6</v>
      </c>
      <c r="Y14" s="174">
        <f t="shared" si="7"/>
        <v>6.9387384587453514E-6</v>
      </c>
      <c r="Z14" s="174">
        <f t="shared" si="8"/>
        <v>7.8995650207908919E-6</v>
      </c>
      <c r="AA14" s="174">
        <f t="shared" si="9"/>
        <v>8.5974481153194646E-6</v>
      </c>
      <c r="AB14" s="174">
        <f t="shared" si="10"/>
        <v>8.7530964859971356E-6</v>
      </c>
      <c r="AC14" s="174">
        <f t="shared" si="11"/>
        <v>8.3103656853059144E-6</v>
      </c>
      <c r="AE14" s="175">
        <f t="shared" si="12"/>
        <v>0.92355053411439758</v>
      </c>
      <c r="AF14" s="175">
        <f t="shared" si="13"/>
        <v>1.1005252033322706</v>
      </c>
      <c r="AG14" s="175">
        <f t="shared" si="14"/>
        <v>1.0606344381379589</v>
      </c>
      <c r="AH14" s="175">
        <f t="shared" si="15"/>
        <v>1.088344496525038</v>
      </c>
      <c r="AI14" s="175">
        <f t="shared" si="16"/>
        <v>0.9494200936320667</v>
      </c>
      <c r="AK14" s="30" t="s">
        <v>52</v>
      </c>
      <c r="AL14" s="174">
        <f>(SUM(I78:I82)/SUM($G78:$G82))</f>
        <v>1.1121687540142722E-5</v>
      </c>
      <c r="AM14" s="174">
        <f>(SUM(J78:J82)/SUM($H78:$H82))</f>
        <v>1.5172916467528137E-5</v>
      </c>
      <c r="AN14" s="174">
        <f>(SUM(K78:K82)/SUM($G78:$G82))</f>
        <v>1.3500385139700566E-5</v>
      </c>
      <c r="AO14" s="174">
        <f>(SUM(L78:L82)/SUM($H78:$H82))</f>
        <v>1.2013906671022347E-5</v>
      </c>
      <c r="AP14" s="174">
        <f>(SUM(M78:M82)/SUM($G78:$G82))</f>
        <v>1.1449785805293053E-5</v>
      </c>
      <c r="AQ14" s="174">
        <f>(SUM(N78:N82)/SUM($H78:$H82))</f>
        <v>1.5780750405376561E-5</v>
      </c>
      <c r="AR14" s="174">
        <f>(SUM(O78:O82)/SUM($G78:$G82))</f>
        <v>1.7328451479310173E-5</v>
      </c>
      <c r="AS14" s="174">
        <f>(SUM(P78:P82)/SUM($H78:$H82))</f>
        <v>1.8957502978631047E-5</v>
      </c>
      <c r="AT14" s="174">
        <f>(SUM(Q78:Q82)/SUM($G78:$G82))</f>
        <v>1.1951042434183916E-5</v>
      </c>
      <c r="AU14" s="174">
        <f>(SUM(R78:R82)/SUM($H78:$H82))</f>
        <v>1.2024948173218589E-5</v>
      </c>
      <c r="AV14" s="177" t="s">
        <v>52</v>
      </c>
      <c r="AW14" s="179">
        <f t="shared" si="17"/>
        <v>1.3642638684788502</v>
      </c>
      <c r="AX14" s="179">
        <f t="shared" si="18"/>
        <v>0.88989362501170921</v>
      </c>
      <c r="AY14" s="179">
        <f t="shared" si="19"/>
        <v>1.378257259457323</v>
      </c>
      <c r="AZ14" s="179">
        <f t="shared" si="20"/>
        <v>1.0940102178931528</v>
      </c>
      <c r="BA14" s="179">
        <f t="shared" si="21"/>
        <v>1.0061840412199756</v>
      </c>
    </row>
    <row r="15" spans="1:53" x14ac:dyDescent="0.25">
      <c r="A15" s="25" t="s">
        <v>117</v>
      </c>
      <c r="B15" s="30" t="s">
        <v>43</v>
      </c>
      <c r="C15" s="31" t="s">
        <v>115</v>
      </c>
      <c r="D15" s="32"/>
      <c r="E15" s="32">
        <v>2</v>
      </c>
      <c r="F15" s="32" t="s">
        <v>118</v>
      </c>
      <c r="G15" s="173">
        <v>4662.4916666666659</v>
      </c>
      <c r="H15" s="173">
        <v>2244.3333333333335</v>
      </c>
      <c r="I15" s="29">
        <v>4.2022271681870817E-2</v>
      </c>
      <c r="J15" s="29">
        <v>1.8745660006550938E-2</v>
      </c>
      <c r="K15" s="29">
        <v>2.8129121496737425E-2</v>
      </c>
      <c r="L15" s="29">
        <v>1.4918457578203594E-2</v>
      </c>
      <c r="M15" s="29">
        <v>3.0505017399361366E-2</v>
      </c>
      <c r="N15" s="29">
        <v>1.5635298184455571E-2</v>
      </c>
      <c r="O15" s="29">
        <v>3.6823853552608539E-2</v>
      </c>
      <c r="P15" s="29">
        <v>1.9365526999204533E-2</v>
      </c>
      <c r="Q15" s="29">
        <v>4.0802253653681397E-2</v>
      </c>
      <c r="R15" s="29">
        <v>1.8710244114862936E-2</v>
      </c>
      <c r="T15" s="174">
        <f t="shared" si="2"/>
        <v>9.0128357724044168E-6</v>
      </c>
      <c r="U15" s="174">
        <f t="shared" si="3"/>
        <v>8.352440222731741E-6</v>
      </c>
      <c r="V15" s="174">
        <f t="shared" si="4"/>
        <v>6.0330663318584872E-6</v>
      </c>
      <c r="W15" s="174">
        <f t="shared" si="5"/>
        <v>6.6471666024967741E-6</v>
      </c>
      <c r="X15" s="174">
        <f t="shared" si="6"/>
        <v>6.5426427713425131E-6</v>
      </c>
      <c r="Y15" s="174">
        <f t="shared" si="7"/>
        <v>6.9665668429179729E-6</v>
      </c>
      <c r="Z15" s="174">
        <f t="shared" si="8"/>
        <v>7.8978915535381213E-6</v>
      </c>
      <c r="AA15" s="174">
        <f t="shared" si="9"/>
        <v>8.6286322586682901E-6</v>
      </c>
      <c r="AB15" s="174">
        <f t="shared" si="10"/>
        <v>8.7511692396979595E-6</v>
      </c>
      <c r="AC15" s="174">
        <f t="shared" si="11"/>
        <v>8.336660083853973E-6</v>
      </c>
      <c r="AE15" s="175">
        <f t="shared" si="12"/>
        <v>0.92672721811988623</v>
      </c>
      <c r="AF15" s="175">
        <f t="shared" si="13"/>
        <v>1.1017890798573589</v>
      </c>
      <c r="AG15" s="175">
        <f t="shared" si="14"/>
        <v>1.0647940115930359</v>
      </c>
      <c r="AH15" s="175">
        <f t="shared" si="15"/>
        <v>1.0925235172167955</v>
      </c>
      <c r="AI15" s="175">
        <f t="shared" si="16"/>
        <v>0.95263385446099624</v>
      </c>
      <c r="AK15" s="178" t="s">
        <v>53</v>
      </c>
      <c r="AL15" s="174">
        <f>(SUM(I83:I100)+SUM(I347:I349))/(SUM($G83:$G100)+SUM($G347:$G349))</f>
        <v>1.2864329699347057E-5</v>
      </c>
      <c r="AM15" s="174">
        <f>(SUM(J83:J100)+SUM(J347:J349))/(SUM($H83:$H100)+SUM($H347:$H349))</f>
        <v>9.9280813881943599E-6</v>
      </c>
      <c r="AN15" s="174">
        <f>(SUM(K83:K100)+SUM(K347:K349))/(SUM($G83:$G100)+SUM($G347:$G349))</f>
        <v>2.3790640618674896E-5</v>
      </c>
      <c r="AO15" s="174">
        <f>(SUM(L83:L100)+SUM(L347:L349))/(SUM($H83:$H100)+SUM($H347:$H349))</f>
        <v>2.9233304515029193E-5</v>
      </c>
      <c r="AP15" s="174">
        <f>(SUM(M83:M100)+SUM(M347:M349))/(SUM($G83:$G100)+SUM($G347:$G349))</f>
        <v>1.327742391435998E-5</v>
      </c>
      <c r="AQ15" s="174">
        <f>(SUM(N83:N100)+SUM(N347:N349))/(SUM($H83:$H100)+SUM($H347:$H349))</f>
        <v>1.4154024969410073E-5</v>
      </c>
      <c r="AR15" s="174">
        <f>(SUM(O83:O100)+SUM(O347:O349))/(SUM($G83:$G100)+SUM($G347:$G349))</f>
        <v>1.8516916779370525E-5</v>
      </c>
      <c r="AS15" s="174">
        <f>(SUM(P83:P100)+SUM(P347:P349))/(SUM($H83:$H100)+SUM($H347:$H349))</f>
        <v>1.7978152148490214E-5</v>
      </c>
      <c r="AT15" s="174">
        <f>(SUM(Q83:Q100)+SUM(Q347:Q349))/(SUM($G83:$G100)+SUM($G347:$G349))</f>
        <v>1.4238964852106173E-5</v>
      </c>
      <c r="AU15" s="174">
        <f>(SUM(R83:R100)+SUM(R347:R349))/(SUM($H83:$H100)+SUM($H347:$H349))</f>
        <v>1.0661291155455219E-5</v>
      </c>
      <c r="AV15" s="177" t="s">
        <v>53</v>
      </c>
      <c r="AW15" s="175">
        <f t="shared" si="17"/>
        <v>0.77175271624904562</v>
      </c>
      <c r="AX15" s="175">
        <f t="shared" si="18"/>
        <v>1.2287733223998172</v>
      </c>
      <c r="AY15" s="175">
        <f t="shared" si="19"/>
        <v>1.0660219226789935</v>
      </c>
      <c r="AZ15" s="175">
        <f t="shared" si="20"/>
        <v>0.97090419332226297</v>
      </c>
      <c r="BA15" s="175">
        <f t="shared" si="21"/>
        <v>0.74874060482551452</v>
      </c>
    </row>
    <row r="16" spans="1:53" x14ac:dyDescent="0.25">
      <c r="A16" s="25" t="s">
        <v>119</v>
      </c>
      <c r="B16" s="30" t="s">
        <v>44</v>
      </c>
      <c r="C16" s="31" t="s">
        <v>120</v>
      </c>
      <c r="D16" s="32">
        <v>568</v>
      </c>
      <c r="E16" s="32" t="s">
        <v>121</v>
      </c>
      <c r="F16" s="32"/>
      <c r="G16" s="173">
        <v>1008.2333333333335</v>
      </c>
      <c r="H16" s="173">
        <v>536.91250000000002</v>
      </c>
      <c r="I16" s="29">
        <v>5.0114897150458589E-2</v>
      </c>
      <c r="J16" s="29">
        <v>2.4925396383866479E-2</v>
      </c>
      <c r="K16" s="29">
        <v>3.7188386648122393E-2</v>
      </c>
      <c r="L16" s="29">
        <v>8.6745966620305981E-2</v>
      </c>
      <c r="M16" s="29">
        <v>3.5907023643949931E-2</v>
      </c>
      <c r="N16" s="29">
        <v>4.4052336578581361E-2</v>
      </c>
      <c r="O16" s="29">
        <v>3.2326133518776078E-2</v>
      </c>
      <c r="P16" s="29">
        <v>3.478381084840055E-2</v>
      </c>
      <c r="Q16" s="29">
        <v>3.4323212795549368E-2</v>
      </c>
      <c r="R16" s="29">
        <v>1.7296091794158551E-2</v>
      </c>
      <c r="T16" s="174">
        <f t="shared" si="2"/>
        <v>4.9705653933076254E-5</v>
      </c>
      <c r="U16" s="174">
        <f t="shared" si="3"/>
        <v>4.6423572526000939E-5</v>
      </c>
      <c r="V16" s="174">
        <f t="shared" si="4"/>
        <v>3.688470259674254E-5</v>
      </c>
      <c r="W16" s="174">
        <f t="shared" si="5"/>
        <v>1.6156443856365046E-4</v>
      </c>
      <c r="X16" s="174">
        <f t="shared" si="6"/>
        <v>3.5613803329867355E-5</v>
      </c>
      <c r="Y16" s="174">
        <f t="shared" si="7"/>
        <v>8.2047515337380593E-5</v>
      </c>
      <c r="Z16" s="174">
        <f t="shared" si="8"/>
        <v>3.2062155108383717E-5</v>
      </c>
      <c r="AA16" s="174">
        <f t="shared" si="9"/>
        <v>6.4784878073057619E-5</v>
      </c>
      <c r="AB16" s="174">
        <f t="shared" si="10"/>
        <v>3.4042926037837833E-5</v>
      </c>
      <c r="AC16" s="174">
        <f t="shared" si="11"/>
        <v>3.2213986066926271E-5</v>
      </c>
      <c r="AE16" s="175">
        <f t="shared" si="12"/>
        <v>0.93396965641988505</v>
      </c>
      <c r="AF16" s="175">
        <f t="shared" si="13"/>
        <v>4.3802559649191526</v>
      </c>
      <c r="AG16" s="175">
        <f t="shared" si="14"/>
        <v>2.3038122207119569</v>
      </c>
      <c r="AH16" s="175">
        <f t="shared" si="15"/>
        <v>2.0206027278595959</v>
      </c>
      <c r="AI16" s="175">
        <f t="shared" si="16"/>
        <v>0.946275476764872</v>
      </c>
      <c r="AK16" s="178" t="s">
        <v>55</v>
      </c>
      <c r="AL16" s="174">
        <f>(SUM(I101:I108)+SUM(I350))/(SUM($G101:$G108)+SUM($G350))</f>
        <v>8.6654406892180987E-5</v>
      </c>
      <c r="AM16" s="174">
        <f>(SUM(J101:J108)+SUM(J350))/(SUM($H101:$H108)+SUM($H350))</f>
        <v>8.1196763545088917E-5</v>
      </c>
      <c r="AN16" s="174">
        <f>(SUM(K101:K108)+SUM(K350))/(SUM($G101:$G108)+SUM($G350))</f>
        <v>4.4022900158160372E-5</v>
      </c>
      <c r="AO16" s="174">
        <f>(SUM(L101:L108)+SUM(L350))/(SUM($H101:$H108)+SUM($H350))</f>
        <v>5.2456553284400772E-5</v>
      </c>
      <c r="AP16" s="174">
        <f>(SUM(M101:M108)+SUM(M350))/(SUM($G101:$G108)+SUM($G350))</f>
        <v>3.1161411622834683E-5</v>
      </c>
      <c r="AQ16" s="174">
        <f>(SUM(N101:N108)+SUM(N350))/(SUM($H101:$H108)+SUM($H350))</f>
        <v>6.2572940444670079E-5</v>
      </c>
      <c r="AR16" s="174">
        <f>(SUM(O101:O108)+SUM(O350))/(SUM($G101:$G108)+SUM($G350))</f>
        <v>3.5311786896827681E-5</v>
      </c>
      <c r="AS16" s="174">
        <f>(SUM(P101:P108)+SUM(P350))/(SUM($H101:$H108)+SUM($H350))</f>
        <v>3.2744479608704114E-5</v>
      </c>
      <c r="AT16" s="174">
        <f>(SUM(Q101:Q108)+SUM(Q350))/(SUM($G101:$G108)+SUM($G350))</f>
        <v>5.3759743585519511E-5</v>
      </c>
      <c r="AU16" s="174">
        <f>(SUM(R101:R108)+SUM(R350))/(SUM($H101:$H108)+SUM($H350))</f>
        <v>5.9897596272404613E-5</v>
      </c>
      <c r="AV16" s="177" t="s">
        <v>55</v>
      </c>
      <c r="AW16" s="175">
        <f t="shared" si="17"/>
        <v>0.93701828282221478</v>
      </c>
      <c r="AX16" s="175">
        <f t="shared" si="18"/>
        <v>1.1915742283207365</v>
      </c>
      <c r="AY16" s="175">
        <f t="shared" si="19"/>
        <v>2.0080265041272209</v>
      </c>
      <c r="AZ16" s="175">
        <f t="shared" si="20"/>
        <v>0.92729602453637916</v>
      </c>
      <c r="BA16" s="175">
        <f t="shared" si="21"/>
        <v>1.1141719114995625</v>
      </c>
    </row>
    <row r="17" spans="1:53" x14ac:dyDescent="0.25">
      <c r="A17" s="25" t="s">
        <v>122</v>
      </c>
      <c r="B17" s="30" t="s">
        <v>44</v>
      </c>
      <c r="C17" s="31" t="s">
        <v>123</v>
      </c>
      <c r="D17" s="32">
        <v>562</v>
      </c>
      <c r="E17" s="32">
        <v>4</v>
      </c>
      <c r="F17" s="32"/>
      <c r="G17" s="173">
        <v>489.07499999999976</v>
      </c>
      <c r="H17" s="173">
        <v>400.39166666666642</v>
      </c>
      <c r="I17" s="29">
        <v>2.5492801484218983E-2</v>
      </c>
      <c r="J17" s="29">
        <v>1.7130995878853264E-2</v>
      </c>
      <c r="K17" s="29">
        <v>1.7564264260694431E-2</v>
      </c>
      <c r="L17" s="29">
        <v>1.5550592601402437E-2</v>
      </c>
      <c r="M17" s="29">
        <v>7.8039576070586276E-3</v>
      </c>
      <c r="N17" s="29">
        <v>2.0288464078765004E-2</v>
      </c>
      <c r="O17" s="29">
        <v>3.1052501548867673E-2</v>
      </c>
      <c r="P17" s="29">
        <v>4.4494755316584929E-2</v>
      </c>
      <c r="Q17" s="29">
        <v>3.062839937090283E-2</v>
      </c>
      <c r="R17" s="29">
        <v>4.2753061593238051E-2</v>
      </c>
      <c r="T17" s="174">
        <f t="shared" si="2"/>
        <v>5.212452381376884E-5</v>
      </c>
      <c r="U17" s="174">
        <f t="shared" si="3"/>
        <v>4.2785595468237203E-5</v>
      </c>
      <c r="V17" s="174">
        <f t="shared" si="4"/>
        <v>3.5913232654898412E-5</v>
      </c>
      <c r="W17" s="174">
        <f t="shared" si="5"/>
        <v>3.8838452185740908E-5</v>
      </c>
      <c r="X17" s="174">
        <f t="shared" si="6"/>
        <v>1.5956566185265309E-5</v>
      </c>
      <c r="Y17" s="174">
        <f t="shared" si="7"/>
        <v>5.0671544309775885E-5</v>
      </c>
      <c r="Z17" s="174">
        <f t="shared" si="8"/>
        <v>6.3492310072826635E-5</v>
      </c>
      <c r="AA17" s="174">
        <f t="shared" si="9"/>
        <v>1.1112807538431524E-4</v>
      </c>
      <c r="AB17" s="174">
        <f t="shared" si="10"/>
        <v>6.2625158454026163E-5</v>
      </c>
      <c r="AC17" s="174">
        <f t="shared" si="11"/>
        <v>1.0677810042642764E-4</v>
      </c>
      <c r="AE17" s="175">
        <f t="shared" si="12"/>
        <v>0.82083427027750167</v>
      </c>
      <c r="AF17" s="175">
        <f t="shared" si="13"/>
        <v>1.0814524150179365</v>
      </c>
      <c r="AG17" s="175">
        <f t="shared" si="14"/>
        <v>3.1755920240889455</v>
      </c>
      <c r="AH17" s="175">
        <f t="shared" si="15"/>
        <v>1.7502603899094185</v>
      </c>
      <c r="AI17" s="175">
        <f t="shared" si="16"/>
        <v>1.7050352136803719</v>
      </c>
      <c r="AK17" s="178" t="s">
        <v>56</v>
      </c>
      <c r="AL17" s="174">
        <f>(SUM(I109:I118)+SUM(I351:I357))/(SUM($G109:$G118)+SUM($G351:$G357))</f>
        <v>2.102784963773902E-5</v>
      </c>
      <c r="AM17" s="174">
        <f>(SUM(J109:J118)+SUM(J351:J357))/(SUM($H109:$H118)+SUM($H351:$H357))</f>
        <v>2.5817265741335841E-5</v>
      </c>
      <c r="AN17" s="174">
        <f>(SUM(K109:K118)+SUM(K351:K357))/(SUM($G109:$G118)+SUM($G351:$G357))</f>
        <v>4.8677776603305408E-5</v>
      </c>
      <c r="AO17" s="174">
        <f>(SUM(L109:L118)+SUM(L351:L357))/(SUM($H109:$H118)+SUM($H351:$H357))</f>
        <v>9.2112778624432211E-5</v>
      </c>
      <c r="AP17" s="174">
        <f>(SUM(M109:M118)+SUM(M351:M357))/(SUM($G109:$G118)+SUM($G351:$G357))</f>
        <v>2.2702185724551356E-5</v>
      </c>
      <c r="AQ17" s="174">
        <f>(SUM(N109:N118)+SUM(N351:N357))/(SUM($H109:$H118)+SUM($H351:$H357))</f>
        <v>2.4835684713288067E-5</v>
      </c>
      <c r="AR17" s="174">
        <f>(SUM(O109:O118)+SUM(O351:O357))/(SUM($G109:$G118)+SUM($G351:$G357))</f>
        <v>3.6436076876462649E-5</v>
      </c>
      <c r="AS17" s="174">
        <f>(SUM(P109:P118)+SUM(P351:P357))/(SUM($H109:$H118)+SUM($H351:$H357))</f>
        <v>3.375191522078613E-5</v>
      </c>
      <c r="AT17" s="174">
        <f>(SUM(Q109:Q118)+SUM(Q351:Q357))/(SUM($G109:$G118)+SUM($G351:$G357))</f>
        <v>1.979396143945325E-5</v>
      </c>
      <c r="AU17" s="174">
        <f>(SUM(R109:R118)+SUM(R351:R357))/(SUM($H109:$H118)+SUM($H351:$H357))</f>
        <v>2.1171294362346131E-5</v>
      </c>
      <c r="AV17" s="177" t="s">
        <v>56</v>
      </c>
      <c r="AW17" s="175">
        <f t="shared" si="17"/>
        <v>1.2277653771596873</v>
      </c>
      <c r="AX17" s="175">
        <f t="shared" si="18"/>
        <v>1.8922963424376578</v>
      </c>
      <c r="AY17" s="175">
        <f t="shared" si="19"/>
        <v>1.0939776907220626</v>
      </c>
      <c r="AZ17" s="175">
        <f t="shared" si="20"/>
        <v>0.92633230891522078</v>
      </c>
      <c r="BA17" s="175">
        <f t="shared" si="21"/>
        <v>1.0695834902531227</v>
      </c>
    </row>
    <row r="18" spans="1:53" x14ac:dyDescent="0.25">
      <c r="A18" s="34" t="s">
        <v>124</v>
      </c>
      <c r="B18" s="30" t="s">
        <v>44</v>
      </c>
      <c r="C18" s="31" t="s">
        <v>125</v>
      </c>
      <c r="D18" s="32">
        <v>6156</v>
      </c>
      <c r="E18" s="32" t="s">
        <v>126</v>
      </c>
      <c r="F18" s="32"/>
      <c r="G18" s="173">
        <v>1103.7041666666667</v>
      </c>
      <c r="H18" s="173">
        <v>576.53333333333342</v>
      </c>
      <c r="I18" s="29">
        <v>6.7903580595454621E-2</v>
      </c>
      <c r="J18" s="29">
        <v>3.0380633290227246E-2</v>
      </c>
      <c r="K18" s="29">
        <v>5.4268066829238203E-2</v>
      </c>
      <c r="L18" s="29">
        <v>4.903526499147727E-2</v>
      </c>
      <c r="M18" s="29">
        <v>2.4475987146537852E-2</v>
      </c>
      <c r="N18" s="29">
        <v>3.8679597549858558E-2</v>
      </c>
      <c r="O18" s="29">
        <v>7.6703257843471553E-2</v>
      </c>
      <c r="P18" s="29">
        <v>4.7620397789896587E-2</v>
      </c>
      <c r="Q18" s="29">
        <v>6.2292984952567645E-2</v>
      </c>
      <c r="R18" s="29">
        <v>5.2125692406389867E-2</v>
      </c>
      <c r="T18" s="174">
        <f t="shared" si="2"/>
        <v>6.1523352585079446E-5</v>
      </c>
      <c r="U18" s="174">
        <f t="shared" si="3"/>
        <v>5.2695363014963991E-5</v>
      </c>
      <c r="V18" s="174">
        <f t="shared" si="4"/>
        <v>4.9169033213977057E-5</v>
      </c>
      <c r="W18" s="174">
        <f t="shared" si="5"/>
        <v>8.5051916613339385E-5</v>
      </c>
      <c r="X18" s="174">
        <f t="shared" si="6"/>
        <v>2.2176220662877977E-5</v>
      </c>
      <c r="Y18" s="174">
        <f t="shared" si="7"/>
        <v>6.7089958747441986E-5</v>
      </c>
      <c r="Z18" s="174">
        <f t="shared" si="8"/>
        <v>6.9496211176882296E-5</v>
      </c>
      <c r="AA18" s="174">
        <f t="shared" si="9"/>
        <v>8.2597822253520895E-5</v>
      </c>
      <c r="AB18" s="174">
        <f t="shared" si="10"/>
        <v>5.643992913490645E-5</v>
      </c>
      <c r="AC18" s="174">
        <f t="shared" si="11"/>
        <v>9.0412278688234031E-5</v>
      </c>
      <c r="AE18" s="175">
        <f t="shared" si="12"/>
        <v>0.85650993973536471</v>
      </c>
      <c r="AF18" s="175">
        <f t="shared" si="13"/>
        <v>1.7297862303536622</v>
      </c>
      <c r="AG18" s="175">
        <f t="shared" si="14"/>
        <v>3.0253107491732187</v>
      </c>
      <c r="AH18" s="175">
        <f t="shared" si="15"/>
        <v>1.1885226669881654</v>
      </c>
      <c r="AI18" s="175">
        <f t="shared" si="16"/>
        <v>1.6019204856215292</v>
      </c>
      <c r="AK18" s="178" t="s">
        <v>57</v>
      </c>
      <c r="AL18" s="174">
        <f>(SUM(I119:I122)+SUM(I358:I364))/(SUM($G119:$G122)+SUM($G358:$G364))</f>
        <v>1.3532601958732006E-4</v>
      </c>
      <c r="AM18" s="174">
        <f>(SUM(J119:J122)+SUM(J358:J364))/(SUM($H119:$H122)+SUM($H358:$H364))</f>
        <v>4.0427836824316436E-4</v>
      </c>
      <c r="AN18" s="174">
        <f>(SUM(K119:K122)+SUM(K358:K364))/(SUM($G119:$G122)+SUM($G358:$G364))</f>
        <v>4.7992359421335654E-5</v>
      </c>
      <c r="AO18" s="174">
        <f>(SUM(L119:L122)+SUM(L358:L364))/(SUM($H119:$H122)+SUM($H358:$H364))</f>
        <v>2.9534231532849458E-5</v>
      </c>
      <c r="AP18" s="174">
        <f>(SUM(M119:M122)+SUM(M358:M364))/(SUM($G119:$G122)+SUM($G358:$G364))</f>
        <v>6.3623862080872709E-5</v>
      </c>
      <c r="AQ18" s="174">
        <f>(SUM(N119:N122)+SUM(N358:N364))/(SUM($H119:$H122)+SUM($H358:$H364))</f>
        <v>1.891493239361189E-4</v>
      </c>
      <c r="AR18" s="174">
        <f>(SUM(O119:O122)+SUM(O358:O364))/(SUM($G119:$G122)+SUM($G358:$G364))</f>
        <v>5.5220128628203368E-5</v>
      </c>
      <c r="AS18" s="174">
        <f>(SUM(P119:P122)+SUM(P358:P364))/(SUM($H119:$H122)+SUM($H358:$H364))</f>
        <v>1.2594970599898969E-4</v>
      </c>
      <c r="AT18" s="174">
        <f>(SUM(Q119:Q122)+SUM(Q358:Q364))/(SUM($G119:$G122)+SUM($G358:$G364))</f>
        <v>1.2307961717033194E-4</v>
      </c>
      <c r="AU18" s="174">
        <f>(SUM(R119:R122)+SUM(R358:R364))/(SUM($H119:$H122)+SUM($H358:$H364))</f>
        <v>2.3230807579374045E-4</v>
      </c>
      <c r="AV18" s="177" t="s">
        <v>57</v>
      </c>
      <c r="AW18" s="175">
        <f t="shared" si="17"/>
        <v>2.9874400316806846</v>
      </c>
      <c r="AX18" s="175">
        <f t="shared" si="18"/>
        <v>0.61539444796955767</v>
      </c>
      <c r="AY18" s="175">
        <f t="shared" si="19"/>
        <v>2.972930560167661</v>
      </c>
      <c r="AZ18" s="175">
        <f t="shared" si="20"/>
        <v>2.2808658568510034</v>
      </c>
      <c r="BA18" s="175">
        <f t="shared" si="21"/>
        <v>1.8874618002121784</v>
      </c>
    </row>
    <row r="19" spans="1:53" x14ac:dyDescent="0.25">
      <c r="A19" s="25" t="s">
        <v>127</v>
      </c>
      <c r="B19" s="30" t="s">
        <v>46</v>
      </c>
      <c r="C19" s="31" t="s">
        <v>128</v>
      </c>
      <c r="D19" s="32">
        <v>593</v>
      </c>
      <c r="E19" s="32">
        <v>5</v>
      </c>
      <c r="F19" s="32" t="s">
        <v>129</v>
      </c>
      <c r="G19" s="173">
        <v>705.62916666666649</v>
      </c>
      <c r="H19" s="173">
        <v>186.91666666666666</v>
      </c>
      <c r="I19" s="29">
        <v>3.193663852779606E-2</v>
      </c>
      <c r="J19" s="29">
        <v>1.78231685351744E-3</v>
      </c>
      <c r="K19" s="29">
        <v>2.2313649604013008E-2</v>
      </c>
      <c r="L19" s="29">
        <v>3.6676651055525989E-3</v>
      </c>
      <c r="M19" s="29">
        <v>3.5849246624067486E-2</v>
      </c>
      <c r="N19" s="29">
        <v>2.6035982491676747E-3</v>
      </c>
      <c r="O19" s="29">
        <v>4.2320276691865256E-2</v>
      </c>
      <c r="P19" s="29">
        <v>1.6707902071286488E-3</v>
      </c>
      <c r="Q19" s="29">
        <v>4.6771497916573201E-2</v>
      </c>
      <c r="R19" s="29">
        <v>2.9483025007957455E-3</v>
      </c>
      <c r="T19" s="174">
        <f t="shared" si="2"/>
        <v>4.5259805059734258E-5</v>
      </c>
      <c r="U19" s="174">
        <f t="shared" si="3"/>
        <v>9.5353554356706566E-6</v>
      </c>
      <c r="V19" s="174">
        <f t="shared" si="4"/>
        <v>3.1622345926289915E-5</v>
      </c>
      <c r="W19" s="174">
        <f t="shared" si="5"/>
        <v>1.9621926556679086E-5</v>
      </c>
      <c r="X19" s="174">
        <f t="shared" si="6"/>
        <v>5.0804655359438081E-5</v>
      </c>
      <c r="Y19" s="174">
        <f t="shared" si="7"/>
        <v>1.3929192594744582E-5</v>
      </c>
      <c r="Z19" s="174">
        <f t="shared" si="8"/>
        <v>5.9975237264897543E-5</v>
      </c>
      <c r="AA19" s="174">
        <f t="shared" si="9"/>
        <v>8.9386903635950901E-6</v>
      </c>
      <c r="AB19" s="174">
        <f t="shared" si="10"/>
        <v>6.6283396614000338E-5</v>
      </c>
      <c r="AC19" s="174">
        <f t="shared" si="11"/>
        <v>1.5773352656954501E-5</v>
      </c>
      <c r="AE19" s="175">
        <f t="shared" si="12"/>
        <v>0.21068043539042683</v>
      </c>
      <c r="AF19" s="175">
        <f t="shared" si="13"/>
        <v>0.62050825079255034</v>
      </c>
      <c r="AG19" s="175">
        <f t="shared" si="14"/>
        <v>0.27417157928140395</v>
      </c>
      <c r="AH19" s="175">
        <f t="shared" si="15"/>
        <v>0.14903968322984443</v>
      </c>
      <c r="AI19" s="175">
        <f t="shared" si="16"/>
        <v>0.23796838216982477</v>
      </c>
      <c r="AK19" s="178" t="s">
        <v>58</v>
      </c>
      <c r="AL19" s="174">
        <f>(SUM(I123:I136)+SUM(I365:I369))/(SUM($G123:$G136)+SUM($G365:$G369))</f>
        <v>2.4661745907485046E-5</v>
      </c>
      <c r="AM19" s="174">
        <f>(SUM(J123:J136)+SUM(J365:J369))/(SUM($H123:$H136)+SUM($H365:$H369))</f>
        <v>2.5717220602135437E-5</v>
      </c>
      <c r="AN19" s="174">
        <f>(SUM(K123:K136)+SUM(K365:K369))/(SUM($G123:$G136)+SUM($G365:$G369))</f>
        <v>3.6873217351661027E-5</v>
      </c>
      <c r="AO19" s="174">
        <f>(SUM(L123:L136)+SUM(L365:L369))/(SUM($H123:$H136)+SUM($H365:$H369))</f>
        <v>4.6341052629262245E-5</v>
      </c>
      <c r="AP19" s="174">
        <f>(SUM(M123:M136)+SUM(M365:M369))/(SUM($G123:$G136)+SUM($G365:$G369))</f>
        <v>2.2447713938984768E-5</v>
      </c>
      <c r="AQ19" s="174">
        <f>(SUM(N123:N136)+SUM(N365:N369))/(SUM($H123:$H136)+SUM($H365:$H369))</f>
        <v>3.3715225475099154E-5</v>
      </c>
      <c r="AR19" s="174">
        <f>(SUM(O123:O136)+SUM(O365:O369))/(SUM($G123:$G136)+SUM($G365:$G369))</f>
        <v>1.9807725367393021E-5</v>
      </c>
      <c r="AS19" s="174">
        <f>(SUM(P123:P136)+SUM(P365:P369))/(SUM($H123:$H136)+SUM($H365:$H369))</f>
        <v>2.8986274379715207E-5</v>
      </c>
      <c r="AT19" s="174">
        <f>(SUM(Q123:Q136)+SUM(Q365:Q369))/(SUM($G123:$G136)+SUM($G365:$G369))</f>
        <v>2.1065796653374483E-5</v>
      </c>
      <c r="AU19" s="174">
        <f>(SUM(R123:R136)+SUM(R365:R369))/(SUM($H123:$H136)+SUM($H365:$H369))</f>
        <v>2.6288253894212342E-5</v>
      </c>
      <c r="AV19" s="177" t="s">
        <v>58</v>
      </c>
      <c r="AW19" s="175">
        <f t="shared" si="17"/>
        <v>1.0427980524416176</v>
      </c>
      <c r="AX19" s="175">
        <f t="shared" si="18"/>
        <v>1.2567672678873172</v>
      </c>
      <c r="AY19" s="175">
        <f t="shared" si="19"/>
        <v>1.501944722154811</v>
      </c>
      <c r="AZ19" s="175">
        <f t="shared" si="20"/>
        <v>1.4633822835322465</v>
      </c>
      <c r="BA19" s="175">
        <f t="shared" si="21"/>
        <v>1.2479116895871718</v>
      </c>
    </row>
    <row r="20" spans="1:53" x14ac:dyDescent="0.25">
      <c r="A20" s="25" t="s">
        <v>130</v>
      </c>
      <c r="B20" s="30" t="s">
        <v>46</v>
      </c>
      <c r="C20" s="31" t="s">
        <v>131</v>
      </c>
      <c r="D20" s="32">
        <v>594</v>
      </c>
      <c r="E20" s="32">
        <v>4</v>
      </c>
      <c r="F20" s="32" t="s">
        <v>132</v>
      </c>
      <c r="G20" s="173">
        <v>1154.0249999999999</v>
      </c>
      <c r="H20" s="173">
        <v>277.13749999999999</v>
      </c>
      <c r="I20" s="29">
        <v>2.190027114027485E-2</v>
      </c>
      <c r="J20" s="29">
        <v>2.5266710124993972E-3</v>
      </c>
      <c r="K20" s="29">
        <v>3.2402980406351048E-2</v>
      </c>
      <c r="L20" s="29">
        <v>3.6405460547270889E-3</v>
      </c>
      <c r="M20" s="29">
        <v>6.2452907316249218E-3</v>
      </c>
      <c r="N20" s="29">
        <v>5.0927403093480039E-4</v>
      </c>
      <c r="O20" s="29">
        <v>9.9539102746006459E-3</v>
      </c>
      <c r="P20" s="29">
        <v>1.7376209690651997E-3</v>
      </c>
      <c r="Q20" s="29">
        <v>1.2959264417740457E-2</v>
      </c>
      <c r="R20" s="29">
        <v>2.7235419501954539E-3</v>
      </c>
      <c r="T20" s="174">
        <f t="shared" si="2"/>
        <v>1.8977293507744505E-5</v>
      </c>
      <c r="U20" s="174">
        <f t="shared" si="3"/>
        <v>9.1170304000699915E-6</v>
      </c>
      <c r="V20" s="174">
        <f t="shared" si="4"/>
        <v>2.8078230893049154E-5</v>
      </c>
      <c r="W20" s="174">
        <f t="shared" si="5"/>
        <v>1.3136244841376895E-5</v>
      </c>
      <c r="X20" s="174">
        <f t="shared" si="6"/>
        <v>5.4117464800371935E-6</v>
      </c>
      <c r="Y20" s="174">
        <f t="shared" si="7"/>
        <v>1.8376222306068302E-6</v>
      </c>
      <c r="Z20" s="174">
        <f t="shared" si="8"/>
        <v>8.6253853032652215E-6</v>
      </c>
      <c r="AA20" s="174">
        <f t="shared" si="9"/>
        <v>6.2698875795054794E-6</v>
      </c>
      <c r="AB20" s="174">
        <f t="shared" si="10"/>
        <v>1.1229621903979947E-5</v>
      </c>
      <c r="AC20" s="174">
        <f t="shared" si="11"/>
        <v>9.8274031850451639E-6</v>
      </c>
      <c r="AE20" s="175">
        <f t="shared" si="12"/>
        <v>0.48041784232031787</v>
      </c>
      <c r="AF20" s="175">
        <f t="shared" si="13"/>
        <v>0.46784446254513884</v>
      </c>
      <c r="AG20" s="175">
        <f t="shared" si="14"/>
        <v>0.33956177315131747</v>
      </c>
      <c r="AH20" s="175">
        <f t="shared" si="15"/>
        <v>0.72691101429775595</v>
      </c>
      <c r="AI20" s="175">
        <f t="shared" si="16"/>
        <v>0.87513215218423202</v>
      </c>
      <c r="AK20" s="30" t="s">
        <v>59</v>
      </c>
      <c r="AL20" s="174">
        <f>(SUM(I137:I139)/SUM($G137:$G139))</f>
        <v>1.1191900969895924E-5</v>
      </c>
      <c r="AM20" s="174">
        <f>(SUM(J137:J139)/SUM($H137:$H139))</f>
        <v>1.1036486232609401E-5</v>
      </c>
      <c r="AN20" s="174">
        <f>(SUM(K137:K139)/SUM($G137:$G139))</f>
        <v>1.8640160499521023E-5</v>
      </c>
      <c r="AO20" s="174">
        <f>(SUM(L137:L139)/SUM($H137:$H139))</f>
        <v>1.5011633990791986E-5</v>
      </c>
      <c r="AP20" s="174">
        <f>(SUM(M137:M139)/SUM($G137:$G139))</f>
        <v>1.5398042760428842E-5</v>
      </c>
      <c r="AQ20" s="174">
        <f>(SUM(N137:N139)/SUM($H137:$H139))</f>
        <v>1.5464726051208535E-5</v>
      </c>
      <c r="AR20" s="174">
        <f>(SUM(O137:O139)/SUM($G137:$G139))</f>
        <v>1.4746240011125821E-5</v>
      </c>
      <c r="AS20" s="174">
        <f>(SUM(P137:P139)/SUM($H137:$H139))</f>
        <v>1.4485205685624624E-5</v>
      </c>
      <c r="AT20" s="174">
        <f>(SUM(Q137:Q139)/SUM($G137:$G139))</f>
        <v>8.1113964555774693E-6</v>
      </c>
      <c r="AU20" s="174">
        <f>(SUM(R137:R139)/SUM($H137:$H139))</f>
        <v>1.0294086991943044E-5</v>
      </c>
      <c r="AV20" s="177" t="s">
        <v>59</v>
      </c>
      <c r="AW20" s="175">
        <f t="shared" si="17"/>
        <v>0.98611364256129874</v>
      </c>
      <c r="AX20" s="175">
        <f t="shared" si="18"/>
        <v>0.80533823682353622</v>
      </c>
      <c r="AY20" s="175">
        <f t="shared" si="19"/>
        <v>1.00433063421223</v>
      </c>
      <c r="AZ20" s="175">
        <f t="shared" si="20"/>
        <v>0.98229824515915587</v>
      </c>
      <c r="BA20" s="175">
        <f t="shared" si="21"/>
        <v>1.2690893668333443</v>
      </c>
    </row>
    <row r="21" spans="1:53" x14ac:dyDescent="0.25">
      <c r="A21" s="25" t="s">
        <v>133</v>
      </c>
      <c r="B21" s="30" t="s">
        <v>48</v>
      </c>
      <c r="C21" s="31" t="s">
        <v>134</v>
      </c>
      <c r="D21" s="32">
        <v>703</v>
      </c>
      <c r="E21" s="32" t="s">
        <v>135</v>
      </c>
      <c r="F21" s="32" t="s">
        <v>136</v>
      </c>
      <c r="G21" s="173">
        <v>883.5</v>
      </c>
      <c r="H21" s="173">
        <v>1017.75</v>
      </c>
      <c r="I21" s="29">
        <v>8.3904572547668938E-3</v>
      </c>
      <c r="J21" s="29">
        <v>4.5546462052314766E-3</v>
      </c>
      <c r="K21" s="29">
        <v>1.1168816033046361E-2</v>
      </c>
      <c r="L21" s="29">
        <v>6.3132024033790077E-3</v>
      </c>
      <c r="M21" s="29">
        <v>9.3194391459074741E-3</v>
      </c>
      <c r="N21" s="29">
        <v>8.1103635491236829E-3</v>
      </c>
      <c r="O21" s="29">
        <v>1.0330834163701067E-2</v>
      </c>
      <c r="P21" s="29">
        <v>7.4156152214003845E-3</v>
      </c>
      <c r="Q21" s="29">
        <v>8.4290220640569399E-3</v>
      </c>
      <c r="R21" s="29">
        <v>5.8076687069636137E-3</v>
      </c>
      <c r="T21" s="174">
        <f t="shared" si="2"/>
        <v>9.4968389980383635E-6</v>
      </c>
      <c r="U21" s="174">
        <f t="shared" si="3"/>
        <v>4.4752112063193087E-6</v>
      </c>
      <c r="V21" s="174">
        <f t="shared" si="4"/>
        <v>1.2641557479395995E-5</v>
      </c>
      <c r="W21" s="174">
        <f t="shared" si="5"/>
        <v>6.203097424101211E-6</v>
      </c>
      <c r="X21" s="174">
        <f t="shared" si="6"/>
        <v>1.0548318218344622E-5</v>
      </c>
      <c r="Y21" s="174">
        <f t="shared" si="7"/>
        <v>7.9689153025042327E-6</v>
      </c>
      <c r="Z21" s="174">
        <f t="shared" si="8"/>
        <v>1.1693077717828033E-5</v>
      </c>
      <c r="AA21" s="174">
        <f t="shared" si="9"/>
        <v>7.2862836859743403E-6</v>
      </c>
      <c r="AB21" s="174">
        <f t="shared" si="10"/>
        <v>9.5404890368499595E-6</v>
      </c>
      <c r="AC21" s="174">
        <f t="shared" si="11"/>
        <v>5.7063804539067685E-6</v>
      </c>
      <c r="AE21" s="175">
        <f t="shared" si="12"/>
        <v>0.47123166005485551</v>
      </c>
      <c r="AF21" s="175">
        <f t="shared" si="13"/>
        <v>0.49069091638521672</v>
      </c>
      <c r="AG21" s="175">
        <f t="shared" si="14"/>
        <v>0.75546785160931729</v>
      </c>
      <c r="AH21" s="175">
        <f t="shared" si="15"/>
        <v>0.62312796184234664</v>
      </c>
      <c r="AI21" s="175">
        <f t="shared" si="16"/>
        <v>0.59812242662467108</v>
      </c>
      <c r="AK21" s="30" t="s">
        <v>60</v>
      </c>
      <c r="AL21" s="174">
        <f>(SUM(I140:I150)/SUM($G140:$G150))</f>
        <v>8.782800707520922E-6</v>
      </c>
      <c r="AM21" s="174">
        <f>(SUM(J140:J150)/SUM($H140:$H150))</f>
        <v>9.2735458567025551E-6</v>
      </c>
      <c r="AN21" s="174">
        <f>(SUM(K140:K150)/SUM($G140:$G150))</f>
        <v>1.799117394760449E-5</v>
      </c>
      <c r="AO21" s="174">
        <f>(SUM(L140:L150)/SUM($H140:$H150))</f>
        <v>1.0809546060030565E-5</v>
      </c>
      <c r="AP21" s="174">
        <f>(SUM(M140:M150)/SUM($G140:$G150))</f>
        <v>1.7785287535813213E-5</v>
      </c>
      <c r="AQ21" s="174">
        <f>(SUM(N140:N150)/SUM($H140:$H150))</f>
        <v>1.1083969132398854E-5</v>
      </c>
      <c r="AR21" s="174">
        <f>(SUM(O140:O150)/SUM($G140:$G150))</f>
        <v>1.5742943131232558E-5</v>
      </c>
      <c r="AS21" s="174">
        <f>(SUM(P140:P150)/SUM($H140:$H150))</f>
        <v>1.4653334014711472E-5</v>
      </c>
      <c r="AT21" s="174">
        <f>(SUM(Q140:Q150)/SUM($G140:$G150))</f>
        <v>1.1671213028587936E-5</v>
      </c>
      <c r="AU21" s="174">
        <f>(SUM(R140:R150)/SUM($H140:$H150))</f>
        <v>9.0052475030717071E-6</v>
      </c>
      <c r="AV21" s="177" t="s">
        <v>60</v>
      </c>
      <c r="AW21" s="175">
        <f t="shared" si="17"/>
        <v>1.0558757013308291</v>
      </c>
      <c r="AX21" s="175">
        <f t="shared" si="18"/>
        <v>0.600824942914292</v>
      </c>
      <c r="AY21" s="175">
        <f t="shared" si="19"/>
        <v>0.62321000490319323</v>
      </c>
      <c r="AZ21" s="175">
        <f t="shared" si="20"/>
        <v>0.93078745775563387</v>
      </c>
      <c r="BA21" s="175">
        <f t="shared" si="21"/>
        <v>0.77157768271506089</v>
      </c>
    </row>
    <row r="22" spans="1:53" x14ac:dyDescent="0.25">
      <c r="A22" s="25" t="s">
        <v>137</v>
      </c>
      <c r="B22" s="30" t="s">
        <v>48</v>
      </c>
      <c r="C22" s="31" t="s">
        <v>134</v>
      </c>
      <c r="D22" s="32">
        <v>703</v>
      </c>
      <c r="E22" s="32" t="s">
        <v>138</v>
      </c>
      <c r="F22" s="32" t="s">
        <v>139</v>
      </c>
      <c r="G22" s="173">
        <v>953.44999999999993</v>
      </c>
      <c r="H22" s="173">
        <v>789.47916666666652</v>
      </c>
      <c r="I22" s="29">
        <v>9.480458595527607E-3</v>
      </c>
      <c r="J22" s="29">
        <v>3.3490196369136212E-3</v>
      </c>
      <c r="K22" s="29">
        <v>1.228690252598485E-2</v>
      </c>
      <c r="L22" s="29">
        <v>4.8054943170683963E-3</v>
      </c>
      <c r="M22" s="29">
        <v>1.0511694017263618E-2</v>
      </c>
      <c r="N22" s="29">
        <v>5.9692470104957237E-3</v>
      </c>
      <c r="O22" s="29">
        <v>1.095611391011013E-2</v>
      </c>
      <c r="P22" s="29">
        <v>5.3920788016852883E-3</v>
      </c>
      <c r="Q22" s="29">
        <v>9.5479328703244378E-3</v>
      </c>
      <c r="R22" s="29">
        <v>3.8813682292247269E-3</v>
      </c>
      <c r="T22" s="174">
        <f t="shared" si="2"/>
        <v>9.9433201484373671E-6</v>
      </c>
      <c r="U22" s="174">
        <f t="shared" si="3"/>
        <v>4.2420620813261344E-6</v>
      </c>
      <c r="V22" s="174">
        <f t="shared" si="4"/>
        <v>1.2886782239220569E-5</v>
      </c>
      <c r="W22" s="174">
        <f t="shared" si="5"/>
        <v>6.0869171980283172E-6</v>
      </c>
      <c r="X22" s="174">
        <f t="shared" si="6"/>
        <v>1.1024903264212721E-5</v>
      </c>
      <c r="Y22" s="174">
        <f t="shared" si="7"/>
        <v>7.5609937063938457E-6</v>
      </c>
      <c r="Z22" s="174">
        <f t="shared" si="8"/>
        <v>1.149102093461653E-5</v>
      </c>
      <c r="AA22" s="174">
        <f t="shared" si="9"/>
        <v>6.8299190521412822E-6</v>
      </c>
      <c r="AB22" s="174">
        <f t="shared" si="10"/>
        <v>1.0014088699275724E-5</v>
      </c>
      <c r="AC22" s="174">
        <f t="shared" si="11"/>
        <v>4.916365615590102E-6</v>
      </c>
      <c r="AE22" s="175">
        <f t="shared" si="12"/>
        <v>0.4266243083798113</v>
      </c>
      <c r="AF22" s="175">
        <f t="shared" si="13"/>
        <v>0.47233801930034569</v>
      </c>
      <c r="AG22" s="175">
        <f t="shared" si="14"/>
        <v>0.68581043526587082</v>
      </c>
      <c r="AH22" s="175">
        <f t="shared" si="15"/>
        <v>0.5943700817362757</v>
      </c>
      <c r="AI22" s="175">
        <f t="shared" si="16"/>
        <v>0.49094488407574038</v>
      </c>
      <c r="AK22" s="178" t="s">
        <v>62</v>
      </c>
      <c r="AL22" s="174">
        <f>(SUM(I151:I166)+SUM(I370:I377))/(SUM($G151:$G166)+SUM($G370:$G377))</f>
        <v>4.4407960338427775E-5</v>
      </c>
      <c r="AM22" s="174">
        <f>(SUM(J151:J166)+SUM(J370:J377))/(SUM($H151:$H166)+SUM($H370:$H377))</f>
        <v>1.1290331883710862E-5</v>
      </c>
      <c r="AN22" s="174">
        <f>(SUM(K151:K166)+SUM(K370:K377))/(SUM($G151:$G166)+SUM($G370:$G377))</f>
        <v>4.2318076241246705E-5</v>
      </c>
      <c r="AO22" s="174">
        <f>(SUM(L151:L166)+SUM(L370:L377))/(SUM($H151:$H166)+SUM($H370:$H377))</f>
        <v>4.8650823773259476E-5</v>
      </c>
      <c r="AP22" s="174">
        <f>(SUM(M151:M166)+SUM(M370:M377))/(SUM($G151:$G166)+SUM($G370:$G377))</f>
        <v>2.2989012152172033E-5</v>
      </c>
      <c r="AQ22" s="174">
        <f>(SUM(N151:N166)+SUM(N370:N377))/(SUM($H151:$H166)+SUM($H370:$H377))</f>
        <v>1.3852565717994191E-5</v>
      </c>
      <c r="AR22" s="174">
        <f>(SUM(O151:O166)+SUM(O370:O377))/(SUM($G151:$G166)+SUM($G370:$G377))</f>
        <v>3.1221392440540057E-5</v>
      </c>
      <c r="AS22" s="174">
        <f>(SUM(P151:P166)+SUM(P370:P377))/(SUM($H151:$H166)+SUM($H370:$H377))</f>
        <v>2.2198672999883879E-5</v>
      </c>
      <c r="AT22" s="174">
        <f>(SUM(Q151:Q166)+SUM(Q370:Q377))/(SUM($G151:$G166)+SUM($G370:$G377))</f>
        <v>2.6745097165543246E-5</v>
      </c>
      <c r="AU22" s="174">
        <f>(SUM(R151:R166)+SUM(R370:R377))/(SUM($H151:$H166)+SUM($H370:$H377))</f>
        <v>1.0698922063250471E-5</v>
      </c>
      <c r="AV22" s="177" t="s">
        <v>62</v>
      </c>
      <c r="AW22" s="180">
        <f t="shared" si="17"/>
        <v>0.2542411720256591</v>
      </c>
      <c r="AX22" s="180">
        <f t="shared" si="18"/>
        <v>1.1496463945078947</v>
      </c>
      <c r="AY22" s="180">
        <f t="shared" si="19"/>
        <v>0.60257333487404252</v>
      </c>
      <c r="AZ22" s="180">
        <f t="shared" si="20"/>
        <v>0.71100842289979216</v>
      </c>
      <c r="BA22" s="180">
        <f t="shared" si="21"/>
        <v>0.40003302276404928</v>
      </c>
    </row>
    <row r="23" spans="1:53" x14ac:dyDescent="0.25">
      <c r="A23" s="25" t="s">
        <v>140</v>
      </c>
      <c r="B23" s="30" t="s">
        <v>48</v>
      </c>
      <c r="C23" s="31" t="s">
        <v>134</v>
      </c>
      <c r="D23" s="32">
        <v>703</v>
      </c>
      <c r="E23" s="32" t="s">
        <v>141</v>
      </c>
      <c r="F23" s="32" t="s">
        <v>142</v>
      </c>
      <c r="G23" s="173">
        <v>1178.4791666666663</v>
      </c>
      <c r="H23" s="173">
        <v>737.29166666666663</v>
      </c>
      <c r="I23" s="29">
        <v>1.1193134865360119E-2</v>
      </c>
      <c r="J23" s="29">
        <v>3.1233210366540471E-3</v>
      </c>
      <c r="K23" s="29">
        <v>1.4899437291919526E-2</v>
      </c>
      <c r="L23" s="29">
        <v>4.374111355791725E-3</v>
      </c>
      <c r="M23" s="29">
        <v>1.2435225672782872E-2</v>
      </c>
      <c r="N23" s="29">
        <v>5.6167081399100347E-3</v>
      </c>
      <c r="O23" s="29">
        <v>1.3781935443425075E-2</v>
      </c>
      <c r="P23" s="29">
        <v>5.1268090625296537E-3</v>
      </c>
      <c r="Q23" s="29">
        <v>1.1244204892966358E-2</v>
      </c>
      <c r="R23" s="29">
        <v>4.0501417477304992E-3</v>
      </c>
      <c r="T23" s="174">
        <f t="shared" si="2"/>
        <v>9.4979488666057228E-6</v>
      </c>
      <c r="U23" s="174">
        <f t="shared" si="3"/>
        <v>4.236208244119646E-6</v>
      </c>
      <c r="V23" s="174">
        <f t="shared" si="4"/>
        <v>1.2642936517972273E-5</v>
      </c>
      <c r="W23" s="174">
        <f t="shared" si="5"/>
        <v>5.9326743452388476E-6</v>
      </c>
      <c r="X23" s="174">
        <f t="shared" si="6"/>
        <v>1.0551926605504588E-5</v>
      </c>
      <c r="Y23" s="174">
        <f t="shared" si="7"/>
        <v>7.6180274290952718E-6</v>
      </c>
      <c r="Z23" s="174">
        <f t="shared" si="8"/>
        <v>1.1694678899082571E-5</v>
      </c>
      <c r="AA23" s="174">
        <f t="shared" si="9"/>
        <v>6.9535697937672617E-6</v>
      </c>
      <c r="AB23" s="174">
        <f t="shared" si="10"/>
        <v>9.5412844036697251E-6</v>
      </c>
      <c r="AC23" s="174">
        <f t="shared" si="11"/>
        <v>5.4932693950569075E-6</v>
      </c>
      <c r="AE23" s="175">
        <f t="shared" si="12"/>
        <v>0.44601295538807606</v>
      </c>
      <c r="AF23" s="175">
        <f t="shared" si="13"/>
        <v>0.46924813209378946</v>
      </c>
      <c r="AG23" s="175">
        <f t="shared" si="14"/>
        <v>0.72195606678321678</v>
      </c>
      <c r="AH23" s="175">
        <f t="shared" si="15"/>
        <v>0.59459262231755317</v>
      </c>
      <c r="AI23" s="175">
        <f t="shared" si="16"/>
        <v>0.5757368885203874</v>
      </c>
      <c r="AK23" s="30" t="s">
        <v>542</v>
      </c>
      <c r="AL23" s="174">
        <f>(SUM(I167)/SUM($G167))</f>
        <v>9.057964360332993E-6</v>
      </c>
      <c r="AM23" s="174">
        <f>(SUM(J167)/SUM($H167))</f>
        <v>7.8989449315518415E-6</v>
      </c>
      <c r="AN23" s="174">
        <f>(SUM(K167)/SUM($G167))</f>
        <v>1.2281962724960483E-5</v>
      </c>
      <c r="AO23" s="174">
        <f>(SUM(L167)/SUM($H167))</f>
        <v>1.2117729240323158E-5</v>
      </c>
      <c r="AP23" s="174">
        <f>(SUM(M167)/SUM($G167))</f>
        <v>1.9547600950222555E-5</v>
      </c>
      <c r="AQ23" s="174">
        <f>(SUM(N167)/SUM($H167))</f>
        <v>2.0291589506800731E-5</v>
      </c>
      <c r="AR23" s="174">
        <f>(SUM(O167)/SUM($G167))</f>
        <v>1.1142180451522669E-5</v>
      </c>
      <c r="AS23" s="174">
        <f>(SUM(P167)/SUM($H167))</f>
        <v>1.0895905046073993E-5</v>
      </c>
      <c r="AT23" s="174">
        <f>(SUM(Q167)/SUM($G167))</f>
        <v>8.696981304514109E-6</v>
      </c>
      <c r="AU23" s="174">
        <f>(SUM(R167)/SUM($H167))</f>
        <v>7.5312035784302767E-6</v>
      </c>
      <c r="AV23" s="177" t="s">
        <v>542</v>
      </c>
      <c r="AW23" s="175">
        <f t="shared" si="17"/>
        <v>0.87204416106374005</v>
      </c>
      <c r="AX23" s="175">
        <f t="shared" si="18"/>
        <v>0.9866280749815699</v>
      </c>
      <c r="AY23" s="175">
        <f t="shared" si="19"/>
        <v>1.038060351163947</v>
      </c>
      <c r="AZ23" s="175">
        <f t="shared" si="20"/>
        <v>0.97789701876395119</v>
      </c>
      <c r="BA23" s="175">
        <f t="shared" si="21"/>
        <v>0.86595605012066157</v>
      </c>
    </row>
    <row r="24" spans="1:53" x14ac:dyDescent="0.25">
      <c r="A24" s="25" t="s">
        <v>143</v>
      </c>
      <c r="B24" s="30" t="s">
        <v>48</v>
      </c>
      <c r="C24" s="31" t="s">
        <v>134</v>
      </c>
      <c r="D24" s="32">
        <v>703</v>
      </c>
      <c r="E24" s="32" t="s">
        <v>144</v>
      </c>
      <c r="F24" s="32" t="s">
        <v>145</v>
      </c>
      <c r="G24" s="173">
        <v>1110.2666666666667</v>
      </c>
      <c r="H24" s="173">
        <v>737.52499999999998</v>
      </c>
      <c r="I24" s="29">
        <v>1.0506881114582292E-2</v>
      </c>
      <c r="J24" s="29">
        <v>3.3444170192943922E-3</v>
      </c>
      <c r="K24" s="29">
        <v>1.3900694529601998E-2</v>
      </c>
      <c r="L24" s="29">
        <v>4.7374133000465529E-3</v>
      </c>
      <c r="M24" s="29">
        <v>1.1671025868543634E-2</v>
      </c>
      <c r="N24" s="29">
        <v>5.9880603205939662E-3</v>
      </c>
      <c r="O24" s="29">
        <v>1.3329488268248136E-2</v>
      </c>
      <c r="P24" s="29">
        <v>5.4766248433287456E-3</v>
      </c>
      <c r="Q24" s="29">
        <v>1.056893850731567E-2</v>
      </c>
      <c r="R24" s="29">
        <v>4.2592307405918562E-3</v>
      </c>
      <c r="T24" s="174">
        <f t="shared" si="2"/>
        <v>9.4633851758577149E-6</v>
      </c>
      <c r="U24" s="174">
        <f t="shared" si="3"/>
        <v>4.5346490211103248E-6</v>
      </c>
      <c r="V24" s="174">
        <f t="shared" si="4"/>
        <v>1.2520140383333131E-5</v>
      </c>
      <c r="W24" s="174">
        <f t="shared" si="5"/>
        <v>6.423393512147457E-6</v>
      </c>
      <c r="X24" s="174">
        <f t="shared" si="6"/>
        <v>1.0511912335063919E-5</v>
      </c>
      <c r="Y24" s="174">
        <f t="shared" si="7"/>
        <v>8.1191285998358919E-6</v>
      </c>
      <c r="Z24" s="174">
        <f t="shared" si="8"/>
        <v>1.2005663745870184E-5</v>
      </c>
      <c r="AA24" s="174">
        <f t="shared" si="9"/>
        <v>7.4256802729788765E-6</v>
      </c>
      <c r="AB24" s="174">
        <f t="shared" si="10"/>
        <v>9.5192793088588359E-6</v>
      </c>
      <c r="AC24" s="174">
        <f t="shared" si="11"/>
        <v>5.7750323590276344E-6</v>
      </c>
      <c r="AE24" s="175">
        <f t="shared" si="12"/>
        <v>0.47917832116553644</v>
      </c>
      <c r="AF24" s="175">
        <f t="shared" si="13"/>
        <v>0.5130448473803304</v>
      </c>
      <c r="AG24" s="175">
        <f t="shared" si="14"/>
        <v>0.77237407819255011</v>
      </c>
      <c r="AH24" s="175">
        <f t="shared" si="15"/>
        <v>0.61851476354510004</v>
      </c>
      <c r="AI24" s="175">
        <f t="shared" si="16"/>
        <v>0.60666697253575397</v>
      </c>
      <c r="AK24" s="178" t="s">
        <v>63</v>
      </c>
      <c r="AL24" s="174">
        <f>(SUM(I168:I172)+SUM(I378:I379))/(SUM($G168:$G172)+SUM($G378:$G379))</f>
        <v>9.0052574879067741E-5</v>
      </c>
      <c r="AM24" s="174">
        <f>(SUM(J168:J172)+SUM(J378:J379))/(SUM($H168:$H172)+SUM($H378:$H379))</f>
        <v>1.5106186192237128E-4</v>
      </c>
      <c r="AN24" s="174">
        <f>(SUM(K168:K172)+SUM(K378:K379))/(SUM($G168:$G172)+SUM($G378:$G379))</f>
        <v>4.0874767533231886E-5</v>
      </c>
      <c r="AO24" s="174">
        <f>(SUM(L168:L172)+SUM(L378:L379))/(SUM($H168:$H172)+SUM($H378:$H379))</f>
        <v>1.0436007333452855E-4</v>
      </c>
      <c r="AP24" s="174">
        <f>(SUM(M168:M172)+SUM(M378:M379))/(SUM($G168:$G172)+SUM($G378:$G379))</f>
        <v>7.6987065415331924E-5</v>
      </c>
      <c r="AQ24" s="174">
        <f>(SUM(N168:N172)+SUM(N378:N379))/(SUM($H168:$H172)+SUM($H378:$H379))</f>
        <v>2.8225345345689616E-4</v>
      </c>
      <c r="AR24" s="174">
        <f>(SUM(O168:O172)+SUM(O378:O379))/(SUM($G168:$G172)+SUM($G378:$G379))</f>
        <v>4.5020436125346536E-5</v>
      </c>
      <c r="AS24" s="174">
        <f>(SUM(P168:P172)+SUM(P378:P379))/(SUM($H168:$H172)+SUM($H378:$H379))</f>
        <v>7.618149481452061E-5</v>
      </c>
      <c r="AT24" s="174">
        <f>(SUM(Q168:Q172)+SUM(Q378:Q379))/(SUM($G168:$G172)+SUM($G378:$G379))</f>
        <v>1.1381640004633957E-4</v>
      </c>
      <c r="AU24" s="174">
        <f>(SUM(R168:R172)+SUM(R378:R379))/(SUM($H168:$H172)+SUM($H378:$H379))</f>
        <v>9.7651041669522871E-5</v>
      </c>
      <c r="AV24" s="177" t="s">
        <v>63</v>
      </c>
      <c r="AW24" s="180">
        <f t="shared" si="17"/>
        <v>1.6774852037849373</v>
      </c>
      <c r="AX24" s="180">
        <f t="shared" si="18"/>
        <v>2.5531661617324679</v>
      </c>
      <c r="AY24" s="180">
        <f t="shared" si="19"/>
        <v>3.6662451274663805</v>
      </c>
      <c r="AZ24" s="180">
        <f t="shared" si="20"/>
        <v>1.6921536389033418</v>
      </c>
      <c r="BA24" s="180">
        <f t="shared" si="21"/>
        <v>0.85796986752141968</v>
      </c>
    </row>
    <row r="25" spans="1:53" x14ac:dyDescent="0.25">
      <c r="A25" s="25" t="s">
        <v>146</v>
      </c>
      <c r="B25" s="30" t="s">
        <v>48</v>
      </c>
      <c r="C25" s="31" t="s">
        <v>147</v>
      </c>
      <c r="D25" s="32">
        <v>709</v>
      </c>
      <c r="E25" s="32" t="s">
        <v>148</v>
      </c>
      <c r="F25" s="32" t="s">
        <v>149</v>
      </c>
      <c r="G25" s="181">
        <v>4660.916666666667</v>
      </c>
      <c r="H25" s="181">
        <v>832.28333333333342</v>
      </c>
      <c r="I25" s="29">
        <v>4.7927110985460417E-2</v>
      </c>
      <c r="J25" s="29">
        <v>6.2761135709541727E-3</v>
      </c>
      <c r="K25" s="29">
        <v>6.6821050107003163E-2</v>
      </c>
      <c r="L25" s="29">
        <v>5.9652512729687834E-3</v>
      </c>
      <c r="M25" s="29">
        <v>4.5411829385285214E-2</v>
      </c>
      <c r="N25" s="29">
        <v>5.5109493764297834E-3</v>
      </c>
      <c r="O25" s="29">
        <v>3.3217168474651317E-2</v>
      </c>
      <c r="P25" s="29">
        <v>4.3332528964652051E-3</v>
      </c>
      <c r="Q25" s="29">
        <v>2.6889760903254369E-2</v>
      </c>
      <c r="R25" s="29">
        <v>3.4936148623717802E-3</v>
      </c>
      <c r="T25" s="174">
        <f t="shared" si="2"/>
        <v>1.0282765046674026E-5</v>
      </c>
      <c r="U25" s="174">
        <f t="shared" si="3"/>
        <v>7.5408377406982863E-6</v>
      </c>
      <c r="V25" s="174">
        <f t="shared" si="4"/>
        <v>1.4336461019542613E-5</v>
      </c>
      <c r="W25" s="174">
        <f t="shared" si="5"/>
        <v>7.1673323663441332E-6</v>
      </c>
      <c r="X25" s="174">
        <f t="shared" si="6"/>
        <v>9.7431112017203797E-6</v>
      </c>
      <c r="Y25" s="174">
        <f t="shared" si="7"/>
        <v>6.6214823194382319E-6</v>
      </c>
      <c r="Z25" s="174">
        <f t="shared" si="8"/>
        <v>7.1267458421236125E-6</v>
      </c>
      <c r="AA25" s="174">
        <f t="shared" si="9"/>
        <v>5.2064636199193436E-6</v>
      </c>
      <c r="AB25" s="174">
        <f t="shared" si="10"/>
        <v>5.7692001008215912E-6</v>
      </c>
      <c r="AC25" s="174">
        <f t="shared" si="11"/>
        <v>4.1976268446704205E-6</v>
      </c>
      <c r="AE25" s="175">
        <f t="shared" si="12"/>
        <v>0.7333472763862654</v>
      </c>
      <c r="AF25" s="175">
        <f t="shared" si="13"/>
        <v>0.49993735250101479</v>
      </c>
      <c r="AG25" s="175">
        <f t="shared" si="14"/>
        <v>0.67960656327817037</v>
      </c>
      <c r="AH25" s="175">
        <f t="shared" si="15"/>
        <v>0.73055272844807007</v>
      </c>
      <c r="AI25" s="175">
        <f t="shared" si="16"/>
        <v>0.72759252085443127</v>
      </c>
      <c r="AK25" s="178" t="s">
        <v>64</v>
      </c>
      <c r="AL25" s="174">
        <f>(SUM(I173:I177)+SUM(I380:I381))/(SUM($G173:$G177)+SUM($G380:$G381))</f>
        <v>3.7766020547042086E-5</v>
      </c>
      <c r="AM25" s="174">
        <f>(SUM(J173:J177)+SUM(J380:J381))/(SUM($H173:$H177)+SUM($H380:$H381))</f>
        <v>2.4099131714308837E-5</v>
      </c>
      <c r="AN25" s="174">
        <f>(SUM(K173:K177)+SUM(K380:K381))/(SUM($G173:$G177)+SUM($G380:$G381))</f>
        <v>7.1991746837993001E-5</v>
      </c>
      <c r="AO25" s="174">
        <f>(SUM(L173:L177)+SUM(L380:L381))/(SUM($H173:$H177)+SUM($H380:$H381))</f>
        <v>1.9921539942188601E-4</v>
      </c>
      <c r="AP25" s="174">
        <f>(SUM(M173:M177)+SUM(M380:M381))/(SUM($G173:$G177)+SUM($G380:$G381))</f>
        <v>2.4965110216654246E-5</v>
      </c>
      <c r="AQ25" s="174">
        <f>(SUM(N173:N177)+SUM(N380:N381))/(SUM($H173:$H177)+SUM($H380:$H381))</f>
        <v>3.08584534771411E-5</v>
      </c>
      <c r="AR25" s="174">
        <f>(SUM(O173:O177)+SUM(O380:O381))/(SUM($G173:$G177)+SUM($G380:$G381))</f>
        <v>3.0854053883844868E-5</v>
      </c>
      <c r="AS25" s="174">
        <f>(SUM(P173:P177)+SUM(P380:P381))/(SUM($H173:$H177)+SUM($H380:$H381))</f>
        <v>4.4008089322911395E-5</v>
      </c>
      <c r="AT25" s="174">
        <f>(SUM(Q173:Q177)+SUM(Q380:Q381))/(SUM($G173:$G177)+SUM($G380:$G381))</f>
        <v>3.5308683866501786E-5</v>
      </c>
      <c r="AU25" s="174">
        <f>(SUM(R173:R177)+SUM(R380:R381))/(SUM($H173:$H177)+SUM($H380:$H381))</f>
        <v>1.9552700393951456E-5</v>
      </c>
      <c r="AV25" s="177" t="s">
        <v>64</v>
      </c>
      <c r="AW25" s="180">
        <f t="shared" si="17"/>
        <v>0.63811678766341007</v>
      </c>
      <c r="AX25" s="180">
        <f t="shared" si="18"/>
        <v>2.7671977437940409</v>
      </c>
      <c r="AY25" s="180">
        <f t="shared" si="19"/>
        <v>1.2360631781451299</v>
      </c>
      <c r="AZ25" s="180">
        <f t="shared" si="20"/>
        <v>1.4263308636390877</v>
      </c>
      <c r="BA25" s="180">
        <f t="shared" si="21"/>
        <v>0.55376463387528252</v>
      </c>
    </row>
    <row r="26" spans="1:53" x14ac:dyDescent="0.25">
      <c r="A26" s="25" t="s">
        <v>150</v>
      </c>
      <c r="B26" s="30" t="s">
        <v>48</v>
      </c>
      <c r="C26" s="31" t="s">
        <v>147</v>
      </c>
      <c r="D26" s="32">
        <v>709</v>
      </c>
      <c r="E26" s="32" t="s">
        <v>151</v>
      </c>
      <c r="F26" s="32" t="s">
        <v>152</v>
      </c>
      <c r="G26" s="181">
        <v>14840.574999999999</v>
      </c>
      <c r="H26" s="181">
        <v>2804.6666666666665</v>
      </c>
      <c r="I26" s="29">
        <v>0.14621848557506381</v>
      </c>
      <c r="J26" s="29">
        <v>2.351083060607316E-2</v>
      </c>
      <c r="K26" s="29">
        <v>0.23867170595302203</v>
      </c>
      <c r="L26" s="29">
        <v>1.9667177554993993E-2</v>
      </c>
      <c r="M26" s="29">
        <v>0.15543271345126142</v>
      </c>
      <c r="N26" s="29">
        <v>2.272333191101537E-2</v>
      </c>
      <c r="O26" s="29">
        <v>0.11225216906251294</v>
      </c>
      <c r="P26" s="29">
        <v>1.6569175442230414E-2</v>
      </c>
      <c r="Q26" s="29">
        <v>8.2492073449604367E-2</v>
      </c>
      <c r="R26" s="29">
        <v>1.2598964629852105E-2</v>
      </c>
      <c r="T26" s="174">
        <f t="shared" si="2"/>
        <v>9.8526159245894325E-6</v>
      </c>
      <c r="U26" s="174">
        <f t="shared" si="3"/>
        <v>8.3827539598549425E-6</v>
      </c>
      <c r="V26" s="174">
        <f t="shared" si="4"/>
        <v>1.6082375915557318E-5</v>
      </c>
      <c r="W26" s="174">
        <f t="shared" si="5"/>
        <v>7.0123048092443526E-6</v>
      </c>
      <c r="X26" s="174">
        <f t="shared" si="6"/>
        <v>1.0473496710960419E-5</v>
      </c>
      <c r="Y26" s="174">
        <f t="shared" si="7"/>
        <v>8.1019723951801889E-6</v>
      </c>
      <c r="Z26" s="174">
        <f t="shared" si="8"/>
        <v>7.5638692612997098E-6</v>
      </c>
      <c r="AA26" s="174">
        <f t="shared" si="9"/>
        <v>5.9077164638330454E-6</v>
      </c>
      <c r="AB26" s="174">
        <f t="shared" si="10"/>
        <v>5.5585496821790516E-6</v>
      </c>
      <c r="AC26" s="174">
        <f t="shared" si="11"/>
        <v>4.4921433194148224E-6</v>
      </c>
      <c r="AE26" s="175">
        <f t="shared" si="12"/>
        <v>0.85081505500827281</v>
      </c>
      <c r="AF26" s="175">
        <f t="shared" si="13"/>
        <v>0.43602418237599988</v>
      </c>
      <c r="AG26" s="175">
        <f t="shared" si="14"/>
        <v>0.77356900171664233</v>
      </c>
      <c r="AH26" s="175">
        <f t="shared" si="15"/>
        <v>0.78104423275263146</v>
      </c>
      <c r="AI26" s="175">
        <f t="shared" si="16"/>
        <v>0.80815025074199232</v>
      </c>
      <c r="AK26" s="178" t="s">
        <v>65</v>
      </c>
      <c r="AL26" s="174">
        <f>(SUM(I178:I188)+SUM(I382:I389))/(SUM($G178:$G188)+SUM($G382:$G389))</f>
        <v>3.000016807599234E-5</v>
      </c>
      <c r="AM26" s="174">
        <f>(SUM(J178:J188)+SUM(J382:J389))/(SUM($H178:$H188)+SUM($H382:$H389))</f>
        <v>4.5935026881937926E-5</v>
      </c>
      <c r="AN26" s="174">
        <f>(SUM(K178:K188)+SUM(K382:K389))/(SUM($G178:$G188)+SUM($G382:$G389))</f>
        <v>3.1216099213238212E-5</v>
      </c>
      <c r="AO26" s="174">
        <f>(SUM(L178:L188)+SUM(L382:L389))/(SUM($H178:$H188)+SUM($H382:$H389))</f>
        <v>5.69091136813002E-5</v>
      </c>
      <c r="AP26" s="174">
        <f>(SUM(M178:M188)+SUM(M382:M389))/(SUM($G178:$G188)+SUM($G382:$G389))</f>
        <v>2.7335428314980744E-5</v>
      </c>
      <c r="AQ26" s="174">
        <f>(SUM(N178:N188)+SUM(N382:N389))/(SUM($H178:$H188)+SUM($H382:$H389))</f>
        <v>7.8024463052947599E-5</v>
      </c>
      <c r="AR26" s="174">
        <f>(SUM(O178:O188)+SUM(O382:O389))/(SUM($G178:$G188)+SUM($G382:$G389))</f>
        <v>5.6037308272934949E-5</v>
      </c>
      <c r="AS26" s="174">
        <f>(SUM(P178:P188)+SUM(P382:P389))/(SUM($H178:$H188)+SUM($H382:$H389))</f>
        <v>1.6590956513727137E-4</v>
      </c>
      <c r="AT26" s="174">
        <f>(SUM(Q178:Q188)+SUM(Q382:Q389))/(SUM($G178:$G188)+SUM($G382:$G389))</f>
        <v>2.2203155388499442E-5</v>
      </c>
      <c r="AU26" s="174">
        <f>(SUM(R178:R188)+SUM(R382:R389))/(SUM($H178:$H188)+SUM($H382:$H389))</f>
        <v>2.9244260310335434E-5</v>
      </c>
      <c r="AV26" s="177" t="s">
        <v>65</v>
      </c>
      <c r="AW26" s="175">
        <f t="shared" si="17"/>
        <v>1.5311589843624065</v>
      </c>
      <c r="AX26" s="175">
        <f t="shared" si="18"/>
        <v>1.8230693493300414</v>
      </c>
      <c r="AY26" s="175">
        <f t="shared" si="19"/>
        <v>2.8543347539276542</v>
      </c>
      <c r="AZ26" s="175">
        <f t="shared" si="20"/>
        <v>2.9606983320682234</v>
      </c>
      <c r="BA26" s="175">
        <f t="shared" si="21"/>
        <v>1.3171218143833319</v>
      </c>
    </row>
    <row r="27" spans="1:53" x14ac:dyDescent="0.25">
      <c r="A27" s="25" t="s">
        <v>153</v>
      </c>
      <c r="B27" s="30" t="s">
        <v>48</v>
      </c>
      <c r="C27" s="31" t="s">
        <v>154</v>
      </c>
      <c r="D27" s="32"/>
      <c r="E27" s="32" t="s">
        <v>155</v>
      </c>
      <c r="F27" s="32" t="s">
        <v>156</v>
      </c>
      <c r="G27" s="173"/>
      <c r="H27" s="173"/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E27" s="175"/>
      <c r="AF27" s="175"/>
      <c r="AG27" s="175"/>
      <c r="AH27" s="175"/>
      <c r="AI27" s="175"/>
      <c r="AK27" s="178" t="s">
        <v>66</v>
      </c>
      <c r="AL27" s="174">
        <f>(SUM(I189:I220)+SUM(I390:I404))/(SUM($G189:$G220)+SUM($G390:$G404))</f>
        <v>2.0922720222648963E-5</v>
      </c>
      <c r="AM27" s="174">
        <f>(SUM(J189:J220)+SUM(J390:J404))/(SUM($H189:$H220)+SUM($H390:$H404))</f>
        <v>1.5778932133845649E-5</v>
      </c>
      <c r="AN27" s="174">
        <f>(SUM(K189:K220)+SUM(K390:K404))/(SUM($G189:$G220)+SUM($G390:$G404))</f>
        <v>2.472101296899557E-5</v>
      </c>
      <c r="AO27" s="174">
        <f>(SUM(L189:L220)+SUM(L390:L404))/(SUM($H189:$H220)+SUM($H390:$H404))</f>
        <v>3.4762887676552195E-5</v>
      </c>
      <c r="AP27" s="174">
        <f>(SUM(M189:M220)+SUM(M390:M404))/(SUM($G189:$G220)+SUM($G390:$G404))</f>
        <v>1.7769155512441455E-5</v>
      </c>
      <c r="AQ27" s="174">
        <f>(SUM(N189:N220)+SUM(N390:N404))/(SUM($H189:$H220)+SUM($H390:$H404))</f>
        <v>2.5504464646823857E-5</v>
      </c>
      <c r="AR27" s="174">
        <f>(SUM(O189:O220)+SUM(O390:O404))/(SUM($G189:$G220)+SUM($G390:$G404))</f>
        <v>2.8194205628879035E-5</v>
      </c>
      <c r="AS27" s="174">
        <f>(SUM(P189:P220)+SUM(P390:P404))/(SUM($H189:$H220)+SUM($H390:$H404))</f>
        <v>2.8796919384104827E-5</v>
      </c>
      <c r="AT27" s="174">
        <f>(SUM(Q189:Q220)+SUM(Q390:Q404))/(SUM($G189:$G220)+SUM($G390:$G404))</f>
        <v>1.7491448111335445E-5</v>
      </c>
      <c r="AU27" s="174">
        <f>(SUM(R189:R220)+SUM(R390:R404))/(SUM($H189:$H220)+SUM($H390:$H404))</f>
        <v>1.7337846766384868E-5</v>
      </c>
      <c r="AV27" s="177" t="s">
        <v>66</v>
      </c>
      <c r="AW27" s="175">
        <f t="shared" si="17"/>
        <v>0.75415299568766714</v>
      </c>
      <c r="AX27" s="175">
        <f t="shared" si="18"/>
        <v>1.4062080595221107</v>
      </c>
      <c r="AY27" s="175">
        <f t="shared" si="19"/>
        <v>1.4353222711662554</v>
      </c>
      <c r="AZ27" s="175">
        <f t="shared" si="20"/>
        <v>1.0213772206658109</v>
      </c>
      <c r="BA27" s="175">
        <f t="shared" si="21"/>
        <v>0.99121848894540443</v>
      </c>
    </row>
    <row r="28" spans="1:53" x14ac:dyDescent="0.25">
      <c r="A28" s="25" t="s">
        <v>157</v>
      </c>
      <c r="B28" s="30" t="s">
        <v>48</v>
      </c>
      <c r="C28" s="31" t="s">
        <v>158</v>
      </c>
      <c r="D28" s="32"/>
      <c r="E28" s="32">
        <v>1</v>
      </c>
      <c r="F28" s="32" t="s">
        <v>159</v>
      </c>
      <c r="G28" s="173">
        <v>109.1541666666666</v>
      </c>
      <c r="H28" s="173">
        <v>1572.6583333333335</v>
      </c>
      <c r="I28" s="29">
        <v>9.9186000000000001E-4</v>
      </c>
      <c r="J28" s="29">
        <v>1.1244000000000001E-2</v>
      </c>
      <c r="K28" s="29">
        <v>9.835899999999999E-4</v>
      </c>
      <c r="L28" s="29">
        <v>7.7095999999999996E-3</v>
      </c>
      <c r="M28" s="29">
        <v>9.6403000000000005E-4</v>
      </c>
      <c r="N28" s="29">
        <v>7.6584000000000001E-3</v>
      </c>
      <c r="O28" s="29">
        <v>5.0960000000000003E-4</v>
      </c>
      <c r="P28" s="29">
        <v>5.8405000000000002E-3</v>
      </c>
      <c r="Q28" s="29">
        <v>6.0126999999999999E-4</v>
      </c>
      <c r="R28" s="29">
        <v>6.4681000000000001E-3</v>
      </c>
      <c r="T28" s="174">
        <f t="shared" si="2"/>
        <v>9.0867809291140273E-6</v>
      </c>
      <c r="U28" s="174">
        <f t="shared" si="3"/>
        <v>7.1496775629374885E-6</v>
      </c>
      <c r="V28" s="174">
        <f t="shared" si="4"/>
        <v>9.0110165286101513E-6</v>
      </c>
      <c r="W28" s="174">
        <f t="shared" si="5"/>
        <v>4.9022726911439751E-6</v>
      </c>
      <c r="X28" s="174">
        <f t="shared" si="6"/>
        <v>8.8318204374546756E-6</v>
      </c>
      <c r="Y28" s="174">
        <f t="shared" si="7"/>
        <v>4.8697163507648932E-6</v>
      </c>
      <c r="Z28" s="174">
        <f t="shared" si="8"/>
        <v>4.6686261785700688E-6</v>
      </c>
      <c r="AA28" s="174">
        <f t="shared" si="9"/>
        <v>3.7137755075005695E-6</v>
      </c>
      <c r="AB28" s="174">
        <f t="shared" si="10"/>
        <v>5.5084475321601745E-6</v>
      </c>
      <c r="AC28" s="174">
        <f t="shared" si="11"/>
        <v>4.1128450235535371E-6</v>
      </c>
      <c r="AE28" s="175">
        <f t="shared" si="12"/>
        <v>0.78682182598129291</v>
      </c>
      <c r="AF28" s="175">
        <f t="shared" si="13"/>
        <v>0.54403103973665623</v>
      </c>
      <c r="AG28" s="175">
        <f t="shared" si="14"/>
        <v>0.55138307954190491</v>
      </c>
      <c r="AH28" s="175">
        <f t="shared" si="15"/>
        <v>0.79547502101315037</v>
      </c>
      <c r="AI28" s="175">
        <f t="shared" si="16"/>
        <v>0.7466432238015086</v>
      </c>
      <c r="AK28" s="30" t="s">
        <v>67</v>
      </c>
      <c r="AL28" s="174">
        <f>(SUM(I221:I227)/SUM($G221:$G227))</f>
        <v>6.6772932010643294E-6</v>
      </c>
      <c r="AM28" s="174">
        <f>(SUM(J221:J227)/SUM($H221:$H227))</f>
        <v>6.8499347362527869E-6</v>
      </c>
      <c r="AN28" s="174">
        <f>(SUM(K221:K227)/SUM($G221:$G227))</f>
        <v>1.7668158908420521E-5</v>
      </c>
      <c r="AO28" s="174">
        <f>(SUM(L221:L227)/SUM($H221:$H227))</f>
        <v>1.7835685043883728E-5</v>
      </c>
      <c r="AP28" s="174">
        <f>(SUM(M221:M227)/SUM($G221:$G227))</f>
        <v>1.763888353721754E-5</v>
      </c>
      <c r="AQ28" s="174">
        <f>(SUM(N221:N227)/SUM($H221:$H227))</f>
        <v>4.684984886172442E-6</v>
      </c>
      <c r="AR28" s="174">
        <f>(SUM(O221:O227)/SUM($G221:$G227))</f>
        <v>2.2388695722703999E-5</v>
      </c>
      <c r="AS28" s="174">
        <f>(SUM(P221:P227)/SUM($H221:$H227))</f>
        <v>2.2017472413060083E-5</v>
      </c>
      <c r="AT28" s="174">
        <f>(SUM(Q221:Q227)/SUM($G221:$G227))</f>
        <v>9.8427140227996466E-6</v>
      </c>
      <c r="AU28" s="174">
        <f>(SUM(R221:R227)/SUM($H221:$H227))</f>
        <v>5.9445706976169726E-6</v>
      </c>
      <c r="AV28" s="177" t="s">
        <v>67</v>
      </c>
      <c r="AW28" s="179">
        <f t="shared" si="17"/>
        <v>1.0258550178927202</v>
      </c>
      <c r="AX28" s="179">
        <f t="shared" si="18"/>
        <v>1.009481810545827</v>
      </c>
      <c r="AY28" s="179">
        <f t="shared" si="19"/>
        <v>0.26560552295088619</v>
      </c>
      <c r="AZ28" s="179">
        <f t="shared" si="20"/>
        <v>0.98341916321335932</v>
      </c>
      <c r="BA28" s="179">
        <f t="shared" si="21"/>
        <v>0.60395645792887798</v>
      </c>
    </row>
    <row r="29" spans="1:53" x14ac:dyDescent="0.25">
      <c r="A29" s="25" t="s">
        <v>160</v>
      </c>
      <c r="B29" s="30" t="s">
        <v>48</v>
      </c>
      <c r="C29" s="31" t="s">
        <v>158</v>
      </c>
      <c r="D29" s="32"/>
      <c r="E29" s="32">
        <v>2</v>
      </c>
      <c r="F29" s="32" t="s">
        <v>161</v>
      </c>
      <c r="G29" s="173">
        <v>67.499999999999986</v>
      </c>
      <c r="H29" s="173">
        <v>1225.9750000000001</v>
      </c>
      <c r="I29" s="29">
        <v>6.1309999999999999E-4</v>
      </c>
      <c r="J29" s="29">
        <v>8.6472000000000007E-3</v>
      </c>
      <c r="K29" s="29">
        <v>6.0798000000000004E-4</v>
      </c>
      <c r="L29" s="29">
        <v>5.9839000000000003E-3</v>
      </c>
      <c r="M29" s="29">
        <v>5.9617000000000003E-4</v>
      </c>
      <c r="N29" s="29">
        <v>5.8535999999999996E-3</v>
      </c>
      <c r="O29" s="29">
        <v>3.1502E-4</v>
      </c>
      <c r="P29" s="29">
        <v>4.5294999999999997E-3</v>
      </c>
      <c r="Q29" s="29">
        <v>3.7164000000000001E-4</v>
      </c>
      <c r="R29" s="29">
        <v>4.9601000000000003E-3</v>
      </c>
      <c r="T29" s="174">
        <f t="shared" si="2"/>
        <v>9.082962962962964E-6</v>
      </c>
      <c r="U29" s="174">
        <f t="shared" si="3"/>
        <v>7.0533249046677131E-6</v>
      </c>
      <c r="V29" s="174">
        <f t="shared" si="4"/>
        <v>9.0071111111111128E-6</v>
      </c>
      <c r="W29" s="174">
        <f t="shared" si="5"/>
        <v>4.8809315034972166E-6</v>
      </c>
      <c r="X29" s="174">
        <f t="shared" si="6"/>
        <v>8.8321481481481506E-6</v>
      </c>
      <c r="Y29" s="174">
        <f t="shared" si="7"/>
        <v>4.774648748954913E-6</v>
      </c>
      <c r="Z29" s="174">
        <f t="shared" si="8"/>
        <v>4.6669629629629643E-6</v>
      </c>
      <c r="AA29" s="174">
        <f t="shared" si="9"/>
        <v>3.6946104121209642E-6</v>
      </c>
      <c r="AB29" s="174">
        <f t="shared" si="10"/>
        <v>5.5057777777777787E-6</v>
      </c>
      <c r="AC29" s="174">
        <f t="shared" si="11"/>
        <v>4.0458410652745772E-6</v>
      </c>
      <c r="AE29" s="175">
        <f t="shared" si="12"/>
        <v>0.77654449692557592</v>
      </c>
      <c r="AF29" s="175">
        <f t="shared" si="13"/>
        <v>0.54189755664012307</v>
      </c>
      <c r="AG29" s="175">
        <f t="shared" si="14"/>
        <v>0.54059880663981175</v>
      </c>
      <c r="AH29" s="175">
        <f t="shared" si="15"/>
        <v>0.79165196755179035</v>
      </c>
      <c r="AI29" s="175">
        <f t="shared" si="16"/>
        <v>0.73483551799061975</v>
      </c>
      <c r="AK29" s="178" t="s">
        <v>68</v>
      </c>
      <c r="AL29" s="174">
        <f>(SUM(I228:I249)+SUM(I405:I420))/(SUM($G228:$G249)+SUM($G405:$G420))</f>
        <v>2.9518581926617761E-5</v>
      </c>
      <c r="AM29" s="174">
        <f>(SUM(J228:J249)+SUM(J405:J420))/(SUM($H228:$H249)+SUM($H405:$H420))</f>
        <v>2.458876140504003E-5</v>
      </c>
      <c r="AN29" s="174">
        <f>(SUM(K228:K249)+SUM(K405:K420))/(SUM($G228:$G249)+SUM($G405:$G420))</f>
        <v>6.0623463323937592E-5</v>
      </c>
      <c r="AO29" s="174">
        <f>(SUM(L228:L249)+SUM(L405:L420))/(SUM($H228:$H249)+SUM($H405:$H420))</f>
        <v>1.020122044697848E-4</v>
      </c>
      <c r="AP29" s="174">
        <f>(SUM(M228:M249)+SUM(M405:M420))/(SUM($G228:$G249)+SUM($G405:$G420))</f>
        <v>4.7873679626181844E-5</v>
      </c>
      <c r="AQ29" s="174">
        <f>(SUM(N228:N249)+SUM(N405:N420))/(SUM($H228:$H249)+SUM($H405:$H420))</f>
        <v>3.0291882530125038E-5</v>
      </c>
      <c r="AR29" s="174">
        <f>(SUM(O228:O249)+SUM(O405:O420))/(SUM($G228:$G249)+SUM($G405:$G420))</f>
        <v>5.5183657747883642E-5</v>
      </c>
      <c r="AS29" s="174">
        <f>(SUM(P228:P249)+SUM(P405:P420))/(SUM($H228:$H249)+SUM($H405:$H420))</f>
        <v>5.3488262120741806E-5</v>
      </c>
      <c r="AT29" s="174">
        <f>(SUM(Q228:Q249)+SUM(Q405:Q420))/(SUM($G228:$G249)+SUM($G405:$G420))</f>
        <v>2.678706509008292E-5</v>
      </c>
      <c r="AU29" s="174">
        <f>(SUM(R228:R249)+SUM(R405:R420))/(SUM($H228:$H249)+SUM($H405:$H420))</f>
        <v>2.8902807382597646E-5</v>
      </c>
      <c r="AV29" s="177" t="s">
        <v>68</v>
      </c>
      <c r="AW29" s="175">
        <f t="shared" si="17"/>
        <v>0.83299263718585448</v>
      </c>
      <c r="AX29" s="175">
        <f t="shared" si="18"/>
        <v>1.6827181898976824</v>
      </c>
      <c r="AY29" s="175">
        <f t="shared" si="19"/>
        <v>0.63274606770686959</v>
      </c>
      <c r="AZ29" s="175">
        <f t="shared" si="20"/>
        <v>0.96927721545955592</v>
      </c>
      <c r="BA29" s="175">
        <f t="shared" si="21"/>
        <v>1.0789837291020739</v>
      </c>
    </row>
    <row r="30" spans="1:53" x14ac:dyDescent="0.25">
      <c r="A30" s="25" t="s">
        <v>162</v>
      </c>
      <c r="B30" s="30" t="s">
        <v>48</v>
      </c>
      <c r="C30" s="31" t="s">
        <v>158</v>
      </c>
      <c r="D30" s="32"/>
      <c r="E30" s="32">
        <v>4</v>
      </c>
      <c r="F30" s="32" t="s">
        <v>163</v>
      </c>
      <c r="G30" s="173">
        <v>156.74999999999989</v>
      </c>
      <c r="H30" s="173">
        <v>1509.1291666666664</v>
      </c>
      <c r="I30" s="29">
        <v>1.4296000000000001E-3</v>
      </c>
      <c r="J30" s="29">
        <v>1.0796999999999999E-2</v>
      </c>
      <c r="K30" s="29">
        <v>1.3756E-3</v>
      </c>
      <c r="L30" s="29">
        <v>7.6990000000000001E-3</v>
      </c>
      <c r="M30" s="29">
        <v>1.4028999999999999E-3</v>
      </c>
      <c r="N30" s="29">
        <v>7.4707999999999997E-3</v>
      </c>
      <c r="O30" s="29">
        <v>7.3172000000000005E-4</v>
      </c>
      <c r="P30" s="29">
        <v>5.6255000000000003E-3</v>
      </c>
      <c r="Q30" s="29">
        <v>8.6883999999999996E-4</v>
      </c>
      <c r="R30" s="29">
        <v>6.2233999999999996E-3</v>
      </c>
      <c r="T30" s="174">
        <f t="shared" si="2"/>
        <v>9.1202551834130856E-6</v>
      </c>
      <c r="U30" s="174">
        <f t="shared" si="3"/>
        <v>7.1544571786709231E-6</v>
      </c>
      <c r="V30" s="174">
        <f t="shared" si="4"/>
        <v>8.7757575757575819E-6</v>
      </c>
      <c r="W30" s="174">
        <f t="shared" si="5"/>
        <v>5.1016176547733109E-6</v>
      </c>
      <c r="X30" s="174">
        <f t="shared" si="6"/>
        <v>8.949920255183419E-6</v>
      </c>
      <c r="Y30" s="174">
        <f t="shared" si="7"/>
        <v>4.9504046207663923E-6</v>
      </c>
      <c r="Z30" s="174">
        <f t="shared" si="8"/>
        <v>4.6680701754386006E-6</v>
      </c>
      <c r="AA30" s="174">
        <f t="shared" si="9"/>
        <v>3.7276464627779276E-6</v>
      </c>
      <c r="AB30" s="174">
        <f t="shared" si="10"/>
        <v>5.5428389154704983E-6</v>
      </c>
      <c r="AC30" s="174">
        <f t="shared" si="11"/>
        <v>4.1238352140169138E-6</v>
      </c>
      <c r="AE30" s="175">
        <f t="shared" si="12"/>
        <v>0.78445800416666644</v>
      </c>
      <c r="AF30" s="175">
        <f t="shared" si="13"/>
        <v>0.58133074104806337</v>
      </c>
      <c r="AG30" s="175">
        <f t="shared" si="14"/>
        <v>0.55312276306588604</v>
      </c>
      <c r="AH30" s="175">
        <f t="shared" si="15"/>
        <v>0.79854122210741763</v>
      </c>
      <c r="AI30" s="175">
        <f t="shared" si="16"/>
        <v>0.74399333570870441</v>
      </c>
      <c r="AK30" s="30" t="s">
        <v>71</v>
      </c>
      <c r="AL30" s="174">
        <f>(SUM(I250:I261)/SUM($G250:$G261))</f>
        <v>2.7802315301905376E-5</v>
      </c>
      <c r="AM30" s="174">
        <f>(SUM(J250:J261)/SUM($H250:$H261))</f>
        <v>1.1688677144602747E-5</v>
      </c>
      <c r="AN30" s="174">
        <f>(SUM(K250:K261)/SUM($G250:$G261))</f>
        <v>3.44025580160236E-5</v>
      </c>
      <c r="AO30" s="174">
        <f>(SUM(L250:L261)/SUM($H250:$H261))</f>
        <v>2.2163615985551522E-5</v>
      </c>
      <c r="AP30" s="174">
        <f>(SUM(M250:M261)/SUM($G250:$G261))</f>
        <v>1.7115484127483563E-5</v>
      </c>
      <c r="AQ30" s="174">
        <f>(SUM(N250:N261)/SUM($H250:$H261))</f>
        <v>6.7976369541248221E-6</v>
      </c>
      <c r="AR30" s="174">
        <f>(SUM(O250:O261)/SUM($G250:$G261))</f>
        <v>1.4361664420776813E-5</v>
      </c>
      <c r="AS30" s="174">
        <f>(SUM(P250:P261)/SUM($H250:$H261))</f>
        <v>1.3930406558916992E-5</v>
      </c>
      <c r="AT30" s="174">
        <f>(SUM(Q250:Q261)/SUM($G250:$G261))</f>
        <v>2.5564756581473379E-5</v>
      </c>
      <c r="AU30" s="174">
        <f>(SUM(R250:R261)/SUM($H250:$H261))</f>
        <v>1.0504746786416099E-5</v>
      </c>
      <c r="AV30" s="177" t="s">
        <v>71</v>
      </c>
      <c r="AW30" s="180">
        <f t="shared" si="17"/>
        <v>0.42042099795198301</v>
      </c>
      <c r="AX30" s="180">
        <f t="shared" si="18"/>
        <v>0.64424325584244124</v>
      </c>
      <c r="AY30" s="180">
        <f t="shared" si="19"/>
        <v>0.3971629960036811</v>
      </c>
      <c r="AZ30" s="180">
        <f t="shared" si="20"/>
        <v>0.96997159596377092</v>
      </c>
      <c r="BA30" s="180">
        <f t="shared" si="21"/>
        <v>0.41090736588623822</v>
      </c>
    </row>
    <row r="31" spans="1:53" x14ac:dyDescent="0.25">
      <c r="A31" s="34" t="s">
        <v>164</v>
      </c>
      <c r="B31" s="30" t="s">
        <v>48</v>
      </c>
      <c r="C31" s="31" t="s">
        <v>165</v>
      </c>
      <c r="D31" s="32"/>
      <c r="E31" s="32" t="s">
        <v>166</v>
      </c>
      <c r="F31" s="32" t="s">
        <v>167</v>
      </c>
      <c r="G31" s="181">
        <v>3101.2333333333331</v>
      </c>
      <c r="H31" s="181">
        <v>442.81666666666661</v>
      </c>
      <c r="I31" s="29">
        <v>1.9507205482387793E-2</v>
      </c>
      <c r="J31" s="29">
        <v>3.5501939415416781E-3</v>
      </c>
      <c r="K31" s="29">
        <v>5.2238284603125115E-2</v>
      </c>
      <c r="L31" s="29">
        <v>5.0569250712974717E-3</v>
      </c>
      <c r="M31" s="29">
        <v>2.9224092168443662E-2</v>
      </c>
      <c r="N31" s="29">
        <v>2.5620990085552854E-3</v>
      </c>
      <c r="O31" s="29">
        <v>2.7333562874894531E-2</v>
      </c>
      <c r="P31" s="29">
        <v>2.4049014937173509E-3</v>
      </c>
      <c r="Q31" s="29">
        <v>1.8758487382066424E-2</v>
      </c>
      <c r="R31" s="29">
        <v>3.437535346746999E-3</v>
      </c>
      <c r="T31" s="174">
        <f t="shared" si="2"/>
        <v>6.2901443992350761E-6</v>
      </c>
      <c r="U31" s="174">
        <f t="shared" si="3"/>
        <v>8.0172997287252323E-6</v>
      </c>
      <c r="V31" s="174">
        <f t="shared" si="4"/>
        <v>1.6844358030608829E-5</v>
      </c>
      <c r="W31" s="174">
        <f t="shared" si="5"/>
        <v>1.141990681914443E-5</v>
      </c>
      <c r="X31" s="174">
        <f t="shared" si="6"/>
        <v>9.4233774203092315E-6</v>
      </c>
      <c r="Y31" s="174">
        <f t="shared" si="7"/>
        <v>5.7859136780954172E-6</v>
      </c>
      <c r="Z31" s="174">
        <f t="shared" si="8"/>
        <v>8.8137717923711643E-6</v>
      </c>
      <c r="AA31" s="174">
        <f t="shared" si="9"/>
        <v>5.4309191020753919E-6</v>
      </c>
      <c r="AB31" s="174">
        <f t="shared" si="10"/>
        <v>6.0487184825606241E-6</v>
      </c>
      <c r="AC31" s="174">
        <f t="shared" si="11"/>
        <v>7.7628861005239168E-6</v>
      </c>
      <c r="AE31" s="175">
        <f t="shared" si="12"/>
        <v>1.2745811892172443</v>
      </c>
      <c r="AF31" s="175">
        <f t="shared" si="13"/>
        <v>0.67796628392680069</v>
      </c>
      <c r="AG31" s="175">
        <f t="shared" si="14"/>
        <v>0.61399574908520971</v>
      </c>
      <c r="AH31" s="175">
        <f t="shared" si="15"/>
        <v>0.61618558206557728</v>
      </c>
      <c r="AI31" s="175">
        <f t="shared" si="16"/>
        <v>1.2833935192893335</v>
      </c>
      <c r="AK31" s="178" t="s">
        <v>72</v>
      </c>
      <c r="AL31" s="174">
        <f>(SUM(I262:I269)+SUM(I421:I427))/(SUM($G262:$G269)+SUM($G421:$G427))</f>
        <v>1.4031560613800928E-5</v>
      </c>
      <c r="AM31" s="174">
        <f>(SUM(J262:J269)+SUM(J421:J427))/(SUM($H262:$H269)+SUM($H421:$H427))</f>
        <v>7.8241489344598813E-6</v>
      </c>
      <c r="AN31" s="174">
        <f>(SUM(K262:K269)+SUM(K421:K427))/(SUM($G262:$G269)+SUM($G421:$G427))</f>
        <v>2.4128397900516474E-5</v>
      </c>
      <c r="AO31" s="174">
        <f>(SUM(L262:L269)+SUM(L421:L427))/(SUM($H262:$H269)+SUM($H421:$H427))</f>
        <v>2.9764844404888712E-5</v>
      </c>
      <c r="AP31" s="174">
        <f>(SUM(M262:M269)+SUM(M421:M427))/(SUM($G262:$G269)+SUM($G421:$G427))</f>
        <v>8.3127380581290436E-6</v>
      </c>
      <c r="AQ31" s="174">
        <f>(SUM(N262:N269)+SUM(N421:N427))/(SUM($H262:$H269)+SUM($H421:$H427))</f>
        <v>9.2534074885519862E-6</v>
      </c>
      <c r="AR31" s="174">
        <f>(SUM(O262:O269)+SUM(O421:O427))/(SUM($G262:$G269)+SUM($G421:$G427))</f>
        <v>1.1822487712083372E-5</v>
      </c>
      <c r="AS31" s="174">
        <f>(SUM(P262:P269)+SUM(P421:P427))/(SUM($H262:$H269)+SUM($H421:$H427))</f>
        <v>1.3960248682605086E-5</v>
      </c>
      <c r="AT31" s="174">
        <f>(SUM(Q262:Q269)+SUM(Q421:Q427))/(SUM($G262:$G269)+SUM($G421:$G427))</f>
        <v>1.1369438961074296E-5</v>
      </c>
      <c r="AU31" s="174">
        <f>(SUM(R262:R269)+SUM(R421:R427))/(SUM($H262:$H269)+SUM($H421:$H427))</f>
        <v>8.0600858688742084E-6</v>
      </c>
      <c r="AV31" s="177" t="s">
        <v>72</v>
      </c>
      <c r="AW31" s="180">
        <f t="shared" si="17"/>
        <v>0.5576107426542658</v>
      </c>
      <c r="AX31" s="180">
        <f t="shared" si="18"/>
        <v>1.233602186419994</v>
      </c>
      <c r="AY31" s="180">
        <f t="shared" si="19"/>
        <v>1.1131599990093588</v>
      </c>
      <c r="AZ31" s="180">
        <f t="shared" si="20"/>
        <v>1.1808215853197106</v>
      </c>
      <c r="BA31" s="180">
        <f t="shared" si="21"/>
        <v>0.70892555881337993</v>
      </c>
    </row>
    <row r="32" spans="1:53" x14ac:dyDescent="0.25">
      <c r="A32" s="25" t="s">
        <v>168</v>
      </c>
      <c r="B32" s="30" t="s">
        <v>48</v>
      </c>
      <c r="C32" s="31" t="s">
        <v>165</v>
      </c>
      <c r="D32" s="32"/>
      <c r="E32" s="32" t="s">
        <v>169</v>
      </c>
      <c r="F32" s="32" t="s">
        <v>170</v>
      </c>
      <c r="G32" s="173">
        <v>7789</v>
      </c>
      <c r="H32" s="173">
        <v>929.01666666666654</v>
      </c>
      <c r="I32" s="29">
        <v>6.6734000000000002E-2</v>
      </c>
      <c r="J32" s="29">
        <v>5.2932999999999999E-3</v>
      </c>
      <c r="K32" s="29">
        <v>0.10779</v>
      </c>
      <c r="L32" s="29">
        <v>1.8135999999999999E-2</v>
      </c>
      <c r="M32" s="29">
        <v>7.4896000000000004E-2</v>
      </c>
      <c r="N32" s="29">
        <v>6.9541000000000004E-3</v>
      </c>
      <c r="O32" s="29">
        <v>4.9175999999999997E-2</v>
      </c>
      <c r="P32" s="29">
        <v>5.0455999999999999E-3</v>
      </c>
      <c r="Q32" s="29">
        <v>3.3637E-2</v>
      </c>
      <c r="R32" s="29">
        <v>2.4467999999999998E-3</v>
      </c>
      <c r="T32" s="174">
        <f t="shared" si="2"/>
        <v>8.5677237129284893E-6</v>
      </c>
      <c r="U32" s="174">
        <f t="shared" si="3"/>
        <v>5.6977449274322321E-6</v>
      </c>
      <c r="V32" s="174">
        <f t="shared" si="4"/>
        <v>1.3838746950828091E-5</v>
      </c>
      <c r="W32" s="174">
        <f t="shared" si="5"/>
        <v>1.952171651028866E-5</v>
      </c>
      <c r="X32" s="174">
        <f t="shared" si="6"/>
        <v>9.6156117601746059E-6</v>
      </c>
      <c r="Y32" s="174">
        <f t="shared" si="7"/>
        <v>7.4854415959527111E-6</v>
      </c>
      <c r="Z32" s="174">
        <f t="shared" si="8"/>
        <v>6.3135190653485683E-6</v>
      </c>
      <c r="AA32" s="174">
        <f t="shared" si="9"/>
        <v>5.4311189250282565E-6</v>
      </c>
      <c r="AB32" s="174">
        <f t="shared" si="10"/>
        <v>4.3185261265887789E-6</v>
      </c>
      <c r="AC32" s="174">
        <f t="shared" si="11"/>
        <v>2.63375253404137E-6</v>
      </c>
      <c r="AE32" s="175">
        <f t="shared" si="12"/>
        <v>0.66502435399900584</v>
      </c>
      <c r="AF32" s="175">
        <f t="shared" si="13"/>
        <v>1.4106563679250244</v>
      </c>
      <c r="AG32" s="175">
        <f t="shared" si="14"/>
        <v>0.77846753619519948</v>
      </c>
      <c r="AH32" s="175">
        <f t="shared" si="15"/>
        <v>0.86023640204663032</v>
      </c>
      <c r="AI32" s="175">
        <f t="shared" si="16"/>
        <v>0.60987301149472994</v>
      </c>
      <c r="AK32" s="30" t="s">
        <v>73</v>
      </c>
      <c r="AL32" s="174">
        <f>(SUM(I270:I283)/SUM($G270:$G283))</f>
        <v>4.6947646881731837E-6</v>
      </c>
      <c r="AM32" s="174">
        <f>(SUM(J270:J283)/SUM($H270:$H283))</f>
        <v>4.2966923911267999E-6</v>
      </c>
      <c r="AN32" s="174">
        <f>(SUM(K270:K283)/SUM($G270:$G283))</f>
        <v>5.7017296998017074E-5</v>
      </c>
      <c r="AO32" s="174">
        <f>(SUM(L270:L283)/SUM($H270:$H283))</f>
        <v>4.0902616353091174E-5</v>
      </c>
      <c r="AP32" s="174">
        <f>(SUM(M270:M283)/SUM($G270:$G283))</f>
        <v>1.8847319131249795E-5</v>
      </c>
      <c r="AQ32" s="174">
        <f>(SUM(N270:N283)/SUM($H270:$H283))</f>
        <v>5.4412260132735941E-6</v>
      </c>
      <c r="AR32" s="174">
        <f>(SUM(O270:O283)/SUM($G270:$G283))</f>
        <v>4.0627005593749458E-5</v>
      </c>
      <c r="AS32" s="174">
        <f>(SUM(P270:P283)/SUM($H270:$H283))</f>
        <v>5.8113997001083357E-6</v>
      </c>
      <c r="AT32" s="174">
        <f>(SUM(Q270:Q283)/SUM($G270:$G283))</f>
        <v>9.4289858204994399E-6</v>
      </c>
      <c r="AU32" s="174">
        <f>(SUM(R270:R283)/SUM($H270:$H283))</f>
        <v>3.9698204851640298E-6</v>
      </c>
      <c r="AV32" s="177" t="s">
        <v>73</v>
      </c>
      <c r="AW32" s="175">
        <f t="shared" si="17"/>
        <v>0.91520931857368959</v>
      </c>
      <c r="AX32" s="175">
        <f t="shared" si="18"/>
        <v>0.7173720696460526</v>
      </c>
      <c r="AY32" s="175">
        <f t="shared" si="19"/>
        <v>0.2887002642328993</v>
      </c>
      <c r="AZ32" s="175">
        <f t="shared" si="20"/>
        <v>0.1430427769700662</v>
      </c>
      <c r="BA32" s="175">
        <f t="shared" si="21"/>
        <v>0.42102306236724768</v>
      </c>
    </row>
    <row r="33" spans="1:53" x14ac:dyDescent="0.25">
      <c r="A33" s="25" t="s">
        <v>171</v>
      </c>
      <c r="B33" s="30" t="s">
        <v>48</v>
      </c>
      <c r="C33" s="31" t="s">
        <v>165</v>
      </c>
      <c r="D33" s="32"/>
      <c r="E33" s="32" t="s">
        <v>172</v>
      </c>
      <c r="F33" s="32" t="s">
        <v>173</v>
      </c>
      <c r="G33" s="173">
        <v>2.1666666666666665</v>
      </c>
      <c r="H33" s="173">
        <v>945.72083333333296</v>
      </c>
      <c r="I33" s="29">
        <v>1.8814E-5</v>
      </c>
      <c r="J33" s="29">
        <v>5.4235000000000004E-3</v>
      </c>
      <c r="K33" s="29">
        <v>3.0196999999999999E-5</v>
      </c>
      <c r="L33" s="29">
        <v>1.8350999999999999E-2</v>
      </c>
      <c r="M33" s="29">
        <v>2.1231000000000001E-5</v>
      </c>
      <c r="N33" s="29">
        <v>7.1409000000000004E-3</v>
      </c>
      <c r="O33" s="29">
        <v>1.3951000000000001E-5</v>
      </c>
      <c r="P33" s="29">
        <v>5.1757000000000001E-3</v>
      </c>
      <c r="Q33" s="29">
        <v>9.4586999999999997E-6</v>
      </c>
      <c r="R33" s="29">
        <v>2.4991000000000002E-3</v>
      </c>
      <c r="T33" s="174">
        <f t="shared" si="2"/>
        <v>8.6833846153846152E-6</v>
      </c>
      <c r="U33" s="174">
        <f t="shared" si="3"/>
        <v>5.734779026580257E-6</v>
      </c>
      <c r="V33" s="174">
        <f t="shared" si="4"/>
        <v>1.3937076923076924E-5</v>
      </c>
      <c r="W33" s="174">
        <f t="shared" si="5"/>
        <v>1.9404246320046885E-5</v>
      </c>
      <c r="X33" s="174">
        <f t="shared" si="6"/>
        <v>9.7989230769230785E-6</v>
      </c>
      <c r="Y33" s="174">
        <f t="shared" si="7"/>
        <v>7.5507483268935102E-6</v>
      </c>
      <c r="Z33" s="174">
        <f t="shared" si="8"/>
        <v>6.4389230769230776E-6</v>
      </c>
      <c r="AA33" s="174">
        <f t="shared" si="9"/>
        <v>5.4727566714983743E-6</v>
      </c>
      <c r="AB33" s="174">
        <f t="shared" si="10"/>
        <v>4.3655538461538464E-6</v>
      </c>
      <c r="AC33" s="174">
        <f t="shared" si="11"/>
        <v>2.6425345745969799E-6</v>
      </c>
      <c r="AE33" s="175">
        <f t="shared" si="12"/>
        <v>0.6604313042197596</v>
      </c>
      <c r="AF33" s="175">
        <f t="shared" si="13"/>
        <v>1.3922751827477866</v>
      </c>
      <c r="AG33" s="175">
        <f t="shared" si="14"/>
        <v>0.77056920108658422</v>
      </c>
      <c r="AH33" s="175">
        <f t="shared" si="15"/>
        <v>0.84994906851932783</v>
      </c>
      <c r="AI33" s="175">
        <f t="shared" si="16"/>
        <v>0.60531485069760704</v>
      </c>
      <c r="AK33" s="178" t="s">
        <v>74</v>
      </c>
      <c r="AL33" s="174">
        <f>(SUM(I284:I294)+SUM(I428:I433))/(SUM($G284:$G294)+SUM($G428:$G433))</f>
        <v>2.5799640188739505E-5</v>
      </c>
      <c r="AM33" s="174">
        <f>(SUM(J284:J294)+SUM(J428:J433))/(SUM($H284:$H294)+SUM($H428:$H433))</f>
        <v>1.3842593942976062E-5</v>
      </c>
      <c r="AN33" s="174">
        <f>(SUM(K284:K294)+SUM(K428:K433))/(SUM($G284:$G294)+SUM($G428:$G433))</f>
        <v>6.823147259256662E-5</v>
      </c>
      <c r="AO33" s="174">
        <f>(SUM(L284:L294)+SUM(L428:L433))/(SUM($H284:$H294)+SUM($H428:$H433))</f>
        <v>5.1766117677672821E-5</v>
      </c>
      <c r="AP33" s="174">
        <f>(SUM(M284:M294)+SUM(M428:M433))/(SUM($G284:$G294)+SUM($G428:$G433))</f>
        <v>2.0279072851353158E-5</v>
      </c>
      <c r="AQ33" s="174">
        <f>(SUM(N284:N294)+SUM(N428:N433))/(SUM($H284:$H294)+SUM($H428:$H433))</f>
        <v>1.7489189042950539E-5</v>
      </c>
      <c r="AR33" s="174">
        <f>(SUM(O284:O294)+SUM(O428:O433))/(SUM($G284:$G294)+SUM($G428:$G433))</f>
        <v>3.4380574157135992E-5</v>
      </c>
      <c r="AS33" s="174">
        <f>(SUM(P284:P294)+SUM(P428:P433))/(SUM($H284:$H294)+SUM($H428:$H433))</f>
        <v>2.5750147451240446E-5</v>
      </c>
      <c r="AT33" s="174">
        <f>(SUM(Q284:Q294)+SUM(Q428:Q433))/(SUM($G284:$G294)+SUM($G428:$G433))</f>
        <v>2.2428389059003411E-5</v>
      </c>
      <c r="AU33" s="174">
        <f>(SUM(R284:R294)+SUM(R428:R433))/(SUM($H284:$H294)+SUM($H428:$H433))</f>
        <v>1.1087260710103753E-5</v>
      </c>
      <c r="AV33" s="177" t="s">
        <v>74</v>
      </c>
      <c r="AW33" s="175">
        <f t="shared" si="17"/>
        <v>0.53654213166189002</v>
      </c>
      <c r="AX33" s="175">
        <f t="shared" si="18"/>
        <v>0.75868386993178283</v>
      </c>
      <c r="AY33" s="175">
        <f t="shared" si="19"/>
        <v>0.86242547532361868</v>
      </c>
      <c r="AZ33" s="175">
        <f t="shared" si="20"/>
        <v>0.74897374702207453</v>
      </c>
      <c r="BA33" s="175">
        <f t="shared" si="21"/>
        <v>0.49434048432707217</v>
      </c>
    </row>
    <row r="34" spans="1:53" x14ac:dyDescent="0.25">
      <c r="A34" s="25" t="s">
        <v>174</v>
      </c>
      <c r="B34" s="30" t="s">
        <v>49</v>
      </c>
      <c r="C34" s="31" t="s">
        <v>175</v>
      </c>
      <c r="D34" s="32"/>
      <c r="E34" s="32">
        <v>3</v>
      </c>
      <c r="F34" s="32" t="s">
        <v>176</v>
      </c>
      <c r="G34" s="173">
        <v>1719.2041666666667</v>
      </c>
      <c r="H34" s="173">
        <v>1075.6624999999999</v>
      </c>
      <c r="I34" s="29">
        <v>1.3008043019803435E-2</v>
      </c>
      <c r="J34" s="29">
        <v>9.6249843126023533E-3</v>
      </c>
      <c r="K34" s="29">
        <v>2.5469818473859498E-2</v>
      </c>
      <c r="L34" s="29">
        <v>1.6946744070549687E-2</v>
      </c>
      <c r="M34" s="29">
        <v>2.3529575916121318E-2</v>
      </c>
      <c r="N34" s="29">
        <v>1.5714982070074233E-2</v>
      </c>
      <c r="O34" s="29">
        <v>1.6882635368941499E-2</v>
      </c>
      <c r="P34" s="29">
        <v>1.0637025673272625E-2</v>
      </c>
      <c r="Q34" s="29">
        <v>1.0314929459969206E-2</v>
      </c>
      <c r="R34" s="29">
        <v>7.5401697553287008E-3</v>
      </c>
      <c r="T34" s="174">
        <f t="shared" si="2"/>
        <v>7.5663165969545608E-6</v>
      </c>
      <c r="U34" s="174">
        <f t="shared" si="3"/>
        <v>8.9479593391071595E-6</v>
      </c>
      <c r="V34" s="174">
        <f t="shared" si="4"/>
        <v>1.4814888753580944E-5</v>
      </c>
      <c r="W34" s="174">
        <f t="shared" si="5"/>
        <v>1.5754703794684382E-5</v>
      </c>
      <c r="X34" s="174">
        <f t="shared" si="6"/>
        <v>1.3686318572472041E-5</v>
      </c>
      <c r="Y34" s="174">
        <f t="shared" si="7"/>
        <v>1.4609584391083853E-5</v>
      </c>
      <c r="Z34" s="174">
        <f t="shared" si="8"/>
        <v>9.8200293462962747E-6</v>
      </c>
      <c r="AA34" s="174">
        <f t="shared" si="9"/>
        <v>9.8888133343614988E-6</v>
      </c>
      <c r="AB34" s="174">
        <f t="shared" si="10"/>
        <v>5.9998280948612591E-6</v>
      </c>
      <c r="AC34" s="174">
        <f t="shared" si="11"/>
        <v>7.0097914125747635E-6</v>
      </c>
      <c r="AE34" s="175">
        <f t="shared" si="12"/>
        <v>1.1826044052542963</v>
      </c>
      <c r="AF34" s="175">
        <f t="shared" si="13"/>
        <v>1.0634371986678788</v>
      </c>
      <c r="AG34" s="175">
        <f t="shared" si="14"/>
        <v>1.0674590331741087</v>
      </c>
      <c r="AH34" s="175">
        <f t="shared" si="15"/>
        <v>1.0070044585041049</v>
      </c>
      <c r="AI34" s="175">
        <f t="shared" si="16"/>
        <v>1.1683320424761034</v>
      </c>
      <c r="AK34" s="30" t="s">
        <v>77</v>
      </c>
      <c r="AL34" s="174">
        <f>(SUM(I296:I301)/SUM($G296:$G301))</f>
        <v>1.2563683804053196E-5</v>
      </c>
      <c r="AM34" s="174">
        <f>(SUM(J296:J301)/SUM($H296:$H301))</f>
        <v>2.2034036241658725E-5</v>
      </c>
      <c r="AN34" s="174">
        <f>(SUM(K296:K301)/SUM($G296:$G301))</f>
        <v>2.0100409291365388E-5</v>
      </c>
      <c r="AO34" s="174">
        <f>(SUM(L296:L301)/SUM($H296:$H301))</f>
        <v>3.1138565975329895E-5</v>
      </c>
      <c r="AP34" s="174">
        <f>(SUM(M296:M301)/SUM($G296:$G301))</f>
        <v>3.2097282738498766E-5</v>
      </c>
      <c r="AQ34" s="174">
        <f>(SUM(N296:N301)/SUM($H296:$H301))</f>
        <v>5.2965159299926154E-5</v>
      </c>
      <c r="AR34" s="174">
        <f>(SUM(O296:O301)/SUM($G296:$G301))</f>
        <v>2.9201244361293726E-5</v>
      </c>
      <c r="AS34" s="174">
        <f>(SUM(P296:P301)/SUM($H296:$H301))</f>
        <v>3.8266788575675031E-5</v>
      </c>
      <c r="AT34" s="174">
        <f>(SUM(Q296:Q301)/SUM($G296:$G301))</f>
        <v>1.4939184424921681E-5</v>
      </c>
      <c r="AU34" s="174">
        <f>(SUM(R296:R301)/SUM($H296:$H301))</f>
        <v>1.88738782910632E-5</v>
      </c>
      <c r="AV34" s="177" t="s">
        <v>77</v>
      </c>
      <c r="AW34" s="175">
        <f t="shared" si="17"/>
        <v>1.7537878686942343</v>
      </c>
      <c r="AX34" s="175">
        <f t="shared" si="18"/>
        <v>1.5491508418540618</v>
      </c>
      <c r="AY34" s="175">
        <f t="shared" si="19"/>
        <v>1.6501446471790469</v>
      </c>
      <c r="AZ34" s="175">
        <f t="shared" si="20"/>
        <v>1.3104506130703695</v>
      </c>
      <c r="BA34" s="175">
        <f t="shared" si="21"/>
        <v>1.2633807679338658</v>
      </c>
    </row>
    <row r="35" spans="1:53" x14ac:dyDescent="0.25">
      <c r="A35" s="25" t="s">
        <v>177</v>
      </c>
      <c r="B35" s="30" t="s">
        <v>49</v>
      </c>
      <c r="C35" s="31" t="s">
        <v>178</v>
      </c>
      <c r="D35" s="32"/>
      <c r="E35" s="32">
        <v>4</v>
      </c>
      <c r="F35" s="32" t="s">
        <v>179</v>
      </c>
      <c r="G35" s="173">
        <v>2431</v>
      </c>
      <c r="H35" s="173">
        <v>1373.0833333333333</v>
      </c>
      <c r="I35" s="29">
        <v>3.0509999999999999E-2</v>
      </c>
      <c r="J35" s="29">
        <v>1.8297000000000001E-2</v>
      </c>
      <c r="K35" s="29">
        <v>1.9411000000000001E-2</v>
      </c>
      <c r="L35" s="29">
        <v>8.8845E-3</v>
      </c>
      <c r="M35" s="29">
        <v>3.1931000000000001E-2</v>
      </c>
      <c r="N35" s="29">
        <v>1.8530000000000001E-2</v>
      </c>
      <c r="O35" s="29">
        <v>3.0338E-2</v>
      </c>
      <c r="P35" s="29">
        <v>1.5295E-2</v>
      </c>
      <c r="Q35" s="29">
        <v>2.7345999999999999E-2</v>
      </c>
      <c r="R35" s="29">
        <v>1.7000999999999999E-2</v>
      </c>
      <c r="T35" s="174">
        <f t="shared" si="2"/>
        <v>1.2550390785684902E-5</v>
      </c>
      <c r="U35" s="174">
        <f t="shared" si="3"/>
        <v>1.3325484008011169E-5</v>
      </c>
      <c r="V35" s="174">
        <f t="shared" si="4"/>
        <v>7.9847799259563969E-6</v>
      </c>
      <c r="W35" s="174">
        <f t="shared" si="5"/>
        <v>6.4704739940523158E-6</v>
      </c>
      <c r="X35" s="174">
        <f t="shared" si="6"/>
        <v>1.3134923899629783E-5</v>
      </c>
      <c r="Y35" s="174">
        <f t="shared" si="7"/>
        <v>1.3495175092553258E-5</v>
      </c>
      <c r="Z35" s="174">
        <f t="shared" si="8"/>
        <v>1.2479638009049773E-5</v>
      </c>
      <c r="AA35" s="174">
        <f t="shared" si="9"/>
        <v>1.1139163682709232E-5</v>
      </c>
      <c r="AB35" s="174">
        <f t="shared" si="10"/>
        <v>1.1248868778280542E-5</v>
      </c>
      <c r="AC35" s="174">
        <f t="shared" si="11"/>
        <v>1.2381622868240577E-5</v>
      </c>
      <c r="AE35" s="175">
        <f t="shared" si="12"/>
        <v>1.0617584930670323</v>
      </c>
      <c r="AF35" s="175">
        <f t="shared" si="13"/>
        <v>0.81035094943800834</v>
      </c>
      <c r="AG35" s="175">
        <f t="shared" si="14"/>
        <v>1.0274269722212572</v>
      </c>
      <c r="AH35" s="175">
        <f t="shared" si="15"/>
        <v>0.89258708262463393</v>
      </c>
      <c r="AI35" s="175">
        <f t="shared" si="16"/>
        <v>1.1006993780696572</v>
      </c>
      <c r="AK35" s="182" t="s">
        <v>78</v>
      </c>
      <c r="AL35" s="174">
        <f>(SUM(I302:I316)+SUM(I434:I437))/(SUM($G302:$G316)+SUM($G434:$G437))</f>
        <v>1.9451449493545016E-5</v>
      </c>
      <c r="AM35" s="174">
        <f>(SUM(J302:J316)+SUM(J434:J437))/(SUM($H302:$H316)+SUM($H434:$H437))</f>
        <v>1.7676038507298724E-5</v>
      </c>
      <c r="AN35" s="174">
        <f>(SUM(K302:K316)+SUM(K434:K437))/(SUM($G302:$G316)+SUM($G434:$G437))</f>
        <v>4.0360324481491643E-5</v>
      </c>
      <c r="AO35" s="174">
        <f>(SUM(L302:L316)+SUM(L434:L437))/(SUM($H302:$H316)+SUM($H434:$H437))</f>
        <v>5.8615415314987689E-5</v>
      </c>
      <c r="AP35" s="174">
        <f>(SUM(M302:M316)+SUM(M434:M437))/(SUM($G302:$G316)+SUM($G434:$G437))</f>
        <v>2.2688938840937623E-5</v>
      </c>
      <c r="AQ35" s="174">
        <f>(SUM(N302:N316)+SUM(N434:N437))/(SUM($H302:$H316)+SUM($H434:$H437))</f>
        <v>3.0391983794626748E-5</v>
      </c>
      <c r="AR35" s="174">
        <f>(SUM(O302:O316)+SUM(O434:O437))/(SUM($G302:$G316)+SUM($G434:$G437))</f>
        <v>3.6817116020326955E-5</v>
      </c>
      <c r="AS35" s="174">
        <f>(SUM(P302:P316)+SUM(P434:P437))/(SUM($H302:$H316)+SUM($H434:$H437))</f>
        <v>3.19898038378547E-5</v>
      </c>
      <c r="AT35" s="174">
        <f>(SUM(Q302:Q316)+SUM(Q434:Q437))/(SUM($G302:$G316)+SUM($G434:$G437))</f>
        <v>1.6156372645561648E-5</v>
      </c>
      <c r="AU35" s="174">
        <f>(SUM(R302:R316)+SUM(R434:R437))/(SUM($H302:$H316)+SUM($H434:$H437))</f>
        <v>2.2752550702279671E-5</v>
      </c>
      <c r="AV35" s="183" t="s">
        <v>78</v>
      </c>
      <c r="AW35" s="175">
        <f t="shared" si="17"/>
        <v>0.90872603160831467</v>
      </c>
      <c r="AX35" s="175">
        <f t="shared" si="18"/>
        <v>1.4523028758568932</v>
      </c>
      <c r="AY35" s="175">
        <f t="shared" si="19"/>
        <v>1.33950662072351</v>
      </c>
      <c r="AZ35" s="175">
        <f t="shared" si="20"/>
        <v>0.86888402177381119</v>
      </c>
      <c r="BA35" s="175">
        <f t="shared" si="21"/>
        <v>1.4082709777389342</v>
      </c>
    </row>
    <row r="36" spans="1:53" x14ac:dyDescent="0.25">
      <c r="A36" s="25" t="s">
        <v>180</v>
      </c>
      <c r="B36" s="30" t="s">
        <v>49</v>
      </c>
      <c r="C36" s="31" t="s">
        <v>181</v>
      </c>
      <c r="D36" s="32"/>
      <c r="E36" s="32">
        <v>101</v>
      </c>
      <c r="F36" s="32" t="s">
        <v>182</v>
      </c>
      <c r="G36" s="173">
        <v>2469.25</v>
      </c>
      <c r="H36" s="173">
        <v>1291.9583333333333</v>
      </c>
      <c r="I36" s="29">
        <v>4.4092412176596207E-2</v>
      </c>
      <c r="J36" s="29">
        <v>2.4466032763606385E-2</v>
      </c>
      <c r="K36" s="29">
        <v>2.8025757249627244E-2</v>
      </c>
      <c r="L36" s="29">
        <v>1.808405309372213E-2</v>
      </c>
      <c r="M36" s="29">
        <v>4.386252436564219E-2</v>
      </c>
      <c r="N36" s="29">
        <v>2.5339667620776093E-2</v>
      </c>
      <c r="O36" s="29">
        <v>3.7187665931897422E-2</v>
      </c>
      <c r="P36" s="29">
        <v>2.1403326209934286E-2</v>
      </c>
      <c r="Q36" s="29">
        <v>4.3976465372485736E-2</v>
      </c>
      <c r="R36" s="29">
        <v>2.4682486993986851E-2</v>
      </c>
      <c r="T36" s="174">
        <f t="shared" si="2"/>
        <v>1.7856601063722265E-5</v>
      </c>
      <c r="U36" s="174">
        <f t="shared" si="3"/>
        <v>1.893716858536954E-5</v>
      </c>
      <c r="V36" s="174">
        <f t="shared" si="4"/>
        <v>1.1349906752911711E-5</v>
      </c>
      <c r="W36" s="174">
        <f t="shared" si="5"/>
        <v>1.3997396531406816E-5</v>
      </c>
      <c r="X36" s="174">
        <f t="shared" si="6"/>
        <v>1.77635008061728E-5</v>
      </c>
      <c r="Y36" s="174">
        <f t="shared" si="7"/>
        <v>1.9613378362905998E-5</v>
      </c>
      <c r="Z36" s="174">
        <f t="shared" si="8"/>
        <v>1.5060308163165909E-5</v>
      </c>
      <c r="AA36" s="174">
        <f t="shared" si="9"/>
        <v>1.6566576225962616E-5</v>
      </c>
      <c r="AB36" s="174">
        <f t="shared" si="10"/>
        <v>1.7809644779785657E-5</v>
      </c>
      <c r="AC36" s="174">
        <f t="shared" si="11"/>
        <v>1.9104708222520219E-5</v>
      </c>
      <c r="AE36" s="175">
        <f t="shared" si="12"/>
        <v>1.0605136172215086</v>
      </c>
      <c r="AF36" s="175">
        <f t="shared" si="13"/>
        <v>1.2332609277002136</v>
      </c>
      <c r="AG36" s="175">
        <f t="shared" si="14"/>
        <v>1.1041392446746965</v>
      </c>
      <c r="AH36" s="175">
        <f t="shared" si="15"/>
        <v>1.1000157530959889</v>
      </c>
      <c r="AI36" s="175">
        <f t="shared" si="16"/>
        <v>1.0727169721096566</v>
      </c>
    </row>
    <row r="37" spans="1:53" x14ac:dyDescent="0.25">
      <c r="A37" s="25" t="s">
        <v>183</v>
      </c>
      <c r="B37" s="30" t="s">
        <v>49</v>
      </c>
      <c r="C37" s="31" t="s">
        <v>184</v>
      </c>
      <c r="D37" s="32"/>
      <c r="E37" s="32">
        <v>1</v>
      </c>
      <c r="F37" s="32" t="s">
        <v>185</v>
      </c>
      <c r="G37" s="173">
        <v>2576.0208333333335</v>
      </c>
      <c r="H37" s="173">
        <v>1320.5333333333333</v>
      </c>
      <c r="I37" s="29">
        <v>3.7187635166901739E-2</v>
      </c>
      <c r="J37" s="29">
        <v>1.9179000000000002E-2</v>
      </c>
      <c r="K37" s="29">
        <v>1.6899000000000001E-2</v>
      </c>
      <c r="L37" s="29">
        <v>1.1488999999999999E-2</v>
      </c>
      <c r="M37" s="29">
        <v>3.9592000000000002E-2</v>
      </c>
      <c r="N37" s="29">
        <v>1.6990000000000002E-2</v>
      </c>
      <c r="O37" s="29">
        <v>2.3040000000000001E-2</v>
      </c>
      <c r="P37" s="29">
        <v>1.9251999999999998E-2</v>
      </c>
      <c r="Q37" s="29">
        <v>3.5742999999999997E-2</v>
      </c>
      <c r="R37" s="29">
        <v>2.0279999999999999E-2</v>
      </c>
      <c r="T37" s="174">
        <f t="shared" si="2"/>
        <v>1.4436077024571839E-5</v>
      </c>
      <c r="U37" s="174">
        <f t="shared" si="3"/>
        <v>1.4523677302100164E-5</v>
      </c>
      <c r="V37" s="174">
        <f t="shared" si="4"/>
        <v>6.5601177526708663E-6</v>
      </c>
      <c r="W37" s="174">
        <f t="shared" si="5"/>
        <v>8.700272617124394E-6</v>
      </c>
      <c r="X37" s="174">
        <f t="shared" si="6"/>
        <v>1.5369440917435644E-5</v>
      </c>
      <c r="Y37" s="174">
        <f t="shared" si="7"/>
        <v>1.2866013731825527E-5</v>
      </c>
      <c r="Z37" s="174">
        <f t="shared" si="8"/>
        <v>8.9440270442947375E-6</v>
      </c>
      <c r="AA37" s="174">
        <f t="shared" si="9"/>
        <v>1.4578957996768982E-5</v>
      </c>
      <c r="AB37" s="174">
        <f t="shared" si="10"/>
        <v>1.3875275982822341E-5</v>
      </c>
      <c r="AC37" s="174">
        <f t="shared" si="11"/>
        <v>1.5357431340872375E-5</v>
      </c>
      <c r="AE37" s="175">
        <f t="shared" si="12"/>
        <v>1.0060681497735997</v>
      </c>
      <c r="AF37" s="175">
        <f t="shared" si="13"/>
        <v>1.326237263589086</v>
      </c>
      <c r="AG37" s="175">
        <f t="shared" si="14"/>
        <v>0.83711657443764664</v>
      </c>
      <c r="AH37" s="175">
        <f t="shared" si="15"/>
        <v>1.6300216809014103</v>
      </c>
      <c r="AI37" s="175">
        <f t="shared" si="16"/>
        <v>1.10681988307007</v>
      </c>
    </row>
    <row r="38" spans="1:53" x14ac:dyDescent="0.25">
      <c r="A38" s="25" t="s">
        <v>186</v>
      </c>
      <c r="B38" s="30" t="s">
        <v>49</v>
      </c>
      <c r="C38" s="31" t="s">
        <v>187</v>
      </c>
      <c r="D38" s="32"/>
      <c r="E38" s="32">
        <v>3</v>
      </c>
      <c r="F38" s="32" t="s">
        <v>188</v>
      </c>
      <c r="G38" s="173">
        <v>2399.8416666666667</v>
      </c>
      <c r="H38" s="173">
        <v>1667.05</v>
      </c>
      <c r="I38" s="29">
        <v>1.9122099225705954E-2</v>
      </c>
      <c r="J38" s="29">
        <v>1.3798843383344589E-2</v>
      </c>
      <c r="K38" s="29">
        <v>3.2708310253968462E-2</v>
      </c>
      <c r="L38" s="29">
        <v>2.2360992776872861E-2</v>
      </c>
      <c r="M38" s="29">
        <v>3.6236391739044839E-2</v>
      </c>
      <c r="N38" s="29">
        <v>2.3616359115311882E-2</v>
      </c>
      <c r="O38" s="29">
        <v>2.5972638624182018E-2</v>
      </c>
      <c r="P38" s="29">
        <v>1.7483915039452742E-2</v>
      </c>
      <c r="Q38" s="29">
        <v>1.8201144715485749E-2</v>
      </c>
      <c r="R38" s="29">
        <v>1.1307090702715034E-2</v>
      </c>
      <c r="T38" s="174">
        <f t="shared" si="2"/>
        <v>7.9680670151319511E-6</v>
      </c>
      <c r="U38" s="174">
        <f t="shared" si="3"/>
        <v>8.2774022274944304E-6</v>
      </c>
      <c r="V38" s="174">
        <f t="shared" si="4"/>
        <v>1.3629361765103306E-5</v>
      </c>
      <c r="W38" s="174">
        <f t="shared" si="5"/>
        <v>1.3413510558695217E-5</v>
      </c>
      <c r="X38" s="174">
        <f t="shared" si="6"/>
        <v>1.5099492705023528E-5</v>
      </c>
      <c r="Y38" s="174">
        <f t="shared" si="7"/>
        <v>1.4166557161040091E-5</v>
      </c>
      <c r="Z38" s="174">
        <f t="shared" si="8"/>
        <v>1.0822646754132536E-5</v>
      </c>
      <c r="AA38" s="174">
        <f t="shared" si="9"/>
        <v>1.0487936798208057E-5</v>
      </c>
      <c r="AB38" s="174">
        <f t="shared" si="10"/>
        <v>7.584310651946795E-6</v>
      </c>
      <c r="AC38" s="174">
        <f t="shared" si="11"/>
        <v>6.7826944019165801E-6</v>
      </c>
      <c r="AE38" s="175">
        <f t="shared" si="12"/>
        <v>1.038821863793945</v>
      </c>
      <c r="AF38" s="175">
        <f t="shared" si="13"/>
        <v>0.98416277958365184</v>
      </c>
      <c r="AG38" s="175">
        <f t="shared" si="14"/>
        <v>0.93821411340044203</v>
      </c>
      <c r="AH38" s="175">
        <f t="shared" si="15"/>
        <v>0.96907318851586166</v>
      </c>
      <c r="AI38" s="175">
        <f t="shared" si="16"/>
        <v>0.89430598418005858</v>
      </c>
    </row>
    <row r="39" spans="1:53" x14ac:dyDescent="0.25">
      <c r="A39" s="25" t="s">
        <v>189</v>
      </c>
      <c r="B39" s="30" t="s">
        <v>50</v>
      </c>
      <c r="C39" s="31" t="s">
        <v>190</v>
      </c>
      <c r="D39" s="32"/>
      <c r="E39" s="32" t="s">
        <v>148</v>
      </c>
      <c r="F39" s="32" t="s">
        <v>191</v>
      </c>
      <c r="G39" s="173">
        <v>986.29999999999984</v>
      </c>
      <c r="H39" s="173">
        <v>778.1875</v>
      </c>
      <c r="I39" s="29">
        <v>8.1866677458744732E-3</v>
      </c>
      <c r="J39" s="29">
        <v>5.0436319404110891E-3</v>
      </c>
      <c r="K39" s="29">
        <v>1.3088526739581371E-2</v>
      </c>
      <c r="L39" s="29">
        <v>7.7091219837827647E-3</v>
      </c>
      <c r="M39" s="29">
        <v>1.2066702225155573E-2</v>
      </c>
      <c r="N39" s="29">
        <v>8.6859350216858394E-3</v>
      </c>
      <c r="O39" s="29">
        <v>8.3806676145577984E-3</v>
      </c>
      <c r="P39" s="29">
        <v>1.0577910307373185E-2</v>
      </c>
      <c r="Q39" s="29">
        <v>7.3682293795964554E-3</v>
      </c>
      <c r="R39" s="29">
        <v>4.6411952083726194E-3</v>
      </c>
      <c r="T39" s="174">
        <f t="shared" si="2"/>
        <v>8.3003829928768878E-6</v>
      </c>
      <c r="U39" s="174">
        <f t="shared" si="3"/>
        <v>6.4812554049134544E-6</v>
      </c>
      <c r="V39" s="174">
        <f t="shared" si="4"/>
        <v>1.3270330264200926E-5</v>
      </c>
      <c r="W39" s="174">
        <f t="shared" si="5"/>
        <v>9.9065096570977626E-6</v>
      </c>
      <c r="X39" s="174">
        <f t="shared" si="6"/>
        <v>1.2234312303716491E-5</v>
      </c>
      <c r="Y39" s="174">
        <f t="shared" si="7"/>
        <v>1.1161750891251581E-5</v>
      </c>
      <c r="Z39" s="174">
        <f t="shared" si="8"/>
        <v>8.4970775773677375E-6</v>
      </c>
      <c r="AA39" s="174">
        <f t="shared" si="9"/>
        <v>1.3593009791821618E-5</v>
      </c>
      <c r="AB39" s="174">
        <f t="shared" si="10"/>
        <v>7.4705762745579002E-6</v>
      </c>
      <c r="AC39" s="174">
        <f t="shared" si="11"/>
        <v>5.9641091746817055E-6</v>
      </c>
      <c r="AE39" s="175">
        <f t="shared" si="12"/>
        <v>0.78083811439489625</v>
      </c>
      <c r="AF39" s="175">
        <f t="shared" si="13"/>
        <v>0.74651568271984403</v>
      </c>
      <c r="AG39" s="175">
        <f t="shared" si="14"/>
        <v>0.91233169582085205</v>
      </c>
      <c r="AH39" s="175">
        <f t="shared" si="15"/>
        <v>1.5997276320069236</v>
      </c>
      <c r="AI39" s="175">
        <f t="shared" si="16"/>
        <v>0.79834660078276953</v>
      </c>
      <c r="AK39" s="6"/>
    </row>
    <row r="40" spans="1:53" x14ac:dyDescent="0.25">
      <c r="A40" s="25" t="s">
        <v>192</v>
      </c>
      <c r="B40" s="30" t="s">
        <v>50</v>
      </c>
      <c r="C40" s="31" t="s">
        <v>193</v>
      </c>
      <c r="D40" s="32"/>
      <c r="E40" s="32" t="s">
        <v>194</v>
      </c>
      <c r="F40" s="32" t="s">
        <v>195</v>
      </c>
      <c r="G40" s="173">
        <v>2024.9125000000001</v>
      </c>
      <c r="H40" s="173">
        <v>480.30416666666662</v>
      </c>
      <c r="I40" s="29">
        <v>1.8839349486279969E-2</v>
      </c>
      <c r="J40" s="29">
        <v>5.8242850348732651E-3</v>
      </c>
      <c r="K40" s="29">
        <v>5.0592515147767587E-2</v>
      </c>
      <c r="L40" s="29">
        <v>9.5496094474758261E-3</v>
      </c>
      <c r="M40" s="29">
        <v>3.2057225696213609E-2</v>
      </c>
      <c r="N40" s="29">
        <v>7.6264382499287705E-3</v>
      </c>
      <c r="O40" s="29">
        <v>2.375126922947875E-2</v>
      </c>
      <c r="P40" s="29">
        <v>9.6172869350513203E-3</v>
      </c>
      <c r="Q40" s="29">
        <v>1.8633053358319853E-2</v>
      </c>
      <c r="R40" s="29">
        <v>3.1474212779081154E-3</v>
      </c>
      <c r="T40" s="174">
        <f t="shared" si="2"/>
        <v>9.3037844777391456E-6</v>
      </c>
      <c r="U40" s="174">
        <f t="shared" si="3"/>
        <v>1.2126242991590257E-5</v>
      </c>
      <c r="V40" s="174">
        <f t="shared" si="4"/>
        <v>2.4985037698057365E-5</v>
      </c>
      <c r="W40" s="174">
        <f t="shared" si="5"/>
        <v>1.9882420578923065E-5</v>
      </c>
      <c r="X40" s="174">
        <f t="shared" si="6"/>
        <v>1.5831412812264039E-5</v>
      </c>
      <c r="Y40" s="174">
        <f t="shared" si="7"/>
        <v>1.5878351218263646E-5</v>
      </c>
      <c r="Z40" s="174">
        <f t="shared" si="8"/>
        <v>1.172952867320378E-5</v>
      </c>
      <c r="AA40" s="174">
        <f t="shared" si="9"/>
        <v>2.0023326055644576E-5</v>
      </c>
      <c r="AB40" s="174">
        <f t="shared" si="10"/>
        <v>9.2019054444672808E-6</v>
      </c>
      <c r="AC40" s="174">
        <f t="shared" si="11"/>
        <v>6.5529751693627112E-6</v>
      </c>
      <c r="AE40" s="175">
        <f t="shared" si="12"/>
        <v>1.303366712825766</v>
      </c>
      <c r="AF40" s="175">
        <f t="shared" si="13"/>
        <v>0.79577308704517025</v>
      </c>
      <c r="AG40" s="175">
        <f t="shared" si="14"/>
        <v>1.002964890534801</v>
      </c>
      <c r="AH40" s="175">
        <f t="shared" si="15"/>
        <v>1.7070870120628168</v>
      </c>
      <c r="AI40" s="175">
        <f t="shared" si="16"/>
        <v>0.7121324174552065</v>
      </c>
    </row>
    <row r="41" spans="1:53" x14ac:dyDescent="0.25">
      <c r="A41" s="25" t="s">
        <v>196</v>
      </c>
      <c r="B41" s="30" t="s">
        <v>50</v>
      </c>
      <c r="C41" s="31" t="s">
        <v>197</v>
      </c>
      <c r="D41" s="32"/>
      <c r="E41" s="32" t="s">
        <v>99</v>
      </c>
      <c r="F41" s="32" t="s">
        <v>198</v>
      </c>
      <c r="G41" s="173">
        <v>1601.1666666666667</v>
      </c>
      <c r="H41" s="173">
        <v>363.89999999999992</v>
      </c>
      <c r="I41" s="29">
        <v>1.9343846244174293E-2</v>
      </c>
      <c r="J41" s="29">
        <v>4.1958049984021492E-3</v>
      </c>
      <c r="K41" s="29">
        <v>1.9101436331884044E-2</v>
      </c>
      <c r="L41" s="29">
        <v>4.7406236368505673E-3</v>
      </c>
      <c r="M41" s="29">
        <v>3.1891611612761224E-2</v>
      </c>
      <c r="N41" s="29">
        <v>7.6633017495212107E-3</v>
      </c>
      <c r="O41" s="29">
        <v>1.4917160296226296E-2</v>
      </c>
      <c r="P41" s="29">
        <v>4.149171530377976E-3</v>
      </c>
      <c r="Q41" s="29">
        <v>2.2696917342938664E-2</v>
      </c>
      <c r="R41" s="29">
        <v>3.2157317454145182E-3</v>
      </c>
      <c r="T41" s="174">
        <f t="shared" si="2"/>
        <v>1.2081094771005075E-5</v>
      </c>
      <c r="U41" s="174">
        <f t="shared" si="3"/>
        <v>1.1530104419901484E-5</v>
      </c>
      <c r="V41" s="174">
        <f t="shared" si="4"/>
        <v>1.1929698968596259E-5</v>
      </c>
      <c r="W41" s="174">
        <f t="shared" si="5"/>
        <v>1.3027270230422007E-5</v>
      </c>
      <c r="X41" s="174">
        <f t="shared" si="6"/>
        <v>1.9917733910332811E-5</v>
      </c>
      <c r="Y41" s="174">
        <f t="shared" si="7"/>
        <v>2.1058812172358376E-5</v>
      </c>
      <c r="Z41" s="174">
        <f t="shared" si="8"/>
        <v>9.3164319535086675E-6</v>
      </c>
      <c r="AA41" s="174">
        <f t="shared" si="9"/>
        <v>1.1401955290953495E-5</v>
      </c>
      <c r="AB41" s="174">
        <f t="shared" si="10"/>
        <v>1.417523722885729E-5</v>
      </c>
      <c r="AC41" s="174">
        <f t="shared" si="11"/>
        <v>8.8368555795947204E-6</v>
      </c>
      <c r="AE41" s="175">
        <f t="shared" si="12"/>
        <v>0.95439234924089977</v>
      </c>
      <c r="AF41" s="175">
        <f t="shared" si="13"/>
        <v>1.0920032655237149</v>
      </c>
      <c r="AG41" s="175">
        <f t="shared" si="14"/>
        <v>1.0572895625156233</v>
      </c>
      <c r="AH41" s="175">
        <f t="shared" si="15"/>
        <v>1.2238542982820153</v>
      </c>
      <c r="AI41" s="175">
        <f t="shared" si="16"/>
        <v>0.62340089530248288</v>
      </c>
    </row>
    <row r="42" spans="1:53" x14ac:dyDescent="0.25">
      <c r="A42" s="25" t="s">
        <v>199</v>
      </c>
      <c r="B42" s="30" t="s">
        <v>50</v>
      </c>
      <c r="C42" s="31" t="s">
        <v>197</v>
      </c>
      <c r="D42" s="32"/>
      <c r="E42" s="32" t="s">
        <v>102</v>
      </c>
      <c r="F42" s="32" t="s">
        <v>200</v>
      </c>
      <c r="G42" s="173">
        <v>1630.7500000000002</v>
      </c>
      <c r="H42" s="173">
        <v>352.87916666666661</v>
      </c>
      <c r="I42" s="29">
        <v>1.97007513859025E-2</v>
      </c>
      <c r="J42" s="29">
        <v>4.0614299939820816E-3</v>
      </c>
      <c r="K42" s="29">
        <v>1.945421648105659E-2</v>
      </c>
      <c r="L42" s="29">
        <v>4.5870128806314173E-3</v>
      </c>
      <c r="M42" s="29">
        <v>3.2481434721158414E-2</v>
      </c>
      <c r="N42" s="29">
        <v>7.4194779444526479E-3</v>
      </c>
      <c r="O42" s="29">
        <v>1.5193392889513286E-2</v>
      </c>
      <c r="P42" s="29">
        <v>4.0172818351031482E-3</v>
      </c>
      <c r="Q42" s="29">
        <v>2.3116265763378899E-2</v>
      </c>
      <c r="R42" s="29">
        <v>3.1084914842660653E-3</v>
      </c>
      <c r="T42" s="174">
        <f t="shared" si="2"/>
        <v>1.2080791896920127E-5</v>
      </c>
      <c r="U42" s="174">
        <f t="shared" si="3"/>
        <v>1.150940712183939E-5</v>
      </c>
      <c r="V42" s="174">
        <f t="shared" si="4"/>
        <v>1.1929613049858401E-5</v>
      </c>
      <c r="W42" s="174">
        <f t="shared" si="5"/>
        <v>1.299882031563614E-5</v>
      </c>
      <c r="X42" s="174">
        <f t="shared" si="6"/>
        <v>1.9918095797123047E-5</v>
      </c>
      <c r="Y42" s="174">
        <f t="shared" si="7"/>
        <v>2.1025548247967738E-5</v>
      </c>
      <c r="Z42" s="174">
        <f t="shared" si="8"/>
        <v>9.3168130550441727E-6</v>
      </c>
      <c r="AA42" s="174">
        <f t="shared" si="9"/>
        <v>1.138429869082613E-5</v>
      </c>
      <c r="AB42" s="174">
        <f t="shared" si="10"/>
        <v>1.4175235789286461E-5</v>
      </c>
      <c r="AC42" s="174">
        <f t="shared" si="11"/>
        <v>8.8089402206120578E-6</v>
      </c>
      <c r="AE42" s="175">
        <f t="shared" si="12"/>
        <v>0.95270303636085274</v>
      </c>
      <c r="AF42" s="175">
        <f t="shared" si="13"/>
        <v>1.0896263157328836</v>
      </c>
      <c r="AG42" s="175">
        <f t="shared" si="14"/>
        <v>1.0556003175265705</v>
      </c>
      <c r="AH42" s="175">
        <f t="shared" si="15"/>
        <v>1.2219091038499059</v>
      </c>
      <c r="AI42" s="175">
        <f t="shared" si="16"/>
        <v>0.62143165387554189</v>
      </c>
    </row>
    <row r="43" spans="1:53" x14ac:dyDescent="0.25">
      <c r="A43" s="25" t="s">
        <v>201</v>
      </c>
      <c r="B43" s="30" t="s">
        <v>50</v>
      </c>
      <c r="C43" s="31" t="s">
        <v>202</v>
      </c>
      <c r="D43" s="32"/>
      <c r="E43" s="32" t="s">
        <v>99</v>
      </c>
      <c r="F43" s="32" t="s">
        <v>203</v>
      </c>
      <c r="G43" s="173">
        <v>931.63333333333355</v>
      </c>
      <c r="H43" s="173">
        <v>598.43333333333351</v>
      </c>
      <c r="I43" s="29">
        <v>1.0387E-2</v>
      </c>
      <c r="J43" s="29">
        <v>4.8598000000000001E-3</v>
      </c>
      <c r="K43" s="29">
        <v>1.7038999999999999E-2</v>
      </c>
      <c r="L43" s="29">
        <v>7.6810000000000003E-3</v>
      </c>
      <c r="M43" s="29">
        <v>1.1363E-2</v>
      </c>
      <c r="N43" s="29">
        <v>8.6920999999999995E-3</v>
      </c>
      <c r="O43" s="29">
        <v>1.4825E-2</v>
      </c>
      <c r="P43" s="29">
        <v>5.8979999999999996E-3</v>
      </c>
      <c r="Q43" s="29">
        <v>1.0326999999999999E-2</v>
      </c>
      <c r="R43" s="29">
        <v>3.4148999999999998E-3</v>
      </c>
      <c r="T43" s="174">
        <f t="shared" si="2"/>
        <v>1.1149236108626424E-5</v>
      </c>
      <c r="U43" s="174">
        <f t="shared" si="3"/>
        <v>8.1208711635938253E-6</v>
      </c>
      <c r="V43" s="174">
        <f t="shared" si="4"/>
        <v>1.8289384235571929E-5</v>
      </c>
      <c r="W43" s="174">
        <f t="shared" si="5"/>
        <v>1.2835180749735417E-5</v>
      </c>
      <c r="X43" s="174">
        <f t="shared" si="6"/>
        <v>1.2196858563812655E-5</v>
      </c>
      <c r="Y43" s="174">
        <f t="shared" si="7"/>
        <v>1.4524759093187763E-5</v>
      </c>
      <c r="Z43" s="174">
        <f t="shared" si="8"/>
        <v>1.5912912805467097E-5</v>
      </c>
      <c r="AA43" s="174">
        <f t="shared" si="9"/>
        <v>9.855734417646072E-6</v>
      </c>
      <c r="AB43" s="174">
        <f t="shared" si="10"/>
        <v>1.1084833088840384E-5</v>
      </c>
      <c r="AC43" s="174">
        <f t="shared" si="11"/>
        <v>5.7064000445607958E-6</v>
      </c>
      <c r="AE43" s="175">
        <f t="shared" si="12"/>
        <v>0.72837915391445673</v>
      </c>
      <c r="AF43" s="175">
        <f t="shared" si="13"/>
        <v>0.70178309911449277</v>
      </c>
      <c r="AG43" s="175">
        <f t="shared" si="14"/>
        <v>1.1908606644240221</v>
      </c>
      <c r="AH43" s="175">
        <f t="shared" si="15"/>
        <v>0.6193545165571448</v>
      </c>
      <c r="AI43" s="175">
        <f t="shared" si="16"/>
        <v>0.5147935019703358</v>
      </c>
    </row>
    <row r="44" spans="1:53" x14ac:dyDescent="0.25">
      <c r="A44" s="25" t="s">
        <v>204</v>
      </c>
      <c r="B44" s="30" t="s">
        <v>50</v>
      </c>
      <c r="C44" s="31" t="s">
        <v>205</v>
      </c>
      <c r="D44" s="32"/>
      <c r="E44" s="32">
        <v>4</v>
      </c>
      <c r="F44" s="32" t="s">
        <v>206</v>
      </c>
      <c r="G44" s="173">
        <v>991.66666666666663</v>
      </c>
      <c r="H44" s="173">
        <v>446.41666666666669</v>
      </c>
      <c r="I44" s="29">
        <v>1.0227001784060948E-2</v>
      </c>
      <c r="J44" s="29">
        <v>4.5025365329535421E-3</v>
      </c>
      <c r="K44" s="29">
        <v>1.1796823049294327E-2</v>
      </c>
      <c r="L44" s="29">
        <v>6.3148644646139028E-3</v>
      </c>
      <c r="M44" s="29">
        <v>1.6541811477732215E-2</v>
      </c>
      <c r="N44" s="29">
        <v>8.1005843619695872E-3</v>
      </c>
      <c r="O44" s="29">
        <v>1.3403928089599774E-2</v>
      </c>
      <c r="P44" s="29">
        <v>3.6359024485500017E-3</v>
      </c>
      <c r="Q44" s="29">
        <v>1.2996459050548097E-2</v>
      </c>
      <c r="R44" s="29">
        <v>3.0122530995601196E-3</v>
      </c>
      <c r="T44" s="174">
        <f t="shared" si="2"/>
        <v>1.0312942975523645E-5</v>
      </c>
      <c r="U44" s="174">
        <f t="shared" si="3"/>
        <v>1.0085950792503734E-5</v>
      </c>
      <c r="V44" s="174">
        <f t="shared" si="4"/>
        <v>1.1895956016095121E-5</v>
      </c>
      <c r="W44" s="174">
        <f t="shared" si="5"/>
        <v>1.4145673618698306E-5</v>
      </c>
      <c r="X44" s="174">
        <f t="shared" si="6"/>
        <v>1.6680818296872821E-5</v>
      </c>
      <c r="Y44" s="174">
        <f t="shared" si="7"/>
        <v>1.8145792858621439E-5</v>
      </c>
      <c r="Z44" s="174">
        <f t="shared" si="8"/>
        <v>1.3516566140772882E-5</v>
      </c>
      <c r="AA44" s="174">
        <f t="shared" si="9"/>
        <v>8.1446386751166726E-6</v>
      </c>
      <c r="AB44" s="174">
        <f t="shared" si="10"/>
        <v>1.3105672992149343E-5</v>
      </c>
      <c r="AC44" s="174">
        <f t="shared" si="11"/>
        <v>6.7476268797314606E-6</v>
      </c>
      <c r="AE44" s="175">
        <f t="shared" si="12"/>
        <v>0.97798958226001576</v>
      </c>
      <c r="AF44" s="175">
        <f t="shared" si="13"/>
        <v>1.1891161668351278</v>
      </c>
      <c r="AG44" s="175">
        <f t="shared" si="14"/>
        <v>1.0878239026213277</v>
      </c>
      <c r="AH44" s="175">
        <f t="shared" si="15"/>
        <v>0.60256714540450285</v>
      </c>
      <c r="AI44" s="175">
        <f t="shared" si="16"/>
        <v>0.51486305844602365</v>
      </c>
    </row>
    <row r="45" spans="1:53" x14ac:dyDescent="0.25">
      <c r="A45" s="25" t="s">
        <v>207</v>
      </c>
      <c r="B45" s="30" t="s">
        <v>50</v>
      </c>
      <c r="C45" s="31" t="s">
        <v>208</v>
      </c>
      <c r="D45" s="32"/>
      <c r="E45" s="32">
        <v>1</v>
      </c>
      <c r="F45" s="32" t="s">
        <v>209</v>
      </c>
      <c r="G45" s="173"/>
      <c r="H45" s="173"/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E45" s="175"/>
      <c r="AF45" s="175"/>
      <c r="AG45" s="175"/>
      <c r="AH45" s="175"/>
      <c r="AI45" s="175"/>
    </row>
    <row r="46" spans="1:53" x14ac:dyDescent="0.25">
      <c r="A46" s="25" t="s">
        <v>210</v>
      </c>
      <c r="B46" s="30" t="s">
        <v>50</v>
      </c>
      <c r="C46" s="31" t="s">
        <v>208</v>
      </c>
      <c r="D46" s="32"/>
      <c r="E46" s="32">
        <v>2</v>
      </c>
      <c r="F46" s="32" t="s">
        <v>211</v>
      </c>
      <c r="G46" s="173">
        <v>2541.8666666666672</v>
      </c>
      <c r="H46" s="173">
        <v>455.50833333333321</v>
      </c>
      <c r="I46" s="29">
        <v>3.1095221009184791E-2</v>
      </c>
      <c r="J46" s="29">
        <v>4.2331027484509105E-3</v>
      </c>
      <c r="K46" s="29">
        <v>5.6473355400894661E-2</v>
      </c>
      <c r="L46" s="29">
        <v>1.4312680135783901E-2</v>
      </c>
      <c r="M46" s="29">
        <v>6.3538563654389701E-2</v>
      </c>
      <c r="N46" s="29">
        <v>6.6397386942889077E-3</v>
      </c>
      <c r="O46" s="29">
        <v>4.5106082519178518E-2</v>
      </c>
      <c r="P46" s="29">
        <v>4.8944266327165592E-3</v>
      </c>
      <c r="Q46" s="29">
        <v>4.04529301104114E-2</v>
      </c>
      <c r="R46" s="29">
        <v>4.4289938751480521E-3</v>
      </c>
      <c r="T46" s="174">
        <f t="shared" si="2"/>
        <v>1.2233222700843784E-5</v>
      </c>
      <c r="U46" s="174">
        <f t="shared" si="3"/>
        <v>9.2931400781930336E-6</v>
      </c>
      <c r="V46" s="174">
        <f t="shared" si="4"/>
        <v>2.2217276831027585E-5</v>
      </c>
      <c r="W46" s="174">
        <f t="shared" si="5"/>
        <v>3.1421335436491622E-5</v>
      </c>
      <c r="X46" s="174">
        <f t="shared" si="6"/>
        <v>2.4996812180440759E-5</v>
      </c>
      <c r="Y46" s="174">
        <f t="shared" si="7"/>
        <v>1.4576547141740347E-5</v>
      </c>
      <c r="Z46" s="174">
        <f t="shared" si="8"/>
        <v>1.7745259069127089E-5</v>
      </c>
      <c r="AA46" s="174">
        <f t="shared" si="9"/>
        <v>1.0744977148716402E-5</v>
      </c>
      <c r="AB46" s="174">
        <f t="shared" si="10"/>
        <v>1.5914654627994411E-5</v>
      </c>
      <c r="AC46" s="174">
        <f t="shared" si="11"/>
        <v>9.7231895687559021E-6</v>
      </c>
      <c r="AE46" s="175">
        <f t="shared" si="12"/>
        <v>0.75966409714359584</v>
      </c>
      <c r="AF46" s="175">
        <f t="shared" si="13"/>
        <v>1.4142748310454543</v>
      </c>
      <c r="AG46" s="175">
        <f t="shared" si="14"/>
        <v>0.58313624299445865</v>
      </c>
      <c r="AH46" s="175">
        <f t="shared" si="15"/>
        <v>0.60551255447210328</v>
      </c>
      <c r="AI46" s="175">
        <f t="shared" si="16"/>
        <v>0.61095825175197238</v>
      </c>
    </row>
    <row r="47" spans="1:53" x14ac:dyDescent="0.25">
      <c r="A47" s="25" t="s">
        <v>212</v>
      </c>
      <c r="B47" s="30" t="s">
        <v>50</v>
      </c>
      <c r="C47" s="31" t="s">
        <v>213</v>
      </c>
      <c r="D47" s="32"/>
      <c r="E47" s="32" t="s">
        <v>214</v>
      </c>
      <c r="F47" s="32" t="s">
        <v>215</v>
      </c>
      <c r="G47" s="173">
        <v>4769.2499999999991</v>
      </c>
      <c r="H47" s="173">
        <v>1822.0416666666661</v>
      </c>
      <c r="I47" s="29">
        <v>5.8750999999999998E-2</v>
      </c>
      <c r="J47" s="29">
        <v>3.0509999999999999E-2</v>
      </c>
      <c r="K47" s="29">
        <v>0.10253</v>
      </c>
      <c r="L47" s="29">
        <v>1.4189999999999999E-2</v>
      </c>
      <c r="M47" s="29">
        <v>0.10921</v>
      </c>
      <c r="N47" s="29">
        <v>3.5853000000000003E-2</v>
      </c>
      <c r="O47" s="29">
        <v>6.4645999999999995E-2</v>
      </c>
      <c r="P47" s="29">
        <v>2.1189E-2</v>
      </c>
      <c r="Q47" s="29">
        <v>8.4939000000000001E-2</v>
      </c>
      <c r="R47" s="29">
        <v>3.0838999999999998E-2</v>
      </c>
      <c r="T47" s="174">
        <f t="shared" si="2"/>
        <v>1.2318708392304871E-5</v>
      </c>
      <c r="U47" s="174">
        <f t="shared" si="3"/>
        <v>1.6744951862608344E-5</v>
      </c>
      <c r="V47" s="174">
        <f t="shared" si="4"/>
        <v>2.1498139120406777E-5</v>
      </c>
      <c r="W47" s="174">
        <f t="shared" si="5"/>
        <v>7.7879667954904089E-6</v>
      </c>
      <c r="X47" s="174">
        <f t="shared" si="6"/>
        <v>2.2898778633957125E-5</v>
      </c>
      <c r="Y47" s="174">
        <f t="shared" si="7"/>
        <v>1.9677376569324712E-5</v>
      </c>
      <c r="Z47" s="174">
        <f t="shared" si="8"/>
        <v>1.3554751795355666E-5</v>
      </c>
      <c r="AA47" s="174">
        <f t="shared" si="9"/>
        <v>1.1629262045781978E-5</v>
      </c>
      <c r="AB47" s="174">
        <f t="shared" si="10"/>
        <v>1.7809718509199564E-5</v>
      </c>
      <c r="AC47" s="174">
        <f t="shared" si="11"/>
        <v>1.6925518534610904E-5</v>
      </c>
      <c r="AE47" s="175">
        <f t="shared" si="12"/>
        <v>1.3593106784692148</v>
      </c>
      <c r="AF47" s="175">
        <f t="shared" si="13"/>
        <v>0.36226236847159488</v>
      </c>
      <c r="AG47" s="175">
        <f t="shared" si="14"/>
        <v>0.85931991761974058</v>
      </c>
      <c r="AH47" s="175">
        <f t="shared" si="15"/>
        <v>0.85794725136660721</v>
      </c>
      <c r="AI47" s="175">
        <f t="shared" si="16"/>
        <v>0.95035295060211489</v>
      </c>
    </row>
    <row r="48" spans="1:53" x14ac:dyDescent="0.25">
      <c r="A48" s="25" t="s">
        <v>216</v>
      </c>
      <c r="B48" s="30" t="s">
        <v>50</v>
      </c>
      <c r="C48" s="31" t="s">
        <v>217</v>
      </c>
      <c r="D48" s="32"/>
      <c r="E48" s="32">
        <v>5</v>
      </c>
      <c r="F48" s="32" t="s">
        <v>218</v>
      </c>
      <c r="G48" s="173">
        <v>1446.3124999999998</v>
      </c>
      <c r="H48" s="173">
        <v>436.49583333333334</v>
      </c>
      <c r="I48" s="29">
        <v>1.7866773287655905E-2</v>
      </c>
      <c r="J48" s="29">
        <v>4.7978116137648262E-3</v>
      </c>
      <c r="K48" s="29">
        <v>2.4669716845093666E-2</v>
      </c>
      <c r="L48" s="29">
        <v>1.115951046219746E-2</v>
      </c>
      <c r="M48" s="29">
        <v>1.9945842642038216E-2</v>
      </c>
      <c r="N48" s="29">
        <v>6.5708958015296146E-3</v>
      </c>
      <c r="O48" s="29">
        <v>1.6669808227591263E-2</v>
      </c>
      <c r="P48" s="29">
        <v>5.1310413637521823E-3</v>
      </c>
      <c r="Q48" s="29">
        <v>2.2655808755211192E-2</v>
      </c>
      <c r="R48" s="29">
        <v>3.4754465914694551E-3</v>
      </c>
      <c r="T48" s="174">
        <f t="shared" si="2"/>
        <v>1.2353328404238992E-5</v>
      </c>
      <c r="U48" s="174">
        <f t="shared" si="3"/>
        <v>1.0991655011059273E-5</v>
      </c>
      <c r="V48" s="174">
        <f t="shared" si="4"/>
        <v>1.7056975477356152E-5</v>
      </c>
      <c r="W48" s="174">
        <f t="shared" si="5"/>
        <v>2.5566132847081306E-5</v>
      </c>
      <c r="X48" s="174">
        <f t="shared" si="6"/>
        <v>1.3790825040949462E-5</v>
      </c>
      <c r="Y48" s="174">
        <f t="shared" si="7"/>
        <v>1.5053742326359621E-5</v>
      </c>
      <c r="Z48" s="174">
        <f t="shared" si="8"/>
        <v>1.1525730592518052E-5</v>
      </c>
      <c r="AA48" s="174">
        <f t="shared" si="9"/>
        <v>1.1755075242227625E-5</v>
      </c>
      <c r="AB48" s="174">
        <f t="shared" si="10"/>
        <v>1.5664532219151252E-5</v>
      </c>
      <c r="AC48" s="174">
        <f t="shared" si="11"/>
        <v>7.96215296015301E-6</v>
      </c>
      <c r="AE48" s="175">
        <f t="shared" si="12"/>
        <v>0.88977275203721884</v>
      </c>
      <c r="AF48" s="175">
        <f t="shared" si="13"/>
        <v>1.4988667176675852</v>
      </c>
      <c r="AG48" s="175">
        <f t="shared" si="14"/>
        <v>1.0915766302349674</v>
      </c>
      <c r="AH48" s="175">
        <f t="shared" si="15"/>
        <v>1.0198984912816245</v>
      </c>
      <c r="AI48" s="175">
        <f t="shared" si="16"/>
        <v>0.50829177971995776</v>
      </c>
    </row>
    <row r="49" spans="1:35" x14ac:dyDescent="0.25">
      <c r="A49" s="25" t="s">
        <v>219</v>
      </c>
      <c r="B49" s="30" t="s">
        <v>51</v>
      </c>
      <c r="C49" s="31" t="s">
        <v>220</v>
      </c>
      <c r="D49" s="32">
        <v>6705</v>
      </c>
      <c r="E49" s="32">
        <v>3</v>
      </c>
      <c r="F49" s="32" t="s">
        <v>221</v>
      </c>
      <c r="G49" s="173">
        <v>246.01666666666654</v>
      </c>
      <c r="H49" s="173">
        <v>663.30416666666667</v>
      </c>
      <c r="I49" s="29">
        <v>3.0468463721563827E-3</v>
      </c>
      <c r="J49" s="29">
        <v>6.3799736226229451E-3</v>
      </c>
      <c r="K49" s="29">
        <v>3.1870250605652746E-3</v>
      </c>
      <c r="L49" s="29">
        <v>8.3155993464441511E-3</v>
      </c>
      <c r="M49" s="29">
        <v>2.7525454320537148E-3</v>
      </c>
      <c r="N49" s="29">
        <v>1.2094407037676082E-2</v>
      </c>
      <c r="O49" s="29">
        <v>3.0765658950201867E-3</v>
      </c>
      <c r="P49" s="29">
        <v>8.4292053684513445E-3</v>
      </c>
      <c r="Q49" s="29">
        <v>2.8332378627187065E-3</v>
      </c>
      <c r="R49" s="29">
        <v>5.8829825838849596E-3</v>
      </c>
      <c r="T49" s="174">
        <f t="shared" si="2"/>
        <v>1.2384715285507964E-5</v>
      </c>
      <c r="U49" s="174">
        <f t="shared" si="3"/>
        <v>9.6184736102058935E-6</v>
      </c>
      <c r="V49" s="174">
        <f t="shared" si="4"/>
        <v>1.2954508748317633E-5</v>
      </c>
      <c r="W49" s="174">
        <f t="shared" si="5"/>
        <v>1.2536630650509735E-5</v>
      </c>
      <c r="X49" s="174">
        <f t="shared" si="6"/>
        <v>1.1188451048250319E-5</v>
      </c>
      <c r="Y49" s="174">
        <f t="shared" si="7"/>
        <v>1.8233576156252221E-5</v>
      </c>
      <c r="Z49" s="174">
        <f t="shared" si="8"/>
        <v>1.2505518169582772E-5</v>
      </c>
      <c r="AA49" s="174">
        <f t="shared" si="9"/>
        <v>1.2707903541162756E-5</v>
      </c>
      <c r="AB49" s="174">
        <f t="shared" si="10"/>
        <v>1.1516446837146704E-5</v>
      </c>
      <c r="AC49" s="174">
        <f t="shared" si="11"/>
        <v>8.8692079433919224E-6</v>
      </c>
      <c r="AE49" s="175">
        <f t="shared" si="12"/>
        <v>0.77664067267343628</v>
      </c>
      <c r="AF49" s="175">
        <f t="shared" si="13"/>
        <v>0.96774265192710085</v>
      </c>
      <c r="AG49" s="175">
        <f t="shared" si="14"/>
        <v>1.6296783243381698</v>
      </c>
      <c r="AH49" s="175">
        <f t="shared" si="15"/>
        <v>1.0161836853807662</v>
      </c>
      <c r="AI49" s="175">
        <f t="shared" si="16"/>
        <v>0.77013405860425466</v>
      </c>
    </row>
    <row r="50" spans="1:35" x14ac:dyDescent="0.25">
      <c r="A50" s="25" t="s">
        <v>222</v>
      </c>
      <c r="B50" s="30" t="s">
        <v>51</v>
      </c>
      <c r="C50" s="31" t="s">
        <v>220</v>
      </c>
      <c r="D50" s="32">
        <v>6705</v>
      </c>
      <c r="E50" s="32">
        <v>4</v>
      </c>
      <c r="F50" s="32" t="s">
        <v>223</v>
      </c>
      <c r="G50" s="173">
        <v>685.49166666666645</v>
      </c>
      <c r="H50" s="173">
        <v>962.62499999999989</v>
      </c>
      <c r="I50" s="29">
        <v>8.5012288752151915E-3</v>
      </c>
      <c r="J50" s="29">
        <v>9.1023154760992084E-3</v>
      </c>
      <c r="K50" s="29">
        <v>8.8814866311881704E-3</v>
      </c>
      <c r="L50" s="29">
        <v>1.201200613733314E-2</v>
      </c>
      <c r="M50" s="29">
        <v>7.6639061049658206E-3</v>
      </c>
      <c r="N50" s="29">
        <v>1.7488324648134393E-2</v>
      </c>
      <c r="O50" s="29">
        <v>8.5604892459389247E-3</v>
      </c>
      <c r="P50" s="29">
        <v>1.2196997439631081E-2</v>
      </c>
      <c r="Q50" s="29">
        <v>7.8928111542670744E-3</v>
      </c>
      <c r="R50" s="29">
        <v>8.459940700619022E-3</v>
      </c>
      <c r="T50" s="174">
        <f t="shared" si="2"/>
        <v>1.2401651673687053E-5</v>
      </c>
      <c r="U50" s="174">
        <f t="shared" si="3"/>
        <v>9.4557231280085279E-6</v>
      </c>
      <c r="V50" s="174">
        <f t="shared" si="4"/>
        <v>1.2956374326731188E-5</v>
      </c>
      <c r="W50" s="174">
        <f t="shared" si="5"/>
        <v>1.247838580686471E-5</v>
      </c>
      <c r="X50" s="174">
        <f t="shared" si="6"/>
        <v>1.1180159406215719E-5</v>
      </c>
      <c r="Y50" s="174">
        <f t="shared" si="7"/>
        <v>1.8167328552795112E-5</v>
      </c>
      <c r="Z50" s="174">
        <f t="shared" si="8"/>
        <v>1.2488101113710005E-5</v>
      </c>
      <c r="AA50" s="174">
        <f t="shared" si="9"/>
        <v>1.2670559604862831E-5</v>
      </c>
      <c r="AB50" s="174">
        <f t="shared" si="10"/>
        <v>1.1514087680521879E-5</v>
      </c>
      <c r="AC50" s="174">
        <f t="shared" si="11"/>
        <v>8.788407428249861E-6</v>
      </c>
      <c r="AE50" s="175">
        <f t="shared" si="12"/>
        <v>0.76245675792289924</v>
      </c>
      <c r="AF50" s="175">
        <f t="shared" si="13"/>
        <v>0.96310784886167522</v>
      </c>
      <c r="AG50" s="175">
        <f t="shared" si="14"/>
        <v>1.6249614958705159</v>
      </c>
      <c r="AH50" s="175">
        <f t="shared" si="15"/>
        <v>1.0146105872695501</v>
      </c>
      <c r="AI50" s="175">
        <f t="shared" si="16"/>
        <v>0.76327431856516181</v>
      </c>
    </row>
    <row r="51" spans="1:35" x14ac:dyDescent="0.25">
      <c r="A51" s="25" t="s">
        <v>224</v>
      </c>
      <c r="B51" s="30" t="s">
        <v>51</v>
      </c>
      <c r="C51" s="31" t="s">
        <v>220</v>
      </c>
      <c r="D51" s="32">
        <v>6705</v>
      </c>
      <c r="E51" s="32" t="s">
        <v>148</v>
      </c>
      <c r="F51" s="32" t="s">
        <v>225</v>
      </c>
      <c r="G51" s="173">
        <v>647.19999999999959</v>
      </c>
      <c r="H51" s="173">
        <v>1246.9833333333333</v>
      </c>
      <c r="I51" s="29">
        <v>8.0157658686989958E-3</v>
      </c>
      <c r="J51" s="29">
        <v>1.3529398260986246E-2</v>
      </c>
      <c r="K51" s="29">
        <v>8.3833370223702439E-3</v>
      </c>
      <c r="L51" s="29">
        <v>1.6841443957899056E-2</v>
      </c>
      <c r="M51" s="29">
        <v>7.2445484107373026E-3</v>
      </c>
      <c r="N51" s="29">
        <v>2.4130981644628322E-2</v>
      </c>
      <c r="O51" s="29">
        <v>8.0997170805905891E-3</v>
      </c>
      <c r="P51" s="29">
        <v>1.7017646139744613E-2</v>
      </c>
      <c r="Q51" s="29">
        <v>7.4545708216411785E-3</v>
      </c>
      <c r="R51" s="29">
        <v>1.2109004304284507E-2</v>
      </c>
      <c r="T51" s="174">
        <f t="shared" si="2"/>
        <v>1.238529954990575E-5</v>
      </c>
      <c r="U51" s="174">
        <f t="shared" si="3"/>
        <v>1.0849702557628072E-5</v>
      </c>
      <c r="V51" s="174">
        <f t="shared" si="4"/>
        <v>1.2953240145813116E-5</v>
      </c>
      <c r="W51" s="174">
        <f t="shared" si="5"/>
        <v>1.350574904067073E-5</v>
      </c>
      <c r="X51" s="174">
        <f t="shared" si="6"/>
        <v>1.1193678014118212E-5</v>
      </c>
      <c r="Y51" s="174">
        <f t="shared" si="7"/>
        <v>1.935148690409788E-5</v>
      </c>
      <c r="Z51" s="174">
        <f t="shared" si="8"/>
        <v>1.2515014030578792E-5</v>
      </c>
      <c r="AA51" s="174">
        <f t="shared" si="9"/>
        <v>1.3647051796798631E-5</v>
      </c>
      <c r="AB51" s="174">
        <f t="shared" si="10"/>
        <v>1.1518187301670554E-5</v>
      </c>
      <c r="AC51" s="174">
        <f t="shared" si="11"/>
        <v>9.7106384508890841E-6</v>
      </c>
      <c r="AE51" s="175">
        <f t="shared" si="12"/>
        <v>0.87601454562402059</v>
      </c>
      <c r="AF51" s="175">
        <f t="shared" si="13"/>
        <v>1.0426541072842073</v>
      </c>
      <c r="AG51" s="175">
        <f t="shared" si="14"/>
        <v>1.7287871671572557</v>
      </c>
      <c r="AH51" s="175">
        <f t="shared" si="15"/>
        <v>1.0904543745179873</v>
      </c>
      <c r="AI51" s="175">
        <f t="shared" si="16"/>
        <v>0.8430700245237972</v>
      </c>
    </row>
    <row r="52" spans="1:35" x14ac:dyDescent="0.25">
      <c r="A52" s="25" t="s">
        <v>226</v>
      </c>
      <c r="B52" s="30" t="s">
        <v>51</v>
      </c>
      <c r="C52" s="31" t="s">
        <v>227</v>
      </c>
      <c r="D52" s="32">
        <v>1001</v>
      </c>
      <c r="E52" s="32">
        <v>1</v>
      </c>
      <c r="F52" s="32" t="s">
        <v>228</v>
      </c>
      <c r="G52" s="173">
        <v>851.125</v>
      </c>
      <c r="H52" s="173">
        <v>2054.2458333333329</v>
      </c>
      <c r="I52" s="29">
        <v>6.8015474578498282E-3</v>
      </c>
      <c r="J52" s="29">
        <v>2.4074710167755059E-2</v>
      </c>
      <c r="K52" s="29">
        <v>1.76684352787039E-2</v>
      </c>
      <c r="L52" s="29">
        <v>2.0503413981786012E-2</v>
      </c>
      <c r="M52" s="29">
        <v>1.3493347216402123E-2</v>
      </c>
      <c r="N52" s="29">
        <v>3.7753180383126583E-2</v>
      </c>
      <c r="O52" s="29">
        <v>1.3038871838243192E-2</v>
      </c>
      <c r="P52" s="29">
        <v>5.6239831431356281E-2</v>
      </c>
      <c r="Q52" s="29">
        <v>9.2301671441281929E-3</v>
      </c>
      <c r="R52" s="29">
        <v>2.0415343361916471E-2</v>
      </c>
      <c r="T52" s="174">
        <f t="shared" si="2"/>
        <v>7.9912438923187878E-6</v>
      </c>
      <c r="U52" s="174">
        <f t="shared" si="3"/>
        <v>1.1719488377245533E-5</v>
      </c>
      <c r="V52" s="174">
        <f t="shared" si="4"/>
        <v>2.0758919405144838E-5</v>
      </c>
      <c r="W52" s="174">
        <f t="shared" si="5"/>
        <v>9.9809933402741962E-6</v>
      </c>
      <c r="X52" s="174">
        <f t="shared" si="6"/>
        <v>1.5853543505833013E-5</v>
      </c>
      <c r="Y52" s="174">
        <f t="shared" si="7"/>
        <v>1.8378121922178217E-5</v>
      </c>
      <c r="Z52" s="174">
        <f t="shared" si="8"/>
        <v>1.5319573315603691E-5</v>
      </c>
      <c r="AA52" s="174">
        <f t="shared" si="9"/>
        <v>2.7377361812679652E-5</v>
      </c>
      <c r="AB52" s="174">
        <f t="shared" si="10"/>
        <v>1.0844666933914751E-5</v>
      </c>
      <c r="AC52" s="174">
        <f t="shared" si="11"/>
        <v>9.9381208571271171E-6</v>
      </c>
      <c r="AE52" s="175">
        <f t="shared" si="12"/>
        <v>1.4665411962348374</v>
      </c>
      <c r="AF52" s="175">
        <f t="shared" si="13"/>
        <v>0.48080505278133756</v>
      </c>
      <c r="AG52" s="175">
        <f t="shared" si="14"/>
        <v>1.1592437940083447</v>
      </c>
      <c r="AH52" s="175">
        <f t="shared" si="15"/>
        <v>1.7870838337771815</v>
      </c>
      <c r="AI52" s="175">
        <f t="shared" si="16"/>
        <v>0.91640627763748339</v>
      </c>
    </row>
    <row r="53" spans="1:35" x14ac:dyDescent="0.25">
      <c r="A53" s="25" t="s">
        <v>229</v>
      </c>
      <c r="B53" s="30" t="s">
        <v>51</v>
      </c>
      <c r="C53" s="31" t="s">
        <v>227</v>
      </c>
      <c r="D53" s="32">
        <v>1001</v>
      </c>
      <c r="E53" s="32">
        <v>2</v>
      </c>
      <c r="F53" s="32" t="s">
        <v>230</v>
      </c>
      <c r="G53" s="173">
        <v>449.14166666666665</v>
      </c>
      <c r="H53" s="173">
        <v>1708.8500000000001</v>
      </c>
      <c r="I53" s="29">
        <v>3.58990632658871E-3</v>
      </c>
      <c r="J53" s="29">
        <v>2.0085632626970686E-2</v>
      </c>
      <c r="K53" s="29">
        <v>9.3226513689482465E-3</v>
      </c>
      <c r="L53" s="29">
        <v>1.7067952542159221E-2</v>
      </c>
      <c r="M53" s="29">
        <v>7.119501829614296E-3</v>
      </c>
      <c r="N53" s="29">
        <v>3.1455852492257845E-2</v>
      </c>
      <c r="O53" s="29">
        <v>6.8801904924874783E-3</v>
      </c>
      <c r="P53" s="29">
        <v>4.6842562364047526E-2</v>
      </c>
      <c r="Q53" s="29">
        <v>4.8723247913188637E-3</v>
      </c>
      <c r="R53" s="29">
        <v>1.7029247226074899E-2</v>
      </c>
      <c r="T53" s="174">
        <f t="shared" si="2"/>
        <v>7.9928151695019248E-6</v>
      </c>
      <c r="U53" s="174">
        <f t="shared" si="3"/>
        <v>1.1753888654341039E-5</v>
      </c>
      <c r="V53" s="174">
        <f t="shared" si="4"/>
        <v>2.0756594323873121E-5</v>
      </c>
      <c r="W53" s="174">
        <f t="shared" si="5"/>
        <v>9.9879758563707874E-6</v>
      </c>
      <c r="X53" s="174">
        <f t="shared" si="6"/>
        <v>1.585135015963255E-5</v>
      </c>
      <c r="Y53" s="174">
        <f t="shared" si="7"/>
        <v>1.8407614765636447E-5</v>
      </c>
      <c r="Z53" s="174">
        <f t="shared" si="8"/>
        <v>1.5318530884808012E-5</v>
      </c>
      <c r="AA53" s="174">
        <f t="shared" si="9"/>
        <v>2.741174612402933E-5</v>
      </c>
      <c r="AB53" s="174">
        <f t="shared" si="10"/>
        <v>1.0848080133555924E-5</v>
      </c>
      <c r="AC53" s="174">
        <f t="shared" si="11"/>
        <v>9.9653259361997238E-6</v>
      </c>
      <c r="AE53" s="175">
        <f t="shared" si="12"/>
        <v>1.4705567944558746</v>
      </c>
      <c r="AF53" s="175">
        <f t="shared" si="13"/>
        <v>0.48119531077808625</v>
      </c>
      <c r="AG53" s="175">
        <f t="shared" si="14"/>
        <v>1.1612647869273462</v>
      </c>
      <c r="AH53" s="175">
        <f t="shared" si="15"/>
        <v>1.7894500673830696</v>
      </c>
      <c r="AI53" s="175">
        <f t="shared" si="16"/>
        <v>0.91862576727972234</v>
      </c>
    </row>
    <row r="54" spans="1:35" x14ac:dyDescent="0.25">
      <c r="A54" s="25" t="s">
        <v>231</v>
      </c>
      <c r="B54" s="30" t="s">
        <v>51</v>
      </c>
      <c r="C54" s="31" t="s">
        <v>232</v>
      </c>
      <c r="D54" s="32">
        <v>983</v>
      </c>
      <c r="E54" s="32" t="s">
        <v>233</v>
      </c>
      <c r="F54" s="32" t="s">
        <v>234</v>
      </c>
      <c r="G54" s="173">
        <v>985.5333333333333</v>
      </c>
      <c r="H54" s="173">
        <v>1104.7666666666667</v>
      </c>
      <c r="I54" s="29">
        <v>1.5421225278041212E-2</v>
      </c>
      <c r="J54" s="29">
        <v>1.4588133242160789E-2</v>
      </c>
      <c r="K54" s="29">
        <v>2.0236016020318454E-2</v>
      </c>
      <c r="L54" s="29">
        <v>2.93485804434893E-2</v>
      </c>
      <c r="M54" s="29">
        <v>1.942128885415649E-2</v>
      </c>
      <c r="N54" s="29">
        <v>1.9185402754713296E-2</v>
      </c>
      <c r="O54" s="29">
        <v>2.1661370323336912E-2</v>
      </c>
      <c r="P54" s="29">
        <v>2.7307580150434697E-2</v>
      </c>
      <c r="Q54" s="29">
        <v>1.39492332323923E-2</v>
      </c>
      <c r="R54" s="29">
        <v>8.7858370811761243E-3</v>
      </c>
      <c r="T54" s="174">
        <f t="shared" si="2"/>
        <v>1.564759380170589E-5</v>
      </c>
      <c r="U54" s="174">
        <f t="shared" si="3"/>
        <v>1.3204718862650444E-5</v>
      </c>
      <c r="V54" s="174">
        <f t="shared" si="4"/>
        <v>2.053306096900337E-5</v>
      </c>
      <c r="W54" s="174">
        <f t="shared" si="5"/>
        <v>2.6565410895352835E-5</v>
      </c>
      <c r="X54" s="174">
        <f t="shared" si="6"/>
        <v>1.970637440386575E-5</v>
      </c>
      <c r="Y54" s="174">
        <f t="shared" si="7"/>
        <v>1.7366022467531571E-5</v>
      </c>
      <c r="Z54" s="174">
        <f t="shared" si="8"/>
        <v>2.1979338080907373E-5</v>
      </c>
      <c r="AA54" s="174">
        <f t="shared" si="9"/>
        <v>2.4717961696679266E-5</v>
      </c>
      <c r="AB54" s="174">
        <f t="shared" si="10"/>
        <v>1.4153994350665258E-5</v>
      </c>
      <c r="AC54" s="174">
        <f t="shared" si="11"/>
        <v>7.9526630792409772E-6</v>
      </c>
      <c r="AE54" s="175">
        <f t="shared" si="12"/>
        <v>0.84388175140454347</v>
      </c>
      <c r="AF54" s="175">
        <f t="shared" si="13"/>
        <v>1.2937871725728511</v>
      </c>
      <c r="AG54" s="175">
        <f t="shared" si="14"/>
        <v>0.88123883732387231</v>
      </c>
      <c r="AH54" s="175">
        <f t="shared" si="15"/>
        <v>1.1245999131407343</v>
      </c>
      <c r="AI54" s="175">
        <f t="shared" si="16"/>
        <v>0.56186705195817677</v>
      </c>
    </row>
    <row r="55" spans="1:35" x14ac:dyDescent="0.25">
      <c r="A55" s="25" t="s">
        <v>235</v>
      </c>
      <c r="B55" s="30" t="s">
        <v>51</v>
      </c>
      <c r="C55" s="31" t="s">
        <v>232</v>
      </c>
      <c r="D55" s="32">
        <v>983</v>
      </c>
      <c r="E55" s="32" t="s">
        <v>236</v>
      </c>
      <c r="F55" s="32" t="s">
        <v>237</v>
      </c>
      <c r="G55" s="173">
        <v>887.6999999999997</v>
      </c>
      <c r="H55" s="173">
        <v>1548.175</v>
      </c>
      <c r="I55" s="29">
        <v>1.3896860996097627E-2</v>
      </c>
      <c r="J55" s="29">
        <v>2.0072835610589243E-2</v>
      </c>
      <c r="K55" s="29">
        <v>1.7706829792912042E-2</v>
      </c>
      <c r="L55" s="29">
        <v>4.0498539442783948E-2</v>
      </c>
      <c r="M55" s="29">
        <v>1.6989710503842872E-2</v>
      </c>
      <c r="N55" s="29">
        <v>2.6239085824081985E-2</v>
      </c>
      <c r="O55" s="29">
        <v>1.8947559991460292E-2</v>
      </c>
      <c r="P55" s="29">
        <v>3.7779665403501285E-2</v>
      </c>
      <c r="Q55" s="29">
        <v>1.2216883235482496E-2</v>
      </c>
      <c r="R55" s="29">
        <v>1.2198995906276688E-2</v>
      </c>
      <c r="T55" s="174">
        <f t="shared" si="2"/>
        <v>1.565490705880098E-5</v>
      </c>
      <c r="U55" s="174">
        <f t="shared" si="3"/>
        <v>1.2965482332804265E-5</v>
      </c>
      <c r="V55" s="174">
        <f t="shared" si="4"/>
        <v>1.9946862445546974E-5</v>
      </c>
      <c r="W55" s="174">
        <f t="shared" si="5"/>
        <v>2.6158889946410418E-5</v>
      </c>
      <c r="X55" s="174">
        <f t="shared" si="6"/>
        <v>1.9139022759764421E-5</v>
      </c>
      <c r="Y55" s="174">
        <f t="shared" si="7"/>
        <v>1.6948397838798578E-5</v>
      </c>
      <c r="Z55" s="174">
        <f t="shared" si="8"/>
        <v>2.1344553330472341E-5</v>
      </c>
      <c r="AA55" s="174">
        <f t="shared" si="9"/>
        <v>2.4402709902628118E-5</v>
      </c>
      <c r="AB55" s="174">
        <f t="shared" si="10"/>
        <v>1.37624008510561E-5</v>
      </c>
      <c r="AC55" s="174">
        <f t="shared" si="11"/>
        <v>7.8795975301737138E-6</v>
      </c>
      <c r="AE55" s="175">
        <f t="shared" si="12"/>
        <v>0.82820564083229375</v>
      </c>
      <c r="AF55" s="175">
        <f t="shared" si="13"/>
        <v>1.311428803292833</v>
      </c>
      <c r="AG55" s="175">
        <f t="shared" si="14"/>
        <v>0.88554144333998341</v>
      </c>
      <c r="AH55" s="175">
        <f t="shared" si="15"/>
        <v>1.1432757352570049</v>
      </c>
      <c r="AI55" s="175">
        <f t="shared" si="16"/>
        <v>0.57254527138475619</v>
      </c>
    </row>
    <row r="56" spans="1:35" x14ac:dyDescent="0.25">
      <c r="A56" s="25" t="s">
        <v>238</v>
      </c>
      <c r="B56" s="30" t="s">
        <v>51</v>
      </c>
      <c r="C56" s="31" t="s">
        <v>239</v>
      </c>
      <c r="D56" s="32">
        <v>6113</v>
      </c>
      <c r="E56" s="32">
        <v>5</v>
      </c>
      <c r="F56" s="32" t="s">
        <v>240</v>
      </c>
      <c r="G56" s="173">
        <v>4271.2166666666662</v>
      </c>
      <c r="H56" s="173">
        <v>1737.7333333333333</v>
      </c>
      <c r="I56" s="29">
        <v>5.5756739074019346E-2</v>
      </c>
      <c r="J56" s="29">
        <v>1.9277026783930843E-2</v>
      </c>
      <c r="K56" s="29">
        <v>6.4313400469797596E-2</v>
      </c>
      <c r="L56" s="29">
        <v>2.2566533959515276E-2</v>
      </c>
      <c r="M56" s="29">
        <v>5.1509512206619347E-2</v>
      </c>
      <c r="N56" s="29">
        <v>3.8134024746704617E-2</v>
      </c>
      <c r="O56" s="29">
        <v>5.4046804691669989E-2</v>
      </c>
      <c r="P56" s="29">
        <v>2.5353749495539379E-2</v>
      </c>
      <c r="Q56" s="29">
        <v>5.7259300312372613E-2</v>
      </c>
      <c r="R56" s="29">
        <v>1.6388595314468051E-2</v>
      </c>
      <c r="T56" s="174">
        <f t="shared" si="2"/>
        <v>1.305406478419951E-5</v>
      </c>
      <c r="U56" s="174">
        <f t="shared" si="3"/>
        <v>1.1093201939651755E-5</v>
      </c>
      <c r="V56" s="174">
        <f t="shared" si="4"/>
        <v>1.5057395933976096E-5</v>
      </c>
      <c r="W56" s="174">
        <f t="shared" si="5"/>
        <v>1.298618926543118E-5</v>
      </c>
      <c r="X56" s="174">
        <f t="shared" si="6"/>
        <v>1.2059681403804384E-5</v>
      </c>
      <c r="Y56" s="174">
        <f t="shared" si="7"/>
        <v>2.1944693132838535E-5</v>
      </c>
      <c r="Z56" s="174">
        <f t="shared" si="8"/>
        <v>1.2653725837291481E-5</v>
      </c>
      <c r="AA56" s="174">
        <f t="shared" si="9"/>
        <v>1.4590126695046831E-5</v>
      </c>
      <c r="AB56" s="174">
        <f t="shared" si="10"/>
        <v>1.3405852425898776E-5</v>
      </c>
      <c r="AC56" s="174">
        <f t="shared" si="11"/>
        <v>9.4310185573935691E-6</v>
      </c>
      <c r="AE56" s="175">
        <f t="shared" si="12"/>
        <v>0.84978909811132841</v>
      </c>
      <c r="AF56" s="175">
        <f t="shared" si="13"/>
        <v>0.86244589186425236</v>
      </c>
      <c r="AG56" s="175">
        <f t="shared" si="14"/>
        <v>1.8196743676757325</v>
      </c>
      <c r="AH56" s="175">
        <f t="shared" si="15"/>
        <v>1.1530300942706244</v>
      </c>
      <c r="AI56" s="175">
        <f t="shared" si="16"/>
        <v>0.70350010262486384</v>
      </c>
    </row>
    <row r="57" spans="1:35" x14ac:dyDescent="0.25">
      <c r="A57" s="25" t="s">
        <v>241</v>
      </c>
      <c r="B57" s="30" t="s">
        <v>51</v>
      </c>
      <c r="C57" s="31" t="s">
        <v>239</v>
      </c>
      <c r="D57" s="32">
        <v>6113</v>
      </c>
      <c r="E57" s="32" t="s">
        <v>233</v>
      </c>
      <c r="F57" s="32" t="s">
        <v>242</v>
      </c>
      <c r="G57" s="173">
        <v>2582.6666666666665</v>
      </c>
      <c r="H57" s="173">
        <v>2039.1000000000001</v>
      </c>
      <c r="I57" s="29">
        <v>3.3014939801786373E-2</v>
      </c>
      <c r="J57" s="29">
        <v>2.0040108022544668E-2</v>
      </c>
      <c r="K57" s="29">
        <v>4.796851612903226E-2</v>
      </c>
      <c r="L57" s="29">
        <v>4.5695726010312986E-2</v>
      </c>
      <c r="M57" s="29">
        <v>2.9758636383259381E-2</v>
      </c>
      <c r="N57" s="29">
        <v>1.8594081784386617E-2</v>
      </c>
      <c r="O57" s="29">
        <v>3.9127005923971697E-2</v>
      </c>
      <c r="P57" s="29">
        <v>4.5215878738457844E-2</v>
      </c>
      <c r="Q57" s="29">
        <v>2.5156317448135266E-2</v>
      </c>
      <c r="R57" s="29">
        <v>1.4573739776951672E-2</v>
      </c>
      <c r="T57" s="174">
        <f t="shared" si="2"/>
        <v>1.2783275607299836E-5</v>
      </c>
      <c r="U57" s="174">
        <f t="shared" si="3"/>
        <v>9.8279182102617164E-6</v>
      </c>
      <c r="V57" s="174">
        <f t="shared" si="4"/>
        <v>1.8573250953419822E-5</v>
      </c>
      <c r="W57" s="174">
        <f t="shared" si="5"/>
        <v>2.2409752346777002E-5</v>
      </c>
      <c r="X57" s="174">
        <f t="shared" si="6"/>
        <v>1.1522445682728206E-5</v>
      </c>
      <c r="Y57" s="174">
        <f t="shared" si="7"/>
        <v>9.118768959043997E-6</v>
      </c>
      <c r="Z57" s="174">
        <f t="shared" si="8"/>
        <v>1.51498474150639E-5</v>
      </c>
      <c r="AA57" s="174">
        <f t="shared" si="9"/>
        <v>2.2174429276866188E-5</v>
      </c>
      <c r="AB57" s="174">
        <f t="shared" si="10"/>
        <v>9.7404429974710646E-6</v>
      </c>
      <c r="AC57" s="174">
        <f t="shared" si="11"/>
        <v>7.1471432381696193E-6</v>
      </c>
      <c r="AE57" s="175">
        <f t="shared" si="12"/>
        <v>0.76881063290613283</v>
      </c>
      <c r="AF57" s="175">
        <f t="shared" si="13"/>
        <v>1.2065605748276813</v>
      </c>
      <c r="AG57" s="175">
        <f t="shared" si="14"/>
        <v>0.79139179390645797</v>
      </c>
      <c r="AH57" s="175">
        <f t="shared" si="15"/>
        <v>1.4636734396953437</v>
      </c>
      <c r="AI57" s="175">
        <f t="shared" si="16"/>
        <v>0.73375956720092195</v>
      </c>
    </row>
    <row r="58" spans="1:35" x14ac:dyDescent="0.25">
      <c r="A58" s="25" t="s">
        <v>243</v>
      </c>
      <c r="B58" s="30" t="s">
        <v>51</v>
      </c>
      <c r="C58" s="31" t="s">
        <v>239</v>
      </c>
      <c r="D58" s="32">
        <v>6113</v>
      </c>
      <c r="E58" s="32">
        <v>4</v>
      </c>
      <c r="F58" s="32" t="s">
        <v>240</v>
      </c>
      <c r="G58" s="173">
        <v>1440.716666666666</v>
      </c>
      <c r="H58" s="173">
        <v>785.37500000000034</v>
      </c>
      <c r="I58" s="29">
        <v>1.8777215581777602E-2</v>
      </c>
      <c r="J58" s="29">
        <v>9.116846882420716E-3</v>
      </c>
      <c r="K58" s="29">
        <v>2.1673842056372416E-2</v>
      </c>
      <c r="L58" s="29">
        <v>1.0541893980245447E-2</v>
      </c>
      <c r="M58" s="29">
        <v>1.7387834932199676E-2</v>
      </c>
      <c r="N58" s="29">
        <v>1.7402202180363563E-2</v>
      </c>
      <c r="O58" s="29">
        <v>1.822672152184298E-2</v>
      </c>
      <c r="P58" s="29">
        <v>1.1717220642712259E-2</v>
      </c>
      <c r="Q58" s="29">
        <v>1.9285520940601937E-2</v>
      </c>
      <c r="R58" s="29">
        <v>7.8219846750493174E-3</v>
      </c>
      <c r="T58" s="174">
        <f t="shared" si="2"/>
        <v>1.3033246589158828E-5</v>
      </c>
      <c r="U58" s="174">
        <f t="shared" si="3"/>
        <v>1.1608272331587727E-5</v>
      </c>
      <c r="V58" s="174">
        <f t="shared" si="4"/>
        <v>1.5043792133340416E-5</v>
      </c>
      <c r="W58" s="174">
        <f t="shared" si="5"/>
        <v>1.3422752163291986E-5</v>
      </c>
      <c r="X58" s="174">
        <f t="shared" si="6"/>
        <v>1.206887886736903E-5</v>
      </c>
      <c r="Y58" s="174">
        <f t="shared" si="7"/>
        <v>2.2157825472371232E-5</v>
      </c>
      <c r="Z58" s="174">
        <f t="shared" si="8"/>
        <v>1.2651149211741602E-5</v>
      </c>
      <c r="AA58" s="174">
        <f t="shared" si="9"/>
        <v>1.4919268684020059E-5</v>
      </c>
      <c r="AB58" s="174">
        <f t="shared" si="10"/>
        <v>1.3386060831254315E-5</v>
      </c>
      <c r="AC58" s="174">
        <f t="shared" si="11"/>
        <v>9.9595539392638086E-6</v>
      </c>
      <c r="AE58" s="175">
        <f t="shared" si="12"/>
        <v>0.89066620908128846</v>
      </c>
      <c r="AF58" s="175">
        <f t="shared" si="13"/>
        <v>0.8922452560045786</v>
      </c>
      <c r="AG58" s="175">
        <f t="shared" si="14"/>
        <v>1.8359472918632047</v>
      </c>
      <c r="AH58" s="175">
        <f t="shared" si="15"/>
        <v>1.1792816948339684</v>
      </c>
      <c r="AI58" s="175">
        <f t="shared" si="16"/>
        <v>0.7440242551423224</v>
      </c>
    </row>
    <row r="59" spans="1:35" x14ac:dyDescent="0.25">
      <c r="A59" s="25" t="s">
        <v>244</v>
      </c>
      <c r="B59" s="30" t="s">
        <v>51</v>
      </c>
      <c r="C59" s="31" t="s">
        <v>245</v>
      </c>
      <c r="D59" s="32"/>
      <c r="E59" s="32" t="s">
        <v>246</v>
      </c>
      <c r="F59" s="32" t="s">
        <v>247</v>
      </c>
      <c r="G59" s="173">
        <v>2428.2083333333335</v>
      </c>
      <c r="H59" s="173">
        <v>397.64583333333343</v>
      </c>
      <c r="I59" s="29">
        <v>3.9011267678431744E-2</v>
      </c>
      <c r="J59" s="29">
        <v>3.7614873886879169E-3</v>
      </c>
      <c r="K59" s="29">
        <v>5.2424159579726674E-2</v>
      </c>
      <c r="L59" s="29">
        <v>4.5007083924491469E-3</v>
      </c>
      <c r="M59" s="29">
        <v>4.6732435335001363E-2</v>
      </c>
      <c r="N59" s="29">
        <v>6.2016435531464147E-3</v>
      </c>
      <c r="O59" s="29">
        <v>5.1586145570615694E-2</v>
      </c>
      <c r="P59" s="29">
        <v>1.0347466832450664E-2</v>
      </c>
      <c r="Q59" s="29">
        <v>3.9991436116431779E-2</v>
      </c>
      <c r="R59" s="29">
        <v>4.3880351422659085E-3</v>
      </c>
      <c r="T59" s="174">
        <f t="shared" si="2"/>
        <v>1.6065865166057996E-5</v>
      </c>
      <c r="U59" s="174">
        <f t="shared" si="3"/>
        <v>9.4593909287483609E-6</v>
      </c>
      <c r="V59" s="174">
        <f t="shared" si="4"/>
        <v>2.1589646514292774E-5</v>
      </c>
      <c r="W59" s="174">
        <f t="shared" si="5"/>
        <v>1.1318384389247079E-5</v>
      </c>
      <c r="X59" s="174">
        <f t="shared" si="6"/>
        <v>1.9245644903478777E-5</v>
      </c>
      <c r="Y59" s="174">
        <f t="shared" si="7"/>
        <v>1.5595897236392719E-5</v>
      </c>
      <c r="Z59" s="174">
        <f t="shared" si="8"/>
        <v>2.1244530324051968E-5</v>
      </c>
      <c r="AA59" s="174">
        <f t="shared" si="9"/>
        <v>2.6021816312549471E-5</v>
      </c>
      <c r="AB59" s="174">
        <f t="shared" si="10"/>
        <v>1.6469524285642066E-5</v>
      </c>
      <c r="AC59" s="174">
        <f t="shared" si="11"/>
        <v>1.1035033626487323E-5</v>
      </c>
      <c r="AE59" s="175">
        <f t="shared" si="12"/>
        <v>0.58878814374298438</v>
      </c>
      <c r="AF59" s="175">
        <f t="shared" si="13"/>
        <v>0.52425056527692959</v>
      </c>
      <c r="AG59" s="175">
        <f t="shared" si="14"/>
        <v>0.81035981462869333</v>
      </c>
      <c r="AH59" s="175">
        <f t="shared" si="15"/>
        <v>1.2248713393813608</v>
      </c>
      <c r="AI59" s="175">
        <f t="shared" si="16"/>
        <v>0.67002746619145115</v>
      </c>
    </row>
    <row r="60" spans="1:35" x14ac:dyDescent="0.25">
      <c r="A60" s="25" t="s">
        <v>248</v>
      </c>
      <c r="B60" s="30" t="s">
        <v>51</v>
      </c>
      <c r="C60" s="31" t="s">
        <v>249</v>
      </c>
      <c r="D60" s="32">
        <v>990</v>
      </c>
      <c r="E60" s="32">
        <v>70</v>
      </c>
      <c r="F60" s="32" t="s">
        <v>250</v>
      </c>
      <c r="G60" s="173">
        <v>960.64583333333348</v>
      </c>
      <c r="H60" s="173">
        <v>789.16666666666663</v>
      </c>
      <c r="I60" s="29">
        <v>1.4794072655228979E-2</v>
      </c>
      <c r="J60" s="29">
        <v>6.6654398754105665E-3</v>
      </c>
      <c r="K60" s="29">
        <v>2.2297155366859344E-2</v>
      </c>
      <c r="L60" s="29">
        <v>1.0377601826978167E-2</v>
      </c>
      <c r="M60" s="29">
        <v>2.0400214634505767E-2</v>
      </c>
      <c r="N60" s="29">
        <v>1.3279137630439928E-2</v>
      </c>
      <c r="O60" s="29">
        <v>2.1623023016963838E-2</v>
      </c>
      <c r="P60" s="29">
        <v>2.3144746829173016E-2</v>
      </c>
      <c r="Q60" s="29">
        <v>1.5913082945794816E-2</v>
      </c>
      <c r="R60" s="29">
        <v>9.4430348019685986E-3</v>
      </c>
      <c r="T60" s="174">
        <f t="shared" si="2"/>
        <v>1.5400132017327556E-5</v>
      </c>
      <c r="U60" s="174">
        <f t="shared" si="3"/>
        <v>8.44617513251603E-6</v>
      </c>
      <c r="V60" s="174">
        <f t="shared" si="4"/>
        <v>2.3210588744751759E-5</v>
      </c>
      <c r="W60" s="174">
        <f t="shared" si="5"/>
        <v>1.3150076232707287E-5</v>
      </c>
      <c r="X60" s="174">
        <f t="shared" si="6"/>
        <v>2.1235937248298163E-5</v>
      </c>
      <c r="Y60" s="174">
        <f t="shared" si="7"/>
        <v>1.6826784748181535E-5</v>
      </c>
      <c r="Z60" s="174">
        <f t="shared" si="8"/>
        <v>2.2508839643778363E-5</v>
      </c>
      <c r="AA60" s="174">
        <f t="shared" si="9"/>
        <v>2.9328084683218186E-5</v>
      </c>
      <c r="AB60" s="174">
        <f t="shared" si="10"/>
        <v>1.6564984090523977E-5</v>
      </c>
      <c r="AC60" s="174">
        <f t="shared" si="11"/>
        <v>1.1965830794469186E-5</v>
      </c>
      <c r="AE60" s="175">
        <f t="shared" si="12"/>
        <v>0.54844822908094315</v>
      </c>
      <c r="AF60" s="175">
        <f t="shared" si="13"/>
        <v>0.56655504853062821</v>
      </c>
      <c r="AG60" s="175">
        <f t="shared" si="14"/>
        <v>0.79237306794782625</v>
      </c>
      <c r="AH60" s="175">
        <f t="shared" si="15"/>
        <v>1.3029585330634634</v>
      </c>
      <c r="AI60" s="175">
        <f t="shared" si="16"/>
        <v>0.72235691438510086</v>
      </c>
    </row>
    <row r="61" spans="1:35" x14ac:dyDescent="0.25">
      <c r="A61" s="25" t="s">
        <v>251</v>
      </c>
      <c r="B61" s="30" t="s">
        <v>51</v>
      </c>
      <c r="C61" s="31" t="s">
        <v>249</v>
      </c>
      <c r="D61" s="32"/>
      <c r="E61" s="32">
        <v>50</v>
      </c>
      <c r="F61" s="32" t="s">
        <v>252</v>
      </c>
      <c r="G61" s="173">
        <v>3723.4499999999989</v>
      </c>
      <c r="H61" s="173">
        <v>237.58333333333334</v>
      </c>
      <c r="I61" s="29">
        <v>6.6596728993617224E-2</v>
      </c>
      <c r="J61" s="29">
        <v>1.97741726366979E-3</v>
      </c>
      <c r="K61" s="29">
        <v>7.0219358913533397E-2</v>
      </c>
      <c r="L61" s="29">
        <v>8.3261833649626391E-3</v>
      </c>
      <c r="M61" s="29">
        <v>0.13207044235559245</v>
      </c>
      <c r="N61" s="29">
        <v>3.5916571462459969E-3</v>
      </c>
      <c r="O61" s="29">
        <v>8.1101004210651167E-2</v>
      </c>
      <c r="P61" s="29">
        <v>5.4102792788518561E-3</v>
      </c>
      <c r="Q61" s="29">
        <v>5.1808241133910568E-2</v>
      </c>
      <c r="R61" s="29">
        <v>2.2039852449294269E-3</v>
      </c>
      <c r="T61" s="174">
        <f t="shared" si="2"/>
        <v>1.7885758904676374E-5</v>
      </c>
      <c r="U61" s="174">
        <f t="shared" si="3"/>
        <v>8.3230470585890843E-6</v>
      </c>
      <c r="V61" s="174">
        <f t="shared" si="4"/>
        <v>1.88586818444006E-5</v>
      </c>
      <c r="W61" s="174">
        <f t="shared" si="5"/>
        <v>3.5045317565609145E-5</v>
      </c>
      <c r="X61" s="174">
        <f t="shared" si="6"/>
        <v>3.54699116023023E-5</v>
      </c>
      <c r="Y61" s="174">
        <f t="shared" si="7"/>
        <v>1.5117462558734465E-5</v>
      </c>
      <c r="Z61" s="174">
        <f t="shared" si="8"/>
        <v>2.1781144962508208E-5</v>
      </c>
      <c r="AA61" s="174">
        <f t="shared" si="9"/>
        <v>2.2772133057250884E-5</v>
      </c>
      <c r="AB61" s="174">
        <f t="shared" si="10"/>
        <v>1.3914042389158062E-5</v>
      </c>
      <c r="AC61" s="174">
        <f t="shared" si="11"/>
        <v>9.2766828969319965E-6</v>
      </c>
      <c r="AE61" s="175">
        <f t="shared" si="12"/>
        <v>0.46534492066830652</v>
      </c>
      <c r="AF61" s="175">
        <f t="shared" si="13"/>
        <v>1.8583121479412719</v>
      </c>
      <c r="AG61" s="175">
        <f t="shared" si="14"/>
        <v>0.42620525047356511</v>
      </c>
      <c r="AH61" s="175">
        <f t="shared" si="15"/>
        <v>1.0454975207432144</v>
      </c>
      <c r="AI61" s="175">
        <f t="shared" si="16"/>
        <v>0.66671371535855495</v>
      </c>
    </row>
    <row r="62" spans="1:35" x14ac:dyDescent="0.25">
      <c r="A62" s="25" t="s">
        <v>253</v>
      </c>
      <c r="B62" s="30" t="s">
        <v>51</v>
      </c>
      <c r="C62" s="31" t="s">
        <v>249</v>
      </c>
      <c r="D62" s="32"/>
      <c r="E62" s="32">
        <v>60</v>
      </c>
      <c r="F62" s="32" t="s">
        <v>254</v>
      </c>
      <c r="G62" s="173">
        <v>3387.1166666666663</v>
      </c>
      <c r="H62" s="173">
        <v>207.1875</v>
      </c>
      <c r="I62" s="29">
        <v>6.0534959745456293E-2</v>
      </c>
      <c r="J62" s="29">
        <v>1.7220905809439487E-3</v>
      </c>
      <c r="K62" s="29">
        <v>6.4213365116120677E-2</v>
      </c>
      <c r="L62" s="29">
        <v>7.289283661377103E-3</v>
      </c>
      <c r="M62" s="29">
        <v>0.12112302935367432</v>
      </c>
      <c r="N62" s="29">
        <v>3.1493950827487568E-3</v>
      </c>
      <c r="O62" s="29">
        <v>7.444652182796431E-2</v>
      </c>
      <c r="P62" s="29">
        <v>4.7457184499080565E-3</v>
      </c>
      <c r="Q62" s="29">
        <v>4.7536939317578152E-2</v>
      </c>
      <c r="R62" s="29">
        <v>1.9403427092556016E-3</v>
      </c>
      <c r="T62" s="174">
        <f t="shared" si="2"/>
        <v>1.7872121247311518E-5</v>
      </c>
      <c r="U62" s="174">
        <f t="shared" si="3"/>
        <v>8.3117494102875345E-6</v>
      </c>
      <c r="V62" s="174">
        <f t="shared" si="4"/>
        <v>1.8958120264370586E-5</v>
      </c>
      <c r="W62" s="174">
        <f t="shared" si="5"/>
        <v>3.5182062920673801E-5</v>
      </c>
      <c r="X62" s="174">
        <f t="shared" si="6"/>
        <v>3.5759922457254497E-5</v>
      </c>
      <c r="Y62" s="174">
        <f t="shared" si="7"/>
        <v>1.5200700248561119E-5</v>
      </c>
      <c r="Z62" s="174">
        <f t="shared" si="8"/>
        <v>2.1979320216692955E-5</v>
      </c>
      <c r="AA62" s="174">
        <f t="shared" si="9"/>
        <v>2.2905428415845824E-5</v>
      </c>
      <c r="AB62" s="174">
        <f t="shared" si="10"/>
        <v>1.403463299194836E-5</v>
      </c>
      <c r="AC62" s="174">
        <f t="shared" si="11"/>
        <v>9.3651533478400068E-6</v>
      </c>
      <c r="AE62" s="175">
        <f t="shared" si="12"/>
        <v>0.46506787276512357</v>
      </c>
      <c r="AF62" s="175">
        <f t="shared" si="13"/>
        <v>1.855778021769072</v>
      </c>
      <c r="AG62" s="175">
        <f t="shared" si="14"/>
        <v>0.42507643205130619</v>
      </c>
      <c r="AH62" s="175">
        <f t="shared" si="15"/>
        <v>1.0421354341272804</v>
      </c>
      <c r="AI62" s="175">
        <f t="shared" si="16"/>
        <v>0.66728879573928124</v>
      </c>
    </row>
    <row r="63" spans="1:35" x14ac:dyDescent="0.25">
      <c r="A63" s="25" t="s">
        <v>255</v>
      </c>
      <c r="B63" s="30" t="s">
        <v>51</v>
      </c>
      <c r="C63" s="31" t="s">
        <v>256</v>
      </c>
      <c r="D63" s="32"/>
      <c r="E63" s="32">
        <v>3</v>
      </c>
      <c r="F63" s="32" t="s">
        <v>257</v>
      </c>
      <c r="G63" s="173">
        <v>3060.7708333333335</v>
      </c>
      <c r="H63" s="173">
        <v>2085.3166666666657</v>
      </c>
      <c r="I63" s="29">
        <v>4.3097123425582903E-2</v>
      </c>
      <c r="J63" s="29">
        <v>2.044791357783847E-2</v>
      </c>
      <c r="K63" s="29">
        <v>4.3170388704642994E-2</v>
      </c>
      <c r="L63" s="29">
        <v>3.3102969664455716E-2</v>
      </c>
      <c r="M63" s="29">
        <v>3.0302985758876317E-2</v>
      </c>
      <c r="N63" s="29">
        <v>1.8585794966835739E-2</v>
      </c>
      <c r="O63" s="29">
        <v>5.0537191279750295E-2</v>
      </c>
      <c r="P63" s="29">
        <v>5.7266953277409278E-2</v>
      </c>
      <c r="Q63" s="29">
        <v>2.6634557647288334E-2</v>
      </c>
      <c r="R63" s="29">
        <v>1.5306669430355052E-2</v>
      </c>
      <c r="T63" s="174">
        <f t="shared" si="2"/>
        <v>1.4080480301312845E-5</v>
      </c>
      <c r="U63" s="174">
        <f t="shared" si="3"/>
        <v>9.8056635256860168E-6</v>
      </c>
      <c r="V63" s="174">
        <f t="shared" si="4"/>
        <v>1.4104417173117227E-5</v>
      </c>
      <c r="W63" s="174">
        <f t="shared" si="5"/>
        <v>1.5874313092874334E-5</v>
      </c>
      <c r="X63" s="174">
        <f t="shared" si="6"/>
        <v>9.9004425384813409E-6</v>
      </c>
      <c r="Y63" s="174">
        <f t="shared" si="7"/>
        <v>8.9126966968257802E-6</v>
      </c>
      <c r="Z63" s="174">
        <f t="shared" si="8"/>
        <v>1.6511262695453991E-5</v>
      </c>
      <c r="AA63" s="174">
        <f t="shared" si="9"/>
        <v>2.7461993755101609E-5</v>
      </c>
      <c r="AB63" s="174">
        <f t="shared" si="10"/>
        <v>8.7019117397567333E-6</v>
      </c>
      <c r="AC63" s="174">
        <f t="shared" si="11"/>
        <v>7.3402134433723381E-6</v>
      </c>
      <c r="AE63" s="175">
        <f t="shared" si="12"/>
        <v>0.69640121045954306</v>
      </c>
      <c r="AF63" s="175">
        <f t="shared" si="13"/>
        <v>1.1254852219721987</v>
      </c>
      <c r="AG63" s="175">
        <f t="shared" si="14"/>
        <v>0.9002321524703204</v>
      </c>
      <c r="AH63" s="175">
        <f t="shared" si="15"/>
        <v>1.6632279590986496</v>
      </c>
      <c r="AI63" s="175">
        <f t="shared" si="16"/>
        <v>0.84351733996988776</v>
      </c>
    </row>
    <row r="64" spans="1:35" x14ac:dyDescent="0.25">
      <c r="A64" s="25" t="s">
        <v>258</v>
      </c>
      <c r="B64" s="30" t="s">
        <v>51</v>
      </c>
      <c r="C64" s="31" t="s">
        <v>256</v>
      </c>
      <c r="D64" s="32"/>
      <c r="E64" s="32">
        <v>4</v>
      </c>
      <c r="F64" s="32" t="s">
        <v>259</v>
      </c>
      <c r="G64" s="173">
        <v>2178.9166666666665</v>
      </c>
      <c r="H64" s="173">
        <v>1288.2916666666665</v>
      </c>
      <c r="I64" s="29">
        <v>3.0529625664411694E-2</v>
      </c>
      <c r="J64" s="29">
        <v>1.2196655729937812E-2</v>
      </c>
      <c r="K64" s="29">
        <v>3.0364176488007107E-2</v>
      </c>
      <c r="L64" s="29">
        <v>1.9735211134142727E-2</v>
      </c>
      <c r="M64" s="29">
        <v>2.1661164347053598E-2</v>
      </c>
      <c r="N64" s="29">
        <v>1.1463043885105122E-2</v>
      </c>
      <c r="O64" s="29">
        <v>3.6043619780870589E-2</v>
      </c>
      <c r="P64" s="29">
        <v>3.44142824992597E-2</v>
      </c>
      <c r="Q64" s="29">
        <v>1.8988887177968608E-2</v>
      </c>
      <c r="R64" s="29">
        <v>9.1393246076399166E-3</v>
      </c>
      <c r="T64" s="174">
        <f t="shared" si="2"/>
        <v>1.4011378283280695E-5</v>
      </c>
      <c r="U64" s="174">
        <f t="shared" si="3"/>
        <v>9.467309341133527E-6</v>
      </c>
      <c r="V64" s="174">
        <f t="shared" si="4"/>
        <v>1.3935446431945742E-5</v>
      </c>
      <c r="W64" s="174">
        <f t="shared" si="5"/>
        <v>1.5318899939177383E-5</v>
      </c>
      <c r="X64" s="174">
        <f t="shared" si="6"/>
        <v>9.941254146351137E-6</v>
      </c>
      <c r="Y64" s="174">
        <f t="shared" si="7"/>
        <v>8.8978638779560454E-6</v>
      </c>
      <c r="Z64" s="174">
        <f t="shared" si="8"/>
        <v>1.6541990950030484E-5</v>
      </c>
      <c r="AA64" s="174">
        <f t="shared" si="9"/>
        <v>2.6713114265734109E-5</v>
      </c>
      <c r="AB64" s="174">
        <f t="shared" si="10"/>
        <v>8.7148294693702271E-6</v>
      </c>
      <c r="AC64" s="174">
        <f t="shared" si="11"/>
        <v>7.0941424555567132E-6</v>
      </c>
      <c r="AE64" s="175">
        <f t="shared" si="12"/>
        <v>0.67568722717525564</v>
      </c>
      <c r="AF64" s="175">
        <f t="shared" si="13"/>
        <v>1.0992758656127586</v>
      </c>
      <c r="AG64" s="175">
        <f t="shared" si="14"/>
        <v>0.8950444025437112</v>
      </c>
      <c r="AH64" s="175">
        <f t="shared" si="15"/>
        <v>1.6148669375063878</v>
      </c>
      <c r="AI64" s="175">
        <f t="shared" si="16"/>
        <v>0.81403112711388115</v>
      </c>
    </row>
    <row r="65" spans="1:35" x14ac:dyDescent="0.25">
      <c r="A65" s="25" t="s">
        <v>260</v>
      </c>
      <c r="B65" s="30" t="s">
        <v>51</v>
      </c>
      <c r="C65" s="31" t="s">
        <v>256</v>
      </c>
      <c r="D65" s="32"/>
      <c r="E65" s="32" t="s">
        <v>261</v>
      </c>
      <c r="F65" s="32" t="s">
        <v>262</v>
      </c>
      <c r="G65" s="173">
        <v>5636.375</v>
      </c>
      <c r="H65" s="173">
        <v>726.25</v>
      </c>
      <c r="I65" s="29">
        <v>7.8962034322143645E-2</v>
      </c>
      <c r="J65" s="29">
        <v>7.3094742516272432E-3</v>
      </c>
      <c r="K65" s="29">
        <v>8.9260711608704815E-2</v>
      </c>
      <c r="L65" s="29">
        <v>9.9218161638118599E-3</v>
      </c>
      <c r="M65" s="29">
        <v>6.9962143263837484E-2</v>
      </c>
      <c r="N65" s="29">
        <v>1.2705458969373463E-2</v>
      </c>
      <c r="O65" s="29">
        <v>7.7533936520020746E-2</v>
      </c>
      <c r="P65" s="29">
        <v>1.0403860268685292E-2</v>
      </c>
      <c r="Q65" s="29">
        <v>7.6562982001992366E-2</v>
      </c>
      <c r="R65" s="29">
        <v>6.2125318853307821E-3</v>
      </c>
      <c r="T65" s="174">
        <f t="shared" si="2"/>
        <v>1.4009364941499394E-5</v>
      </c>
      <c r="U65" s="174">
        <f t="shared" si="3"/>
        <v>1.0064680553015137E-5</v>
      </c>
      <c r="V65" s="174">
        <f t="shared" si="4"/>
        <v>1.5836545937540498E-5</v>
      </c>
      <c r="W65" s="174">
        <f t="shared" si="5"/>
        <v>1.3661709003527517E-5</v>
      </c>
      <c r="X65" s="174">
        <f t="shared" si="6"/>
        <v>1.2412613295573393E-5</v>
      </c>
      <c r="Y65" s="174">
        <f t="shared" si="7"/>
        <v>1.7494607875213028E-5</v>
      </c>
      <c r="Z65" s="174">
        <f t="shared" si="8"/>
        <v>1.3755993261630169E-5</v>
      </c>
      <c r="AA65" s="174">
        <f t="shared" si="9"/>
        <v>1.432545303777665E-5</v>
      </c>
      <c r="AB65" s="174">
        <f t="shared" si="10"/>
        <v>1.3583727484773878E-5</v>
      </c>
      <c r="AC65" s="174">
        <f t="shared" si="11"/>
        <v>8.5542607715398036E-6</v>
      </c>
      <c r="AE65" s="175">
        <f t="shared" si="12"/>
        <v>0.71842518165837244</v>
      </c>
      <c r="AF65" s="175">
        <f t="shared" si="13"/>
        <v>0.86266974234213956</v>
      </c>
      <c r="AG65" s="175">
        <f t="shared" si="14"/>
        <v>1.4094218081741081</v>
      </c>
      <c r="AH65" s="175">
        <f t="shared" si="15"/>
        <v>1.0413972124960895</v>
      </c>
      <c r="AI65" s="175">
        <f t="shared" si="16"/>
        <v>0.62974325575423618</v>
      </c>
    </row>
    <row r="66" spans="1:35" x14ac:dyDescent="0.25">
      <c r="A66" s="25" t="s">
        <v>263</v>
      </c>
      <c r="B66" s="30" t="s">
        <v>51</v>
      </c>
      <c r="C66" s="31" t="s">
        <v>256</v>
      </c>
      <c r="D66" s="32"/>
      <c r="E66" s="32" t="s">
        <v>264</v>
      </c>
      <c r="F66" s="32" t="s">
        <v>265</v>
      </c>
      <c r="G66" s="173">
        <v>17176.666666666668</v>
      </c>
      <c r="H66" s="173">
        <v>1635.8333333333333</v>
      </c>
      <c r="I66" s="29">
        <v>0.24347714751185648</v>
      </c>
      <c r="J66" s="29">
        <v>1.6646583263738517E-2</v>
      </c>
      <c r="K66" s="29">
        <v>0.27124839995768285</v>
      </c>
      <c r="L66" s="29">
        <v>2.2204032928909361E-2</v>
      </c>
      <c r="M66" s="29">
        <v>0.21496278494470858</v>
      </c>
      <c r="N66" s="29">
        <v>2.6895400049272152E-2</v>
      </c>
      <c r="O66" s="29">
        <v>0.23610953012831171</v>
      </c>
      <c r="P66" s="29">
        <v>2.5284191174766379E-2</v>
      </c>
      <c r="Q66" s="29">
        <v>0.23562356703492679</v>
      </c>
      <c r="R66" s="29">
        <v>1.4419910254279541E-2</v>
      </c>
      <c r="T66" s="174">
        <f t="shared" si="2"/>
        <v>1.4174877596265659E-5</v>
      </c>
      <c r="U66" s="174">
        <f t="shared" si="3"/>
        <v>1.0176209840288446E-5</v>
      </c>
      <c r="V66" s="174">
        <f t="shared" si="4"/>
        <v>1.5791678631341909E-5</v>
      </c>
      <c r="W66" s="174">
        <f t="shared" si="5"/>
        <v>1.3573530063520751E-5</v>
      </c>
      <c r="X66" s="174">
        <f t="shared" si="6"/>
        <v>1.251481379456871E-5</v>
      </c>
      <c r="Y66" s="174">
        <f t="shared" si="7"/>
        <v>1.6441406041327857E-5</v>
      </c>
      <c r="Z66" s="174">
        <f t="shared" si="8"/>
        <v>1.3745945864252573E-5</v>
      </c>
      <c r="AA66" s="174">
        <f t="shared" si="9"/>
        <v>1.5456459200060957E-5</v>
      </c>
      <c r="AB66" s="174">
        <f t="shared" si="10"/>
        <v>1.3717653815346018E-5</v>
      </c>
      <c r="AC66" s="174">
        <f t="shared" si="11"/>
        <v>8.8150240983879015E-6</v>
      </c>
      <c r="AE66" s="175">
        <f t="shared" si="12"/>
        <v>0.71790460066966266</v>
      </c>
      <c r="AF66" s="175">
        <f t="shared" si="13"/>
        <v>0.85953687257675215</v>
      </c>
      <c r="AG66" s="175">
        <f t="shared" si="14"/>
        <v>1.3137555469233784</v>
      </c>
      <c r="AH66" s="175">
        <f t="shared" si="15"/>
        <v>1.1244376598526196</v>
      </c>
      <c r="AI66" s="175">
        <f t="shared" si="16"/>
        <v>0.64260435618563894</v>
      </c>
    </row>
    <row r="67" spans="1:35" x14ac:dyDescent="0.25">
      <c r="A67" s="25" t="s">
        <v>266</v>
      </c>
      <c r="B67" s="30" t="s">
        <v>51</v>
      </c>
      <c r="C67" s="31" t="s">
        <v>267</v>
      </c>
      <c r="D67" s="32"/>
      <c r="E67" s="32" t="s">
        <v>268</v>
      </c>
      <c r="F67" s="32" t="s">
        <v>269</v>
      </c>
      <c r="G67" s="173">
        <v>610.5</v>
      </c>
      <c r="H67" s="173">
        <v>275.25833333333338</v>
      </c>
      <c r="I67" s="29">
        <v>7.5869330260174518E-3</v>
      </c>
      <c r="J67" s="29">
        <v>2.1787562630634074E-3</v>
      </c>
      <c r="K67" s="29">
        <v>1.0752746380616296E-2</v>
      </c>
      <c r="L67" s="29">
        <v>4.4066347084074425E-3</v>
      </c>
      <c r="M67" s="29">
        <v>8.4933178064745766E-3</v>
      </c>
      <c r="N67" s="29">
        <v>4.1452851712171874E-3</v>
      </c>
      <c r="O67" s="29">
        <v>1.0144814549075306E-2</v>
      </c>
      <c r="P67" s="29">
        <v>5.137506001756483E-3</v>
      </c>
      <c r="Q67" s="29">
        <v>8.5203937236822021E-3</v>
      </c>
      <c r="R67" s="29">
        <v>2.8219975626463611E-3</v>
      </c>
      <c r="T67" s="174">
        <f t="shared" si="2"/>
        <v>1.2427408724025311E-5</v>
      </c>
      <c r="U67" s="174">
        <f t="shared" si="3"/>
        <v>7.9153144490814342E-6</v>
      </c>
      <c r="V67" s="174">
        <f t="shared" si="4"/>
        <v>1.7613016184465676E-5</v>
      </c>
      <c r="W67" s="174">
        <f t="shared" si="5"/>
        <v>1.6009087372737519E-5</v>
      </c>
      <c r="X67" s="174">
        <f t="shared" si="6"/>
        <v>1.3912068479073835E-5</v>
      </c>
      <c r="Y67" s="174">
        <f t="shared" si="7"/>
        <v>1.5059617345707438E-5</v>
      </c>
      <c r="Z67" s="174">
        <f t="shared" si="8"/>
        <v>1.6617222848608199E-5</v>
      </c>
      <c r="AA67" s="174">
        <f t="shared" si="9"/>
        <v>1.8664306869630888E-5</v>
      </c>
      <c r="AB67" s="174">
        <f t="shared" si="10"/>
        <v>1.3956418875810322E-5</v>
      </c>
      <c r="AC67" s="174">
        <f t="shared" si="11"/>
        <v>1.0252178484380227E-5</v>
      </c>
      <c r="AE67" s="175">
        <f t="shared" si="12"/>
        <v>0.63692396579659749</v>
      </c>
      <c r="AF67" s="175">
        <f t="shared" si="13"/>
        <v>0.908935028791787</v>
      </c>
      <c r="AG67" s="175">
        <f t="shared" si="14"/>
        <v>1.0824858552385446</v>
      </c>
      <c r="AH67" s="175">
        <f t="shared" si="15"/>
        <v>1.123190501786774</v>
      </c>
      <c r="AI67" s="175">
        <f t="shared" si="16"/>
        <v>0.73458518088401648</v>
      </c>
    </row>
    <row r="68" spans="1:35" x14ac:dyDescent="0.25">
      <c r="A68" s="25" t="s">
        <v>270</v>
      </c>
      <c r="B68" s="30" t="s">
        <v>51</v>
      </c>
      <c r="C68" s="31" t="s">
        <v>271</v>
      </c>
      <c r="D68" s="32"/>
      <c r="E68" s="32">
        <v>12</v>
      </c>
      <c r="F68" s="32" t="s">
        <v>272</v>
      </c>
      <c r="G68" s="173">
        <v>5202.6374999999998</v>
      </c>
      <c r="H68" s="173">
        <v>452.94999999999987</v>
      </c>
      <c r="I68" s="29">
        <v>0.14077914566599867</v>
      </c>
      <c r="J68" s="29">
        <v>8.4498000000000004E-3</v>
      </c>
      <c r="K68" s="29">
        <v>0.1133</v>
      </c>
      <c r="L68" s="29">
        <v>7.3515000000000004E-3</v>
      </c>
      <c r="M68" s="29">
        <v>7.7026999999999998E-2</v>
      </c>
      <c r="N68" s="29">
        <v>1.1918E-2</v>
      </c>
      <c r="O68" s="29">
        <v>6.9151000000000004E-2</v>
      </c>
      <c r="P68" s="29">
        <v>7.1709E-3</v>
      </c>
      <c r="Q68" s="29">
        <v>9.0501999999999999E-2</v>
      </c>
      <c r="R68" s="29">
        <v>1.0992999999999999E-2</v>
      </c>
      <c r="T68" s="174">
        <f t="shared" si="2"/>
        <v>2.7059187895754541E-5</v>
      </c>
      <c r="U68" s="174">
        <f t="shared" si="3"/>
        <v>1.8655039187548301E-5</v>
      </c>
      <c r="V68" s="174">
        <f t="shared" si="4"/>
        <v>2.1777415781899085E-5</v>
      </c>
      <c r="W68" s="174">
        <f t="shared" si="5"/>
        <v>1.6230268241527767E-5</v>
      </c>
      <c r="X68" s="174">
        <f t="shared" si="6"/>
        <v>1.4805375158273087E-5</v>
      </c>
      <c r="Y68" s="174">
        <f t="shared" si="7"/>
        <v>2.6311954961916333E-5</v>
      </c>
      <c r="Z68" s="174">
        <f t="shared" si="8"/>
        <v>1.3291527614599328E-5</v>
      </c>
      <c r="AA68" s="174">
        <f t="shared" si="9"/>
        <v>1.5831548736063588E-5</v>
      </c>
      <c r="AB68" s="174">
        <f t="shared" si="10"/>
        <v>1.7395407617770794E-5</v>
      </c>
      <c r="AC68" s="174">
        <f t="shared" si="11"/>
        <v>2.4269786952202236E-5</v>
      </c>
      <c r="AE68" s="175">
        <f t="shared" si="12"/>
        <v>0.68941607780014669</v>
      </c>
      <c r="AF68" s="175">
        <f t="shared" si="13"/>
        <v>0.74527980748836198</v>
      </c>
      <c r="AG68" s="175">
        <f t="shared" si="14"/>
        <v>1.777189343777857</v>
      </c>
      <c r="AH68" s="175">
        <f t="shared" si="15"/>
        <v>1.1911007669783809</v>
      </c>
      <c r="AI68" s="175">
        <f t="shared" si="16"/>
        <v>1.395183572899362</v>
      </c>
    </row>
    <row r="69" spans="1:35" x14ac:dyDescent="0.25">
      <c r="A69" s="25" t="s">
        <v>273</v>
      </c>
      <c r="B69" s="30" t="s">
        <v>51</v>
      </c>
      <c r="C69" s="31" t="s">
        <v>274</v>
      </c>
      <c r="D69" s="32">
        <v>1008</v>
      </c>
      <c r="E69" s="32" t="s">
        <v>148</v>
      </c>
      <c r="F69" s="32" t="s">
        <v>275</v>
      </c>
      <c r="G69" s="181">
        <v>1016.0208333333335</v>
      </c>
      <c r="H69" s="181">
        <v>450.95</v>
      </c>
      <c r="I69" s="29">
        <v>1.2317299603218047E-2</v>
      </c>
      <c r="J69" s="29">
        <v>4.0204334292757151E-3</v>
      </c>
      <c r="K69" s="29">
        <v>1.5467921723174051E-2</v>
      </c>
      <c r="L69" s="29">
        <v>4.7489725284708458E-3</v>
      </c>
      <c r="M69" s="29">
        <v>1.2889260376492984E-2</v>
      </c>
      <c r="N69" s="29">
        <v>6.7368405311372843E-3</v>
      </c>
      <c r="O69" s="29">
        <v>1.9164383606837931E-2</v>
      </c>
      <c r="P69" s="29">
        <v>5.9799798998744092E-3</v>
      </c>
      <c r="Q69" s="29">
        <v>1.0998040569320583E-2</v>
      </c>
      <c r="R69" s="29">
        <v>2.3687786016597517E-3</v>
      </c>
      <c r="T69" s="174">
        <f t="shared" si="2"/>
        <v>1.2123077794387135E-5</v>
      </c>
      <c r="U69" s="174">
        <f t="shared" si="3"/>
        <v>8.9154749512711275E-6</v>
      </c>
      <c r="V69" s="174">
        <f t="shared" si="4"/>
        <v>1.5224020232367987E-5</v>
      </c>
      <c r="W69" s="174">
        <f t="shared" si="5"/>
        <v>1.053104008974575E-5</v>
      </c>
      <c r="X69" s="174">
        <f t="shared" si="6"/>
        <v>1.2686019768124488E-5</v>
      </c>
      <c r="Y69" s="174">
        <f t="shared" si="7"/>
        <v>1.493921838593477E-5</v>
      </c>
      <c r="Z69" s="174">
        <f t="shared" si="8"/>
        <v>1.8862195516172581E-5</v>
      </c>
      <c r="AA69" s="174">
        <f t="shared" si="9"/>
        <v>1.3260849096073644E-5</v>
      </c>
      <c r="AB69" s="174">
        <f t="shared" si="10"/>
        <v>1.0824621118484855E-5</v>
      </c>
      <c r="AC69" s="174">
        <f t="shared" si="11"/>
        <v>5.2528630705394204E-6</v>
      </c>
      <c r="AE69" s="175">
        <f t="shared" si="12"/>
        <v>0.73541349007913681</v>
      </c>
      <c r="AF69" s="175">
        <f t="shared" si="13"/>
        <v>0.69173844549651675</v>
      </c>
      <c r="AG69" s="175">
        <f t="shared" si="14"/>
        <v>1.1776127311004023</v>
      </c>
      <c r="AH69" s="175">
        <f t="shared" si="15"/>
        <v>0.70303847103608363</v>
      </c>
      <c r="AI69" s="175">
        <f t="shared" si="16"/>
        <v>0.48526992428116272</v>
      </c>
    </row>
    <row r="70" spans="1:35" x14ac:dyDescent="0.25">
      <c r="A70" s="25" t="s">
        <v>276</v>
      </c>
      <c r="B70" s="30" t="s">
        <v>51</v>
      </c>
      <c r="C70" s="31" t="s">
        <v>274</v>
      </c>
      <c r="D70" s="32">
        <v>1008</v>
      </c>
      <c r="E70" s="32" t="s">
        <v>277</v>
      </c>
      <c r="F70" s="32" t="s">
        <v>278</v>
      </c>
      <c r="G70" s="181">
        <v>969.52499999999975</v>
      </c>
      <c r="H70" s="181">
        <v>393.39166666666665</v>
      </c>
      <c r="I70" s="29">
        <v>1.1753503696891352E-2</v>
      </c>
      <c r="J70" s="29">
        <v>3.5052279517625694E-3</v>
      </c>
      <c r="K70" s="29">
        <v>1.4759889953293602E-2</v>
      </c>
      <c r="L70" s="29">
        <v>4.138083698622977E-3</v>
      </c>
      <c r="M70" s="29">
        <v>1.2299480490808453E-2</v>
      </c>
      <c r="N70" s="29">
        <v>5.8672030101209532E-3</v>
      </c>
      <c r="O70" s="29">
        <v>1.8287593093895951E-2</v>
      </c>
      <c r="P70" s="29">
        <v>5.2047859434532209E-3</v>
      </c>
      <c r="Q70" s="29">
        <v>1.049466700595909E-2</v>
      </c>
      <c r="R70" s="29">
        <v>2.065466401415637E-3</v>
      </c>
      <c r="T70" s="174">
        <f t="shared" si="2"/>
        <v>1.2122950616942684E-5</v>
      </c>
      <c r="U70" s="174">
        <f t="shared" si="3"/>
        <v>8.9102750484357902E-6</v>
      </c>
      <c r="V70" s="174">
        <f t="shared" si="4"/>
        <v>1.5223836366564663E-5</v>
      </c>
      <c r="W70" s="174">
        <f t="shared" si="5"/>
        <v>1.0518991756196269E-5</v>
      </c>
      <c r="X70" s="174">
        <f t="shared" si="6"/>
        <v>1.2686089054752024E-5</v>
      </c>
      <c r="Y70" s="174">
        <f t="shared" si="7"/>
        <v>1.4914405940104527E-5</v>
      </c>
      <c r="Z70" s="174">
        <f t="shared" si="8"/>
        <v>1.8862425511354484E-5</v>
      </c>
      <c r="AA70" s="174">
        <f t="shared" si="9"/>
        <v>1.3230544478877848E-5</v>
      </c>
      <c r="AB70" s="174">
        <f t="shared" si="10"/>
        <v>1.0824545015300372E-5</v>
      </c>
      <c r="AC70" s="174">
        <f t="shared" si="11"/>
        <v>5.2504071042403974E-6</v>
      </c>
      <c r="AE70" s="175">
        <f t="shared" si="12"/>
        <v>0.73499227456911753</v>
      </c>
      <c r="AF70" s="175">
        <f t="shared" si="13"/>
        <v>0.69095538751970531</v>
      </c>
      <c r="AG70" s="175">
        <f t="shared" si="14"/>
        <v>1.1756504211609493</v>
      </c>
      <c r="AH70" s="175">
        <f t="shared" si="15"/>
        <v>0.70142328572290702</v>
      </c>
      <c r="AI70" s="175">
        <f t="shared" si="16"/>
        <v>0.4850464473859184</v>
      </c>
    </row>
    <row r="71" spans="1:35" x14ac:dyDescent="0.25">
      <c r="A71" s="25" t="s">
        <v>279</v>
      </c>
      <c r="B71" s="30" t="s">
        <v>51</v>
      </c>
      <c r="C71" s="31" t="s">
        <v>280</v>
      </c>
      <c r="D71" s="32">
        <v>6166</v>
      </c>
      <c r="E71" s="32" t="s">
        <v>281</v>
      </c>
      <c r="F71" s="32" t="s">
        <v>282</v>
      </c>
      <c r="G71" s="173">
        <v>12426.033333333333</v>
      </c>
      <c r="H71" s="173">
        <v>5422.6833333333343</v>
      </c>
      <c r="I71" s="29">
        <v>0.16786503111477433</v>
      </c>
      <c r="J71" s="29">
        <v>6.5541977171377094E-2</v>
      </c>
      <c r="K71" s="29">
        <v>0.30107605445793095</v>
      </c>
      <c r="L71" s="29">
        <v>0.1835940013289625</v>
      </c>
      <c r="M71" s="29">
        <v>0.19165569032219956</v>
      </c>
      <c r="N71" s="29">
        <v>9.2485422462419878E-2</v>
      </c>
      <c r="O71" s="29">
        <v>0.27093561117509818</v>
      </c>
      <c r="P71" s="29">
        <v>0.12091595265940167</v>
      </c>
      <c r="Q71" s="29">
        <v>0.26392238740734175</v>
      </c>
      <c r="R71" s="29">
        <v>6.8293318803343078E-2</v>
      </c>
      <c r="T71" s="174">
        <f t="shared" ref="T71:T134" si="22">I71/$G71</f>
        <v>1.350914057702305E-5</v>
      </c>
      <c r="U71" s="174">
        <f t="shared" ref="U71:U134" si="23">J71/$H71</f>
        <v>1.2086631865167076E-5</v>
      </c>
      <c r="V71" s="174">
        <f t="shared" ref="V71:V134" si="24">K71/$G71</f>
        <v>2.422945813691666E-5</v>
      </c>
      <c r="W71" s="174">
        <f t="shared" ref="W71:W134" si="25">L71/$H71</f>
        <v>3.3856670220886177E-5</v>
      </c>
      <c r="X71" s="174">
        <f t="shared" ref="X71:X134" si="26">M71/$G71</f>
        <v>1.5423722533246027E-5</v>
      </c>
      <c r="Y71" s="174">
        <f t="shared" ref="Y71:Y134" si="27">N71/$H71</f>
        <v>1.7055287350804774E-5</v>
      </c>
      <c r="Z71" s="174">
        <f t="shared" ref="Z71:Z134" si="28">O71/$G71</f>
        <v>2.1803869658735143E-5</v>
      </c>
      <c r="AA71" s="174">
        <f t="shared" ref="AA71:AA134" si="29">P71/$H71</f>
        <v>2.2298176977462262E-5</v>
      </c>
      <c r="AB71" s="174">
        <f t="shared" ref="AB71:AB134" si="30">Q71/$G71</f>
        <v>2.1239472028403412E-5</v>
      </c>
      <c r="AC71" s="174">
        <f t="shared" ref="AC71:AC134" si="31">R71/$H71</f>
        <v>1.2594008280650059E-5</v>
      </c>
      <c r="AE71" s="175">
        <f t="shared" ref="AE71:AE134" si="32">U71/T71</f>
        <v>0.89470028061774409</v>
      </c>
      <c r="AF71" s="175">
        <f t="shared" ref="AF71:AF134" si="33">W71/V71</f>
        <v>1.3973350138318297</v>
      </c>
      <c r="AG71" s="175">
        <f t="shared" ref="AG71:AG134" si="34">Y71/X71</f>
        <v>1.1057828169588688</v>
      </c>
      <c r="AH71" s="175">
        <f t="shared" ref="AH71:AH134" si="35">AA71/Z71</f>
        <v>1.0226706234472966</v>
      </c>
      <c r="AI71" s="175">
        <f t="shared" ref="AI71:AI134" si="36">AC71/AB71</f>
        <v>0.59295298224966098</v>
      </c>
    </row>
    <row r="72" spans="1:35" x14ac:dyDescent="0.25">
      <c r="A72" s="25" t="s">
        <v>283</v>
      </c>
      <c r="B72" s="30" t="s">
        <v>51</v>
      </c>
      <c r="C72" s="31" t="s">
        <v>284</v>
      </c>
      <c r="D72" s="32">
        <v>988</v>
      </c>
      <c r="E72" s="32" t="s">
        <v>285</v>
      </c>
      <c r="F72" s="32" t="s">
        <v>286</v>
      </c>
      <c r="G72" s="181">
        <v>2903.6666666666665</v>
      </c>
      <c r="H72" s="181">
        <v>1083.6624999999999</v>
      </c>
      <c r="I72" s="29">
        <v>5.4984284420889915E-2</v>
      </c>
      <c r="J72" s="29">
        <v>1.0210585989471858E-2</v>
      </c>
      <c r="K72" s="29">
        <v>5.3148531651915701E-2</v>
      </c>
      <c r="L72" s="29">
        <v>3.5721949056130811E-2</v>
      </c>
      <c r="M72" s="29">
        <v>4.9513892906037298E-2</v>
      </c>
      <c r="N72" s="29">
        <v>1.736549623030794E-2</v>
      </c>
      <c r="O72" s="29">
        <v>7.3066080484371687E-2</v>
      </c>
      <c r="P72" s="29">
        <v>3.1388210794238446E-2</v>
      </c>
      <c r="Q72" s="29">
        <v>4.2972561269547446E-2</v>
      </c>
      <c r="R72" s="29">
        <v>1.07946395171709E-2</v>
      </c>
      <c r="T72" s="174">
        <f t="shared" si="22"/>
        <v>1.8936155810202014E-5</v>
      </c>
      <c r="U72" s="174">
        <f t="shared" si="23"/>
        <v>9.4222933703730255E-6</v>
      </c>
      <c r="V72" s="174">
        <f t="shared" si="24"/>
        <v>1.8303936971156825E-5</v>
      </c>
      <c r="W72" s="174">
        <f t="shared" si="25"/>
        <v>3.2964090808836529E-5</v>
      </c>
      <c r="X72" s="174">
        <f t="shared" si="26"/>
        <v>1.7052195926772116E-5</v>
      </c>
      <c r="Y72" s="174">
        <f t="shared" si="27"/>
        <v>1.6024819748130014E-5</v>
      </c>
      <c r="Z72" s="174">
        <f t="shared" si="28"/>
        <v>2.5163384393653436E-5</v>
      </c>
      <c r="AA72" s="174">
        <f t="shared" si="29"/>
        <v>2.8964932157602987E-5</v>
      </c>
      <c r="AB72" s="174">
        <f t="shared" si="30"/>
        <v>1.4799412674623161E-5</v>
      </c>
      <c r="AC72" s="174">
        <f t="shared" si="31"/>
        <v>9.9612559419292459E-6</v>
      </c>
      <c r="AE72" s="175">
        <f t="shared" si="32"/>
        <v>0.497582163181013</v>
      </c>
      <c r="AF72" s="175">
        <f t="shared" si="33"/>
        <v>1.8009289947174227</v>
      </c>
      <c r="AG72" s="175">
        <f t="shared" si="34"/>
        <v>0.93975109229016596</v>
      </c>
      <c r="AH72" s="175">
        <f t="shared" si="35"/>
        <v>1.1510745814028243</v>
      </c>
      <c r="AI72" s="175">
        <f t="shared" si="36"/>
        <v>0.67308454470020995</v>
      </c>
    </row>
    <row r="73" spans="1:35" x14ac:dyDescent="0.25">
      <c r="A73" s="25" t="s">
        <v>287</v>
      </c>
      <c r="B73" s="30" t="s">
        <v>51</v>
      </c>
      <c r="C73" s="31" t="s">
        <v>284</v>
      </c>
      <c r="D73" s="32">
        <v>988</v>
      </c>
      <c r="E73" s="32" t="s">
        <v>288</v>
      </c>
      <c r="F73" s="32" t="s">
        <v>289</v>
      </c>
      <c r="G73" s="173">
        <v>7024.333333333333</v>
      </c>
      <c r="H73" s="173">
        <v>1216.7083333333333</v>
      </c>
      <c r="I73" s="29">
        <v>0.13338228834355828</v>
      </c>
      <c r="J73" s="29">
        <v>1.0841701206865183E-2</v>
      </c>
      <c r="K73" s="29">
        <v>0.11619397853114198</v>
      </c>
      <c r="L73" s="29">
        <v>3.644957438292195E-2</v>
      </c>
      <c r="M73" s="29">
        <v>0.10753562253623629</v>
      </c>
      <c r="N73" s="29">
        <v>1.756222014676451E-2</v>
      </c>
      <c r="O73" s="29">
        <v>0.15832988780399054</v>
      </c>
      <c r="P73" s="29">
        <v>3.2099047850081872E-2</v>
      </c>
      <c r="Q73" s="29">
        <v>9.3357145248347387E-2</v>
      </c>
      <c r="R73" s="29">
        <v>9.7587205045788113E-3</v>
      </c>
      <c r="T73" s="174">
        <f t="shared" si="22"/>
        <v>1.8988604613993019E-5</v>
      </c>
      <c r="U73" s="174">
        <f t="shared" si="23"/>
        <v>8.9106821329668306E-6</v>
      </c>
      <c r="V73" s="174">
        <f t="shared" si="24"/>
        <v>1.6541637906013666E-5</v>
      </c>
      <c r="W73" s="174">
        <f t="shared" si="25"/>
        <v>2.9957528344581584E-5</v>
      </c>
      <c r="X73" s="174">
        <f t="shared" si="26"/>
        <v>1.5309014739653056E-5</v>
      </c>
      <c r="Y73" s="174">
        <f t="shared" si="27"/>
        <v>1.443420716832808E-5</v>
      </c>
      <c r="Z73" s="174">
        <f t="shared" si="28"/>
        <v>2.2540201367245843E-5</v>
      </c>
      <c r="AA73" s="174">
        <f t="shared" si="29"/>
        <v>2.6381875565972569E-5</v>
      </c>
      <c r="AB73" s="174">
        <f t="shared" si="30"/>
        <v>1.3290534605658529E-5</v>
      </c>
      <c r="AC73" s="174">
        <f t="shared" si="31"/>
        <v>8.0205914903562038E-6</v>
      </c>
      <c r="AE73" s="175">
        <f t="shared" si="32"/>
        <v>0.46926471502810696</v>
      </c>
      <c r="AF73" s="175">
        <f t="shared" si="33"/>
        <v>1.8110376079318367</v>
      </c>
      <c r="AG73" s="175">
        <f t="shared" si="34"/>
        <v>0.94285670330834093</v>
      </c>
      <c r="AH73" s="175">
        <f t="shared" si="35"/>
        <v>1.1704365518361886</v>
      </c>
      <c r="AI73" s="175">
        <f t="shared" si="36"/>
        <v>0.60348147973982824</v>
      </c>
    </row>
    <row r="74" spans="1:35" x14ac:dyDescent="0.25">
      <c r="A74" s="25" t="s">
        <v>290</v>
      </c>
      <c r="B74" s="30" t="s">
        <v>51</v>
      </c>
      <c r="C74" s="31" t="s">
        <v>291</v>
      </c>
      <c r="D74" s="32">
        <v>1010</v>
      </c>
      <c r="E74" s="32" t="s">
        <v>292</v>
      </c>
      <c r="F74" s="32" t="s">
        <v>293</v>
      </c>
      <c r="G74" s="173">
        <v>10778.416666666666</v>
      </c>
      <c r="H74" s="173">
        <v>1186.4624999999999</v>
      </c>
      <c r="I74" s="29">
        <v>0.11884463765281174</v>
      </c>
      <c r="J74" s="29">
        <v>1.0044811973497396E-2</v>
      </c>
      <c r="K74" s="29">
        <v>0.15269861807856128</v>
      </c>
      <c r="L74" s="29">
        <v>1.7432662565073354E-2</v>
      </c>
      <c r="M74" s="29">
        <v>0.28938654046379553</v>
      </c>
      <c r="N74" s="29">
        <v>1.470270326549929E-2</v>
      </c>
      <c r="O74" s="29">
        <v>0.23853222905821109</v>
      </c>
      <c r="P74" s="29">
        <v>2.9442041173686699E-2</v>
      </c>
      <c r="Q74" s="29">
        <v>0.12480337292948412</v>
      </c>
      <c r="R74" s="29">
        <v>1.0746161855182205E-2</v>
      </c>
      <c r="T74" s="174">
        <f t="shared" si="22"/>
        <v>1.1026168437183422E-5</v>
      </c>
      <c r="U74" s="174">
        <f t="shared" si="23"/>
        <v>8.4661858031732129E-6</v>
      </c>
      <c r="V74" s="174">
        <f t="shared" si="24"/>
        <v>1.4167073216866541E-5</v>
      </c>
      <c r="W74" s="174">
        <f t="shared" si="25"/>
        <v>1.4692973916220156E-5</v>
      </c>
      <c r="X74" s="174">
        <f t="shared" si="26"/>
        <v>2.6848706021799324E-5</v>
      </c>
      <c r="Y74" s="174">
        <f t="shared" si="27"/>
        <v>1.2392050541419802E-5</v>
      </c>
      <c r="Z74" s="174">
        <f t="shared" si="28"/>
        <v>2.2130544442199559E-5</v>
      </c>
      <c r="AA74" s="174">
        <f t="shared" si="29"/>
        <v>2.4814978285185333E-5</v>
      </c>
      <c r="AB74" s="174">
        <f t="shared" si="30"/>
        <v>1.1579008011023647E-5</v>
      </c>
      <c r="AC74" s="174">
        <f t="shared" si="31"/>
        <v>9.0573126880809179E-6</v>
      </c>
      <c r="AE74" s="175">
        <f t="shared" si="32"/>
        <v>0.76782663455627898</v>
      </c>
      <c r="AF74" s="175">
        <f t="shared" si="33"/>
        <v>1.0371213370117622</v>
      </c>
      <c r="AG74" s="175">
        <f t="shared" si="34"/>
        <v>0.46155112769152817</v>
      </c>
      <c r="AH74" s="175">
        <f t="shared" si="35"/>
        <v>1.1212999458733139</v>
      </c>
      <c r="AI74" s="175">
        <f t="shared" si="36"/>
        <v>0.78221836270067513</v>
      </c>
    </row>
    <row r="75" spans="1:35" x14ac:dyDescent="0.25">
      <c r="A75" s="25" t="s">
        <v>294</v>
      </c>
      <c r="B75" s="30" t="s">
        <v>51</v>
      </c>
      <c r="C75" s="31" t="s">
        <v>295</v>
      </c>
      <c r="D75" s="32"/>
      <c r="E75" s="32" t="s">
        <v>99</v>
      </c>
      <c r="F75" s="32" t="s">
        <v>296</v>
      </c>
      <c r="G75" s="173">
        <v>3670.6875</v>
      </c>
      <c r="H75" s="173">
        <v>272.96666666666664</v>
      </c>
      <c r="I75" s="29">
        <v>7.2382716065138603E-2</v>
      </c>
      <c r="J75" s="29">
        <v>2.3095664764811248E-3</v>
      </c>
      <c r="K75" s="29">
        <v>6.6595492005572868E-2</v>
      </c>
      <c r="L75" s="29">
        <v>1.0492154368738803E-2</v>
      </c>
      <c r="M75" s="29">
        <v>8.475756126849332E-2</v>
      </c>
      <c r="N75" s="29">
        <v>4.3213839647051021E-3</v>
      </c>
      <c r="O75" s="29">
        <v>9.0724921448948448E-2</v>
      </c>
      <c r="P75" s="29">
        <v>6.1975121011079411E-3</v>
      </c>
      <c r="Q75" s="29">
        <v>4.5017666158030913E-2</v>
      </c>
      <c r="R75" s="29">
        <v>2.2435788628673787E-3</v>
      </c>
      <c r="T75" s="174">
        <f t="shared" si="22"/>
        <v>1.9719116940665368E-5</v>
      </c>
      <c r="U75" s="174">
        <f t="shared" si="23"/>
        <v>8.4609835504254187E-6</v>
      </c>
      <c r="V75" s="174">
        <f t="shared" si="24"/>
        <v>1.8142511996886924E-5</v>
      </c>
      <c r="W75" s="174">
        <f t="shared" si="25"/>
        <v>3.8437493108091846E-5</v>
      </c>
      <c r="X75" s="174">
        <f t="shared" si="26"/>
        <v>2.3090377829355758E-5</v>
      </c>
      <c r="Y75" s="174">
        <f t="shared" si="27"/>
        <v>1.5831178280761151E-5</v>
      </c>
      <c r="Z75" s="174">
        <f t="shared" si="28"/>
        <v>2.471605699176202E-5</v>
      </c>
      <c r="AA75" s="174">
        <f t="shared" si="29"/>
        <v>2.2704281723438545E-5</v>
      </c>
      <c r="AB75" s="174">
        <f t="shared" si="30"/>
        <v>1.2264096618966042E-5</v>
      </c>
      <c r="AC75" s="174">
        <f t="shared" si="31"/>
        <v>8.219241163270408E-6</v>
      </c>
      <c r="AE75" s="175">
        <f t="shared" si="32"/>
        <v>0.42907517491196162</v>
      </c>
      <c r="AF75" s="175">
        <f t="shared" si="33"/>
        <v>2.1186422869494224</v>
      </c>
      <c r="AG75" s="175">
        <f t="shared" si="34"/>
        <v>0.68561798328974566</v>
      </c>
      <c r="AH75" s="175">
        <f t="shared" si="35"/>
        <v>0.91860452219405353</v>
      </c>
      <c r="AI75" s="175">
        <f t="shared" si="36"/>
        <v>0.6701872480814941</v>
      </c>
    </row>
    <row r="76" spans="1:35" x14ac:dyDescent="0.25">
      <c r="A76" s="25" t="s">
        <v>297</v>
      </c>
      <c r="B76" s="30" t="s">
        <v>51</v>
      </c>
      <c r="C76" s="31" t="s">
        <v>298</v>
      </c>
      <c r="D76" s="32"/>
      <c r="E76" s="32">
        <v>14</v>
      </c>
      <c r="F76" s="32" t="s">
        <v>299</v>
      </c>
      <c r="G76" s="173">
        <v>133.49999999999983</v>
      </c>
      <c r="H76" s="173">
        <v>621.81666666666399</v>
      </c>
      <c r="I76" s="29">
        <v>2.7644645192505053E-3</v>
      </c>
      <c r="J76" s="29">
        <v>1.4858E-2</v>
      </c>
      <c r="K76" s="29">
        <v>2.7228E-3</v>
      </c>
      <c r="L76" s="29">
        <v>5.9794000000000002E-3</v>
      </c>
      <c r="M76" s="29">
        <v>2.0758999999999999E-3</v>
      </c>
      <c r="N76" s="29">
        <v>1.7101999999999999E-2</v>
      </c>
      <c r="O76" s="29">
        <v>1.629E-3</v>
      </c>
      <c r="P76" s="29">
        <v>1.3217E-2</v>
      </c>
      <c r="Q76" s="29">
        <v>2.3896999999999998E-3</v>
      </c>
      <c r="R76" s="29">
        <v>1.5245999999999999E-2</v>
      </c>
      <c r="T76" s="174">
        <f t="shared" si="22"/>
        <v>2.0707599395134899E-5</v>
      </c>
      <c r="U76" s="174">
        <f t="shared" si="23"/>
        <v>2.3894502666916932E-5</v>
      </c>
      <c r="V76" s="174">
        <f t="shared" si="24"/>
        <v>2.0395505617977554E-5</v>
      </c>
      <c r="W76" s="174">
        <f t="shared" si="25"/>
        <v>9.6160175828888895E-6</v>
      </c>
      <c r="X76" s="174">
        <f t="shared" si="26"/>
        <v>1.5549812734082416E-5</v>
      </c>
      <c r="Y76" s="174">
        <f t="shared" si="27"/>
        <v>2.7503283390066856E-5</v>
      </c>
      <c r="Z76" s="174">
        <f t="shared" si="28"/>
        <v>1.2202247191011252E-5</v>
      </c>
      <c r="AA76" s="174">
        <f t="shared" si="29"/>
        <v>2.1255461148784566E-5</v>
      </c>
      <c r="AB76" s="174">
        <f t="shared" si="30"/>
        <v>1.7900374531835228E-5</v>
      </c>
      <c r="AC76" s="174">
        <f t="shared" si="31"/>
        <v>2.451848079551861E-5</v>
      </c>
      <c r="AE76" s="175">
        <f t="shared" si="32"/>
        <v>1.1539001798794106</v>
      </c>
      <c r="AF76" s="175">
        <f t="shared" si="33"/>
        <v>0.47147728342723122</v>
      </c>
      <c r="AG76" s="175">
        <f t="shared" si="34"/>
        <v>1.7687211968658996</v>
      </c>
      <c r="AH76" s="175">
        <f t="shared" si="35"/>
        <v>1.7419300573129133</v>
      </c>
      <c r="AI76" s="175">
        <f t="shared" si="36"/>
        <v>1.3697188710724069</v>
      </c>
    </row>
    <row r="77" spans="1:35" x14ac:dyDescent="0.25">
      <c r="A77" s="25" t="s">
        <v>300</v>
      </c>
      <c r="B77" s="30" t="s">
        <v>51</v>
      </c>
      <c r="C77" s="31" t="s">
        <v>298</v>
      </c>
      <c r="D77" s="32"/>
      <c r="E77" s="32">
        <v>15</v>
      </c>
      <c r="F77" s="32" t="s">
        <v>301</v>
      </c>
      <c r="G77" s="173">
        <v>98.145833333333314</v>
      </c>
      <c r="H77" s="173">
        <v>622.22916666666663</v>
      </c>
      <c r="I77" s="29">
        <v>1.875403064852274E-3</v>
      </c>
      <c r="J77" s="29">
        <v>1.3728000000000001E-2</v>
      </c>
      <c r="K77" s="29">
        <v>1.9472999999999999E-3</v>
      </c>
      <c r="L77" s="29">
        <v>5.6023999999999996E-3</v>
      </c>
      <c r="M77" s="29">
        <v>1.3320999999999999E-3</v>
      </c>
      <c r="N77" s="29">
        <v>1.5838000000000001E-2</v>
      </c>
      <c r="O77" s="29">
        <v>1.2109E-3</v>
      </c>
      <c r="P77" s="29">
        <v>1.2173E-2</v>
      </c>
      <c r="Q77" s="29">
        <v>1.7993E-3</v>
      </c>
      <c r="R77" s="29">
        <v>1.5765000000000001E-2</v>
      </c>
      <c r="T77" s="174">
        <f t="shared" si="22"/>
        <v>1.9108330951583352E-5</v>
      </c>
      <c r="U77" s="174">
        <f t="shared" si="23"/>
        <v>2.2062610908360401E-5</v>
      </c>
      <c r="V77" s="174">
        <f t="shared" si="24"/>
        <v>1.9840883039694334E-5</v>
      </c>
      <c r="W77" s="174">
        <f t="shared" si="25"/>
        <v>9.0037566545016245E-6</v>
      </c>
      <c r="X77" s="174">
        <f t="shared" si="26"/>
        <v>1.3572659732540863E-5</v>
      </c>
      <c r="Y77" s="174">
        <f t="shared" si="27"/>
        <v>2.5453644490574886E-5</v>
      </c>
      <c r="Z77" s="174">
        <f t="shared" si="28"/>
        <v>1.2337762683082151E-5</v>
      </c>
      <c r="AA77" s="174">
        <f t="shared" si="29"/>
        <v>1.9563531657012759E-5</v>
      </c>
      <c r="AB77" s="174">
        <f t="shared" si="30"/>
        <v>1.8332922946295907E-5</v>
      </c>
      <c r="AC77" s="174">
        <f t="shared" si="31"/>
        <v>2.5336324371379789E-5</v>
      </c>
      <c r="AE77" s="175">
        <f t="shared" si="32"/>
        <v>1.1546069075453318</v>
      </c>
      <c r="AF77" s="175">
        <f t="shared" si="33"/>
        <v>0.45379818209141237</v>
      </c>
      <c r="AG77" s="175">
        <f t="shared" si="34"/>
        <v>1.8753615718773973</v>
      </c>
      <c r="AH77" s="175">
        <f t="shared" si="35"/>
        <v>1.5856628271703397</v>
      </c>
      <c r="AI77" s="175">
        <f t="shared" si="36"/>
        <v>1.3820122653435845</v>
      </c>
    </row>
    <row r="78" spans="1:35" x14ac:dyDescent="0.25">
      <c r="A78" s="25" t="s">
        <v>302</v>
      </c>
      <c r="B78" s="30" t="s">
        <v>52</v>
      </c>
      <c r="C78" s="31" t="s">
        <v>303</v>
      </c>
      <c r="D78" s="32">
        <v>1241</v>
      </c>
      <c r="E78" s="32">
        <v>1</v>
      </c>
      <c r="F78" s="32"/>
      <c r="G78" s="173">
        <v>363</v>
      </c>
      <c r="H78" s="173">
        <v>19.414166666666667</v>
      </c>
      <c r="I78" s="29">
        <v>3.0118086418224584E-3</v>
      </c>
      <c r="J78" s="29">
        <v>4.186930010695187E-4</v>
      </c>
      <c r="K78" s="29">
        <v>9.4065694973262028E-3</v>
      </c>
      <c r="L78" s="29">
        <v>4.5353926203208552E-4</v>
      </c>
      <c r="M78" s="29">
        <v>1.0659037090909091E-2</v>
      </c>
      <c r="N78" s="29">
        <v>4.7835809839572198E-4</v>
      </c>
      <c r="O78" s="29">
        <v>1.2559253262032086E-2</v>
      </c>
      <c r="P78" s="29">
        <v>7.1805580748663094E-4</v>
      </c>
      <c r="Q78" s="29">
        <v>6.8052019893048129E-3</v>
      </c>
      <c r="R78" s="29">
        <v>2.1688435764705881E-4</v>
      </c>
      <c r="T78" s="174">
        <f t="shared" si="22"/>
        <v>8.2969935036431354E-6</v>
      </c>
      <c r="U78" s="174">
        <f t="shared" si="23"/>
        <v>2.1566364823085482E-5</v>
      </c>
      <c r="V78" s="174">
        <f t="shared" si="24"/>
        <v>2.5913414593185132E-5</v>
      </c>
      <c r="W78" s="174">
        <f t="shared" si="25"/>
        <v>2.3361253141541941E-5</v>
      </c>
      <c r="X78" s="174">
        <f t="shared" si="26"/>
        <v>2.9363738542449287E-5</v>
      </c>
      <c r="Y78" s="174">
        <f t="shared" si="27"/>
        <v>2.4639641072879185E-5</v>
      </c>
      <c r="Z78" s="174">
        <f t="shared" si="28"/>
        <v>3.4598493834799134E-5</v>
      </c>
      <c r="AA78" s="174">
        <f t="shared" si="29"/>
        <v>3.6986177146583557E-5</v>
      </c>
      <c r="AB78" s="174">
        <f t="shared" si="30"/>
        <v>1.8747112918195077E-5</v>
      </c>
      <c r="AC78" s="174">
        <f t="shared" si="31"/>
        <v>1.1171448219790985E-5</v>
      </c>
      <c r="AE78" s="175">
        <f t="shared" si="32"/>
        <v>2.5992987476265812</v>
      </c>
      <c r="AF78" s="175">
        <f t="shared" si="33"/>
        <v>0.90151195850837917</v>
      </c>
      <c r="AG78" s="175">
        <f t="shared" si="34"/>
        <v>0.83911798346995992</v>
      </c>
      <c r="AH78" s="175">
        <f t="shared" si="35"/>
        <v>1.0690111923133165</v>
      </c>
      <c r="AI78" s="175">
        <f t="shared" si="36"/>
        <v>0.59590232738975479</v>
      </c>
    </row>
    <row r="79" spans="1:35" x14ac:dyDescent="0.25">
      <c r="A79" s="25" t="s">
        <v>304</v>
      </c>
      <c r="B79" s="30" t="s">
        <v>52</v>
      </c>
      <c r="C79" s="31" t="s">
        <v>303</v>
      </c>
      <c r="D79" s="32"/>
      <c r="E79" s="32">
        <v>2</v>
      </c>
      <c r="F79" s="32" t="s">
        <v>305</v>
      </c>
      <c r="G79" s="173">
        <v>109.80000000000001</v>
      </c>
      <c r="H79" s="173">
        <v>16.590833333333332</v>
      </c>
      <c r="I79" s="29">
        <v>8.595103784254022E-4</v>
      </c>
      <c r="J79" s="29">
        <v>9.0389999999999993E-5</v>
      </c>
      <c r="K79" s="29">
        <v>7.6422000000000003E-4</v>
      </c>
      <c r="L79" s="29">
        <v>9.8329E-5</v>
      </c>
      <c r="M79" s="29">
        <v>8.0701000000000004E-4</v>
      </c>
      <c r="N79" s="29">
        <v>9.5406000000000001E-5</v>
      </c>
      <c r="O79" s="29">
        <v>8.4597999999999997E-4</v>
      </c>
      <c r="P79" s="29">
        <v>1.3578E-4</v>
      </c>
      <c r="Q79" s="29">
        <v>4.9852000000000002E-4</v>
      </c>
      <c r="R79" s="29">
        <v>4.6260000000000001E-5</v>
      </c>
      <c r="T79" s="174">
        <f t="shared" si="22"/>
        <v>7.8279633736375417E-6</v>
      </c>
      <c r="U79" s="174">
        <f t="shared" si="23"/>
        <v>5.4481892611381787E-6</v>
      </c>
      <c r="V79" s="174">
        <f t="shared" si="24"/>
        <v>6.960109289617486E-6</v>
      </c>
      <c r="W79" s="174">
        <f t="shared" si="25"/>
        <v>5.9267065146416199E-6</v>
      </c>
      <c r="X79" s="174">
        <f t="shared" si="26"/>
        <v>7.3498178506375224E-6</v>
      </c>
      <c r="Y79" s="174">
        <f t="shared" si="27"/>
        <v>5.7505248882414992E-6</v>
      </c>
      <c r="Z79" s="174">
        <f t="shared" si="28"/>
        <v>7.7047358834244066E-6</v>
      </c>
      <c r="AA79" s="174">
        <f t="shared" si="29"/>
        <v>8.184037370033654E-6</v>
      </c>
      <c r="AB79" s="174">
        <f t="shared" si="30"/>
        <v>4.5402550091074674E-6</v>
      </c>
      <c r="AC79" s="174">
        <f t="shared" si="31"/>
        <v>2.7882867045055E-6</v>
      </c>
      <c r="AE79" s="175">
        <f t="shared" si="32"/>
        <v>0.69599064291565327</v>
      </c>
      <c r="AF79" s="175">
        <f t="shared" si="33"/>
        <v>0.85152492123688195</v>
      </c>
      <c r="AG79" s="175">
        <f t="shared" si="34"/>
        <v>0.78240372824242155</v>
      </c>
      <c r="AH79" s="175">
        <f t="shared" si="35"/>
        <v>1.0622086848739869</v>
      </c>
      <c r="AI79" s="175">
        <f t="shared" si="36"/>
        <v>0.61412557200253537</v>
      </c>
    </row>
    <row r="80" spans="1:35" x14ac:dyDescent="0.25">
      <c r="A80" s="25" t="s">
        <v>306</v>
      </c>
      <c r="B80" s="30" t="s">
        <v>52</v>
      </c>
      <c r="C80" s="31" t="s">
        <v>307</v>
      </c>
      <c r="D80" s="32">
        <v>6064</v>
      </c>
      <c r="E80" s="32" t="s">
        <v>308</v>
      </c>
      <c r="F80" s="32"/>
      <c r="G80" s="173">
        <v>1633.9333333333332</v>
      </c>
      <c r="H80" s="173">
        <v>21.353333333333328</v>
      </c>
      <c r="I80" s="29">
        <v>2.2497154443200072E-2</v>
      </c>
      <c r="J80" s="29">
        <v>4.1012759794424949E-4</v>
      </c>
      <c r="K80" s="29">
        <v>2.0909127499959417E-2</v>
      </c>
      <c r="L80" s="29">
        <v>2.2468029514963335E-4</v>
      </c>
      <c r="M80" s="29">
        <v>1.6610028693780979E-2</v>
      </c>
      <c r="N80" s="29">
        <v>3.8858648078298467E-4</v>
      </c>
      <c r="O80" s="29">
        <v>2.723604318984681E-2</v>
      </c>
      <c r="P80" s="29">
        <v>3.697698555909156E-4</v>
      </c>
      <c r="Q80" s="29">
        <v>2.2245743364009668E-2</v>
      </c>
      <c r="R80" s="29">
        <v>4.0235766170544846E-4</v>
      </c>
      <c r="T80" s="174">
        <f t="shared" si="22"/>
        <v>1.3768710132930806E-5</v>
      </c>
      <c r="U80" s="174">
        <f t="shared" si="23"/>
        <v>1.9206724849090678E-5</v>
      </c>
      <c r="V80" s="174">
        <f t="shared" si="24"/>
        <v>1.2796805765204263E-5</v>
      </c>
      <c r="W80" s="174">
        <f t="shared" si="25"/>
        <v>1.0522024437229164E-5</v>
      </c>
      <c r="X80" s="174">
        <f t="shared" si="26"/>
        <v>1.0165670994602583E-5</v>
      </c>
      <c r="Y80" s="174">
        <f t="shared" si="27"/>
        <v>1.819793072664618E-5</v>
      </c>
      <c r="Z80" s="174">
        <f t="shared" si="28"/>
        <v>1.6669005175556007E-5</v>
      </c>
      <c r="AA80" s="174">
        <f t="shared" si="29"/>
        <v>1.7316727548747222E-5</v>
      </c>
      <c r="AB80" s="174">
        <f t="shared" si="30"/>
        <v>1.36148415055753E-5</v>
      </c>
      <c r="AC80" s="174">
        <f t="shared" si="31"/>
        <v>1.8842850220361312E-5</v>
      </c>
      <c r="AE80" s="175">
        <f t="shared" si="32"/>
        <v>1.3949545501109577</v>
      </c>
      <c r="AF80" s="175">
        <f t="shared" si="33"/>
        <v>0.82223834840406451</v>
      </c>
      <c r="AG80" s="175">
        <f t="shared" si="34"/>
        <v>1.7901357162068583</v>
      </c>
      <c r="AH80" s="175">
        <f t="shared" si="35"/>
        <v>1.0388578902201708</v>
      </c>
      <c r="AI80" s="175">
        <f t="shared" si="36"/>
        <v>1.3839933584717188</v>
      </c>
    </row>
    <row r="81" spans="1:35" x14ac:dyDescent="0.25">
      <c r="A81" s="25" t="s">
        <v>309</v>
      </c>
      <c r="B81" s="30" t="s">
        <v>52</v>
      </c>
      <c r="C81" s="31" t="s">
        <v>310</v>
      </c>
      <c r="D81" s="32">
        <v>1295</v>
      </c>
      <c r="E81" s="32">
        <v>2</v>
      </c>
      <c r="F81" s="32"/>
      <c r="G81" s="173">
        <v>595.32083333333321</v>
      </c>
      <c r="H81" s="173">
        <v>16.73</v>
      </c>
      <c r="I81" s="29">
        <v>8.3421199932444193E-3</v>
      </c>
      <c r="J81" s="29">
        <v>3.1163039903643846E-4</v>
      </c>
      <c r="K81" s="29">
        <v>7.4886036572742315E-3</v>
      </c>
      <c r="L81" s="29">
        <v>1.676460371932069E-4</v>
      </c>
      <c r="M81" s="29">
        <v>6.1031661675700708E-3</v>
      </c>
      <c r="N81" s="29">
        <v>2.9107996234019703E-4</v>
      </c>
      <c r="O81" s="29">
        <v>9.8368807470761641E-3</v>
      </c>
      <c r="P81" s="29">
        <v>2.7192371433180175E-4</v>
      </c>
      <c r="Q81" s="29">
        <v>8.086026172419802E-3</v>
      </c>
      <c r="R81" s="29">
        <v>2.9998113822381851E-4</v>
      </c>
      <c r="T81" s="174">
        <f t="shared" si="22"/>
        <v>1.4012813807531381E-5</v>
      </c>
      <c r="U81" s="174">
        <f t="shared" si="23"/>
        <v>1.862704118568072E-5</v>
      </c>
      <c r="V81" s="174">
        <f t="shared" si="24"/>
        <v>1.2579105648535565E-5</v>
      </c>
      <c r="W81" s="174">
        <f t="shared" si="25"/>
        <v>1.0020683633784035E-5</v>
      </c>
      <c r="X81" s="174">
        <f t="shared" si="26"/>
        <v>1.0251894148231118E-5</v>
      </c>
      <c r="Y81" s="174">
        <f t="shared" si="27"/>
        <v>1.739868274597711E-5</v>
      </c>
      <c r="Z81" s="174">
        <f t="shared" si="28"/>
        <v>1.6523662865949594E-5</v>
      </c>
      <c r="AA81" s="174">
        <f t="shared" si="29"/>
        <v>1.6253658955875778E-5</v>
      </c>
      <c r="AB81" s="174">
        <f t="shared" si="30"/>
        <v>1.3582635983263596E-5</v>
      </c>
      <c r="AC81" s="174">
        <f t="shared" si="31"/>
        <v>1.7930731513677136E-5</v>
      </c>
      <c r="AE81" s="175">
        <f t="shared" si="32"/>
        <v>1.3292862833636852</v>
      </c>
      <c r="AF81" s="175">
        <f t="shared" si="33"/>
        <v>0.79661336137602301</v>
      </c>
      <c r="AG81" s="175">
        <f t="shared" si="34"/>
        <v>1.697118844031287</v>
      </c>
      <c r="AH81" s="175">
        <f t="shared" si="35"/>
        <v>0.98365956070005434</v>
      </c>
      <c r="AI81" s="175">
        <f t="shared" si="36"/>
        <v>1.3201216270369924</v>
      </c>
    </row>
    <row r="82" spans="1:35" x14ac:dyDescent="0.25">
      <c r="A82" s="25" t="s">
        <v>311</v>
      </c>
      <c r="B82" s="30" t="s">
        <v>52</v>
      </c>
      <c r="C82" s="31" t="s">
        <v>312</v>
      </c>
      <c r="D82" s="32">
        <v>1252</v>
      </c>
      <c r="E82" s="32">
        <v>10</v>
      </c>
      <c r="F82" s="32"/>
      <c r="G82" s="173">
        <v>766.06666666666626</v>
      </c>
      <c r="H82" s="173">
        <v>15.453333333333326</v>
      </c>
      <c r="I82" s="29">
        <v>3.8607628031003664E-3</v>
      </c>
      <c r="J82" s="29">
        <v>1.2776723064637503E-4</v>
      </c>
      <c r="K82" s="29">
        <v>8.2524463064594083E-3</v>
      </c>
      <c r="L82" s="29">
        <v>1.3155063212620026E-4</v>
      </c>
      <c r="M82" s="29">
        <v>5.5299987362809689E-3</v>
      </c>
      <c r="N82" s="29">
        <v>1.596041510291893E-4</v>
      </c>
      <c r="O82" s="29">
        <v>9.619006385846356E-3</v>
      </c>
      <c r="P82" s="29">
        <v>2.0195703513557319E-4</v>
      </c>
      <c r="Q82" s="29">
        <v>3.8121677203096591E-3</v>
      </c>
      <c r="R82" s="29">
        <v>1.1125074343395504E-4</v>
      </c>
      <c r="T82" s="174">
        <f t="shared" si="22"/>
        <v>5.0397216992868793E-6</v>
      </c>
      <c r="U82" s="174">
        <f t="shared" si="23"/>
        <v>8.2679398606368699E-6</v>
      </c>
      <c r="V82" s="174">
        <f t="shared" si="24"/>
        <v>1.0772491044895239E-5</v>
      </c>
      <c r="W82" s="174">
        <f t="shared" si="25"/>
        <v>8.5127673938438513E-6</v>
      </c>
      <c r="X82" s="174">
        <f t="shared" si="26"/>
        <v>7.2186912404677202E-6</v>
      </c>
      <c r="Y82" s="174">
        <f t="shared" si="27"/>
        <v>1.0328137469533393E-5</v>
      </c>
      <c r="Z82" s="174">
        <f t="shared" si="28"/>
        <v>1.2556356782498949E-5</v>
      </c>
      <c r="AA82" s="174">
        <f t="shared" si="29"/>
        <v>1.3068833162353751E-5</v>
      </c>
      <c r="AB82" s="174">
        <f t="shared" si="30"/>
        <v>4.9762871642715966E-6</v>
      </c>
      <c r="AC82" s="174">
        <f t="shared" si="31"/>
        <v>7.1991421549151273E-6</v>
      </c>
      <c r="AE82" s="175">
        <f t="shared" si="32"/>
        <v>1.64055484686918</v>
      </c>
      <c r="AF82" s="175">
        <f t="shared" si="33"/>
        <v>0.79023202324942254</v>
      </c>
      <c r="AG82" s="175">
        <f t="shared" si="34"/>
        <v>1.4307493041999402</v>
      </c>
      <c r="AH82" s="175">
        <f t="shared" si="35"/>
        <v>1.0408140982875775</v>
      </c>
      <c r="AI82" s="175">
        <f t="shared" si="36"/>
        <v>1.4466894528521248</v>
      </c>
    </row>
    <row r="83" spans="1:35" x14ac:dyDescent="0.25">
      <c r="A83" s="25" t="s">
        <v>313</v>
      </c>
      <c r="B83" s="30" t="s">
        <v>53</v>
      </c>
      <c r="C83" s="31" t="s">
        <v>314</v>
      </c>
      <c r="D83" s="32">
        <v>1353</v>
      </c>
      <c r="E83" s="32" t="s">
        <v>315</v>
      </c>
      <c r="F83" s="32" t="s">
        <v>316</v>
      </c>
      <c r="G83" s="173">
        <v>12083.187499999998</v>
      </c>
      <c r="H83" s="173">
        <v>1688.366666666667</v>
      </c>
      <c r="I83" s="29">
        <v>0.17652873445236081</v>
      </c>
      <c r="J83" s="29">
        <v>2.4631409380201703E-2</v>
      </c>
      <c r="K83" s="29">
        <v>0.40576487222167829</v>
      </c>
      <c r="L83" s="29">
        <v>5.7521510623714869E-2</v>
      </c>
      <c r="M83" s="29">
        <v>0.19415477136982279</v>
      </c>
      <c r="N83" s="29">
        <v>4.4906935082737687E-2</v>
      </c>
      <c r="O83" s="29">
        <v>0.39824540879271519</v>
      </c>
      <c r="P83" s="29">
        <v>5.8246431410946826E-2</v>
      </c>
      <c r="Q83" s="29">
        <v>0.2377295055321649</v>
      </c>
      <c r="R83" s="29">
        <v>2.4729973171448153E-2</v>
      </c>
      <c r="T83" s="174">
        <f t="shared" si="22"/>
        <v>1.4609450896326886E-5</v>
      </c>
      <c r="U83" s="174">
        <f t="shared" si="23"/>
        <v>1.4588898173896882E-5</v>
      </c>
      <c r="V83" s="174">
        <f t="shared" si="24"/>
        <v>3.3580946436664859E-5</v>
      </c>
      <c r="W83" s="174">
        <f t="shared" si="25"/>
        <v>3.4069323778631139E-5</v>
      </c>
      <c r="X83" s="174">
        <f t="shared" si="26"/>
        <v>1.606817500513195E-5</v>
      </c>
      <c r="Y83" s="174">
        <f t="shared" si="27"/>
        <v>2.6597856952125925E-5</v>
      </c>
      <c r="Z83" s="174">
        <f t="shared" si="28"/>
        <v>3.295863850434459E-5</v>
      </c>
      <c r="AA83" s="174">
        <f t="shared" si="29"/>
        <v>3.4498685955428412E-5</v>
      </c>
      <c r="AB83" s="174">
        <f t="shared" si="30"/>
        <v>1.9674403424772224E-5</v>
      </c>
      <c r="AC83" s="174">
        <f t="shared" si="31"/>
        <v>1.4647276364601773E-5</v>
      </c>
      <c r="AE83" s="175">
        <f t="shared" si="32"/>
        <v>0.99859318994424551</v>
      </c>
      <c r="AF83" s="175">
        <f t="shared" si="33"/>
        <v>1.0145432870061415</v>
      </c>
      <c r="AG83" s="175">
        <f t="shared" si="34"/>
        <v>1.6553128742766956</v>
      </c>
      <c r="AH83" s="175">
        <f t="shared" si="35"/>
        <v>1.0467266707901424</v>
      </c>
      <c r="AI83" s="175">
        <f t="shared" si="36"/>
        <v>0.74448388844966207</v>
      </c>
    </row>
    <row r="84" spans="1:35" x14ac:dyDescent="0.25">
      <c r="A84" s="25" t="s">
        <v>317</v>
      </c>
      <c r="B84" s="30" t="s">
        <v>53</v>
      </c>
      <c r="C84" s="31" t="s">
        <v>318</v>
      </c>
      <c r="D84" s="32"/>
      <c r="E84" s="32" t="s">
        <v>319</v>
      </c>
      <c r="F84" s="32" t="s">
        <v>320</v>
      </c>
      <c r="G84" s="173">
        <v>2467.9541666666669</v>
      </c>
      <c r="H84" s="173">
        <v>358.14999999999992</v>
      </c>
      <c r="I84" s="29">
        <v>2.9451059346698023E-2</v>
      </c>
      <c r="J84" s="29">
        <v>3.1435976490643228E-3</v>
      </c>
      <c r="K84" s="29">
        <v>3.4903965432004705E-2</v>
      </c>
      <c r="L84" s="29">
        <v>7.7062452597059369E-3</v>
      </c>
      <c r="M84" s="29">
        <v>3.0037756816126655E-2</v>
      </c>
      <c r="N84" s="29">
        <v>5.2059180842777362E-3</v>
      </c>
      <c r="O84" s="29">
        <v>2.0788207526328241E-2</v>
      </c>
      <c r="P84" s="29">
        <v>5.075070328466237E-3</v>
      </c>
      <c r="Q84" s="29">
        <v>3.1814329490407758E-2</v>
      </c>
      <c r="R84" s="29">
        <v>2.7540881138276782E-3</v>
      </c>
      <c r="T84" s="174">
        <f t="shared" si="22"/>
        <v>1.1933389908320699E-5</v>
      </c>
      <c r="U84" s="174">
        <f t="shared" si="23"/>
        <v>8.7773213711135663E-6</v>
      </c>
      <c r="V84" s="174">
        <f t="shared" si="24"/>
        <v>1.4142874249219797E-5</v>
      </c>
      <c r="W84" s="174">
        <f t="shared" si="25"/>
        <v>2.1516809324880464E-5</v>
      </c>
      <c r="X84" s="174">
        <f t="shared" si="26"/>
        <v>1.2171116150303974E-5</v>
      </c>
      <c r="Y84" s="174">
        <f t="shared" si="27"/>
        <v>1.4535580299532982E-5</v>
      </c>
      <c r="Z84" s="174">
        <f t="shared" si="28"/>
        <v>8.4232551021827747E-6</v>
      </c>
      <c r="AA84" s="174">
        <f t="shared" si="29"/>
        <v>1.4170236851783437E-5</v>
      </c>
      <c r="AB84" s="174">
        <f t="shared" si="30"/>
        <v>1.2890972579680303E-5</v>
      </c>
      <c r="AC84" s="174">
        <f t="shared" si="31"/>
        <v>7.6897615910307936E-6</v>
      </c>
      <c r="AE84" s="175">
        <f t="shared" si="32"/>
        <v>0.73552623676474982</v>
      </c>
      <c r="AF84" s="175">
        <f t="shared" si="33"/>
        <v>1.5213887181431636</v>
      </c>
      <c r="AG84" s="175">
        <f t="shared" si="34"/>
        <v>1.1942684730003137</v>
      </c>
      <c r="AH84" s="175">
        <f t="shared" si="35"/>
        <v>1.6822756380857333</v>
      </c>
      <c r="AI84" s="175">
        <f t="shared" si="36"/>
        <v>0.5965229965000437</v>
      </c>
    </row>
    <row r="85" spans="1:35" x14ac:dyDescent="0.25">
      <c r="A85" s="25" t="s">
        <v>321</v>
      </c>
      <c r="B85" s="30" t="s">
        <v>53</v>
      </c>
      <c r="C85" s="31" t="s">
        <v>322</v>
      </c>
      <c r="D85" s="32">
        <v>1355</v>
      </c>
      <c r="E85" s="32" t="s">
        <v>323</v>
      </c>
      <c r="F85" s="32" t="s">
        <v>324</v>
      </c>
      <c r="G85" s="173">
        <v>714.47083333332773</v>
      </c>
      <c r="H85" s="173">
        <v>836.41666666666652</v>
      </c>
      <c r="I85" s="29">
        <v>6.9318987585814283E-3</v>
      </c>
      <c r="J85" s="29">
        <v>5.5988952435171661E-3</v>
      </c>
      <c r="K85" s="29">
        <v>1.0925347671504841E-2</v>
      </c>
      <c r="L85" s="29">
        <v>1.8814823113605855E-2</v>
      </c>
      <c r="M85" s="29">
        <v>7.1806079123320063E-3</v>
      </c>
      <c r="N85" s="29">
        <v>1.1095295124253633E-2</v>
      </c>
      <c r="O85" s="29">
        <v>1.1132781430316227E-2</v>
      </c>
      <c r="P85" s="29">
        <v>9.8626138177281761E-3</v>
      </c>
      <c r="Q85" s="29">
        <v>8.2724004732973345E-3</v>
      </c>
      <c r="R85" s="29">
        <v>8.3235705877344867E-3</v>
      </c>
      <c r="T85" s="174">
        <f t="shared" si="22"/>
        <v>9.7021437897485655E-6</v>
      </c>
      <c r="U85" s="174">
        <f t="shared" si="23"/>
        <v>6.6939068369239819E-6</v>
      </c>
      <c r="V85" s="174">
        <f t="shared" si="24"/>
        <v>1.5291523686884713E-5</v>
      </c>
      <c r="W85" s="174">
        <f t="shared" si="25"/>
        <v>2.2494557872199891E-5</v>
      </c>
      <c r="X85" s="174">
        <f t="shared" si="26"/>
        <v>1.0050246388409225E-5</v>
      </c>
      <c r="Y85" s="174">
        <f t="shared" si="27"/>
        <v>1.3265272640335122E-5</v>
      </c>
      <c r="Z85" s="174">
        <f t="shared" si="28"/>
        <v>1.5581855704839335E-5</v>
      </c>
      <c r="AA85" s="174">
        <f t="shared" si="29"/>
        <v>1.1791508001667643E-5</v>
      </c>
      <c r="AB85" s="174">
        <f t="shared" si="30"/>
        <v>1.1578359937665847E-5</v>
      </c>
      <c r="AC85" s="174">
        <f t="shared" si="31"/>
        <v>9.9514642874179397E-6</v>
      </c>
      <c r="AE85" s="175">
        <f t="shared" si="32"/>
        <v>0.68994100499694377</v>
      </c>
      <c r="AF85" s="175">
        <f t="shared" si="33"/>
        <v>1.4710475118639159</v>
      </c>
      <c r="AG85" s="175">
        <f t="shared" si="34"/>
        <v>1.3198952670089494</v>
      </c>
      <c r="AH85" s="175">
        <f t="shared" si="35"/>
        <v>0.75674606574655257</v>
      </c>
      <c r="AI85" s="175">
        <f t="shared" si="36"/>
        <v>0.85948824712596705</v>
      </c>
    </row>
    <row r="86" spans="1:35" x14ac:dyDescent="0.25">
      <c r="A86" s="25" t="s">
        <v>325</v>
      </c>
      <c r="B86" s="30" t="s">
        <v>53</v>
      </c>
      <c r="C86" s="31" t="s">
        <v>326</v>
      </c>
      <c r="D86" s="32">
        <v>6018</v>
      </c>
      <c r="E86" s="32">
        <v>2</v>
      </c>
      <c r="F86" s="32" t="s">
        <v>327</v>
      </c>
      <c r="G86" s="173">
        <v>807.20833333333314</v>
      </c>
      <c r="H86" s="173">
        <v>2443.083333333333</v>
      </c>
      <c r="I86" s="29">
        <v>1.2701578593124398E-2</v>
      </c>
      <c r="J86" s="29">
        <v>2.5257950368805068E-2</v>
      </c>
      <c r="K86" s="29">
        <v>2.5644252478053034E-2</v>
      </c>
      <c r="L86" s="29">
        <v>5.9804330301520325E-2</v>
      </c>
      <c r="M86" s="29">
        <v>1.0461946028349215E-2</v>
      </c>
      <c r="N86" s="29">
        <v>2.615473366915191E-2</v>
      </c>
      <c r="O86" s="29">
        <v>1.847340236550233E-2</v>
      </c>
      <c r="P86" s="29">
        <v>3.3758413390595918E-2</v>
      </c>
      <c r="Q86" s="29">
        <v>1.1813348520410516E-2</v>
      </c>
      <c r="R86" s="29">
        <v>2.346914958295997E-2</v>
      </c>
      <c r="T86" s="174">
        <f t="shared" si="22"/>
        <v>1.573519259975149E-5</v>
      </c>
      <c r="U86" s="174">
        <f t="shared" si="23"/>
        <v>1.0338554573307666E-5</v>
      </c>
      <c r="V86" s="174">
        <f t="shared" si="24"/>
        <v>3.1769063101908478E-5</v>
      </c>
      <c r="W86" s="174">
        <f t="shared" si="25"/>
        <v>2.4479038224178601E-5</v>
      </c>
      <c r="X86" s="174">
        <f t="shared" si="26"/>
        <v>1.2960651663675282E-5</v>
      </c>
      <c r="Y86" s="174">
        <f t="shared" si="27"/>
        <v>1.0705624860313913E-5</v>
      </c>
      <c r="Z86" s="174">
        <f t="shared" si="28"/>
        <v>2.2885544663813348E-5</v>
      </c>
      <c r="AA86" s="174">
        <f t="shared" si="29"/>
        <v>1.3817954111510424E-5</v>
      </c>
      <c r="AB86" s="174">
        <f t="shared" si="30"/>
        <v>1.4634819826038944E-5</v>
      </c>
      <c r="AC86" s="174">
        <f t="shared" si="31"/>
        <v>9.6063647370303809E-6</v>
      </c>
      <c r="AE86" s="175">
        <f t="shared" si="32"/>
        <v>0.65703387535726421</v>
      </c>
      <c r="AF86" s="175">
        <f t="shared" si="33"/>
        <v>0.77053069351321413</v>
      </c>
      <c r="AG86" s="175">
        <f t="shared" si="34"/>
        <v>0.8260097669562777</v>
      </c>
      <c r="AH86" s="175">
        <f t="shared" si="35"/>
        <v>0.60378524149173474</v>
      </c>
      <c r="AI86" s="175">
        <f t="shared" si="36"/>
        <v>0.65640471500293396</v>
      </c>
    </row>
    <row r="87" spans="1:35" x14ac:dyDescent="0.25">
      <c r="A87" s="25" t="s">
        <v>328</v>
      </c>
      <c r="B87" s="30" t="s">
        <v>53</v>
      </c>
      <c r="C87" s="31" t="s">
        <v>329</v>
      </c>
      <c r="D87" s="32">
        <v>1356</v>
      </c>
      <c r="E87" s="32" t="s">
        <v>330</v>
      </c>
      <c r="F87" s="32" t="s">
        <v>331</v>
      </c>
      <c r="G87" s="173">
        <v>988.20833333333337</v>
      </c>
      <c r="H87" s="173">
        <v>1628.0500000000002</v>
      </c>
      <c r="I87" s="29">
        <v>1.3751047225846656E-2</v>
      </c>
      <c r="J87" s="29">
        <v>1.4106077169141687E-2</v>
      </c>
      <c r="K87" s="29">
        <v>2.8772685616024422E-2</v>
      </c>
      <c r="L87" s="29">
        <v>4.2151779872012948E-2</v>
      </c>
      <c r="M87" s="29">
        <v>1.1146052386609281E-2</v>
      </c>
      <c r="N87" s="29">
        <v>1.8560361692254331E-2</v>
      </c>
      <c r="O87" s="29">
        <v>1.9215070088998809E-2</v>
      </c>
      <c r="P87" s="29">
        <v>1.8601177028112311E-2</v>
      </c>
      <c r="Q87" s="29">
        <v>1.2604664745175171E-2</v>
      </c>
      <c r="R87" s="29">
        <v>1.7006953113045505E-2</v>
      </c>
      <c r="T87" s="174">
        <f t="shared" si="22"/>
        <v>1.3915129798048647E-5</v>
      </c>
      <c r="U87" s="174">
        <f t="shared" si="23"/>
        <v>8.6644004601466078E-6</v>
      </c>
      <c r="V87" s="174">
        <f t="shared" si="24"/>
        <v>2.9116011923286506E-5</v>
      </c>
      <c r="W87" s="174">
        <f t="shared" si="25"/>
        <v>2.5890961501190347E-5</v>
      </c>
      <c r="X87" s="174">
        <f t="shared" si="26"/>
        <v>1.1279051198660149E-5</v>
      </c>
      <c r="Y87" s="174">
        <f t="shared" si="27"/>
        <v>1.1400363436168624E-5</v>
      </c>
      <c r="Z87" s="174">
        <f t="shared" si="28"/>
        <v>1.9444351399248277E-5</v>
      </c>
      <c r="AA87" s="174">
        <f t="shared" si="29"/>
        <v>1.142543351132478E-5</v>
      </c>
      <c r="AB87" s="174">
        <f t="shared" si="30"/>
        <v>1.2755068258388671E-5</v>
      </c>
      <c r="AC87" s="174">
        <f t="shared" si="31"/>
        <v>1.0446210566656738E-5</v>
      </c>
      <c r="AE87" s="175">
        <f t="shared" si="32"/>
        <v>0.62266041250737292</v>
      </c>
      <c r="AF87" s="175">
        <f t="shared" si="33"/>
        <v>0.8892344724066823</v>
      </c>
      <c r="AG87" s="175">
        <f t="shared" si="34"/>
        <v>1.0107555356715541</v>
      </c>
      <c r="AH87" s="175">
        <f t="shared" si="35"/>
        <v>0.58759653519563992</v>
      </c>
      <c r="AI87" s="175">
        <f t="shared" si="36"/>
        <v>0.81898507754253225</v>
      </c>
    </row>
    <row r="88" spans="1:35" x14ac:dyDescent="0.25">
      <c r="A88" s="25" t="s">
        <v>332</v>
      </c>
      <c r="B88" s="30" t="s">
        <v>53</v>
      </c>
      <c r="C88" s="31" t="s">
        <v>329</v>
      </c>
      <c r="D88" s="32">
        <v>1356</v>
      </c>
      <c r="E88" s="32" t="s">
        <v>333</v>
      </c>
      <c r="F88" s="32" t="s">
        <v>334</v>
      </c>
      <c r="G88" s="173">
        <v>3562.1749999999993</v>
      </c>
      <c r="H88" s="173">
        <v>1652.9916666666641</v>
      </c>
      <c r="I88" s="29">
        <v>6.3374124706384788E-2</v>
      </c>
      <c r="J88" s="29">
        <v>1.973499926766752E-2</v>
      </c>
      <c r="K88" s="29">
        <v>8.7202139875503473E-2</v>
      </c>
      <c r="L88" s="29">
        <v>4.4923645093372384E-2</v>
      </c>
      <c r="M88" s="29">
        <v>7.4055426675210534E-2</v>
      </c>
      <c r="N88" s="29">
        <v>2.4245454778469424E-2</v>
      </c>
      <c r="O88" s="29">
        <v>8.8006574697912843E-2</v>
      </c>
      <c r="P88" s="29">
        <v>4.6214604906627606E-2</v>
      </c>
      <c r="Q88" s="29">
        <v>5.2358519772976925E-2</v>
      </c>
      <c r="R88" s="29">
        <v>1.2957372427682167E-2</v>
      </c>
      <c r="T88" s="174">
        <f t="shared" si="22"/>
        <v>1.779085101276181E-5</v>
      </c>
      <c r="U88" s="174">
        <f t="shared" si="23"/>
        <v>1.1938958716872469E-5</v>
      </c>
      <c r="V88" s="174">
        <f t="shared" si="24"/>
        <v>2.4480026914877424E-5</v>
      </c>
      <c r="W88" s="174">
        <f t="shared" si="25"/>
        <v>2.7177175783325661E-5</v>
      </c>
      <c r="X88" s="174">
        <f t="shared" si="26"/>
        <v>2.078938476498503E-5</v>
      </c>
      <c r="Y88" s="174">
        <f t="shared" si="27"/>
        <v>1.4667620694883193E-5</v>
      </c>
      <c r="Z88" s="174">
        <f t="shared" si="28"/>
        <v>2.470585378256623E-5</v>
      </c>
      <c r="AA88" s="174">
        <f t="shared" si="29"/>
        <v>2.7958159643854433E-5</v>
      </c>
      <c r="AB88" s="174">
        <f t="shared" si="30"/>
        <v>1.4698469270312923E-5</v>
      </c>
      <c r="AC88" s="174">
        <f t="shared" si="31"/>
        <v>7.8387403209426466E-6</v>
      </c>
      <c r="AE88" s="175">
        <f t="shared" si="32"/>
        <v>0.67107294127236317</v>
      </c>
      <c r="AF88" s="175">
        <f t="shared" si="33"/>
        <v>1.110177528718691</v>
      </c>
      <c r="AG88" s="175">
        <f t="shared" si="34"/>
        <v>0.70553413969168777</v>
      </c>
      <c r="AH88" s="175">
        <f t="shared" si="35"/>
        <v>1.131641103760729</v>
      </c>
      <c r="AI88" s="175">
        <f t="shared" si="36"/>
        <v>0.53330317441795516</v>
      </c>
    </row>
    <row r="89" spans="1:35" x14ac:dyDescent="0.25">
      <c r="A89" s="25" t="s">
        <v>335</v>
      </c>
      <c r="B89" s="30" t="s">
        <v>53</v>
      </c>
      <c r="C89" s="31" t="s">
        <v>336</v>
      </c>
      <c r="D89" s="32"/>
      <c r="E89" s="32">
        <v>4</v>
      </c>
      <c r="F89" s="32" t="s">
        <v>337</v>
      </c>
      <c r="G89" s="173">
        <v>3434.4916666666668</v>
      </c>
      <c r="H89" s="173">
        <v>414.41666666666669</v>
      </c>
      <c r="I89" s="29">
        <v>3.805788330115914E-2</v>
      </c>
      <c r="J89" s="29">
        <v>3.0921285838333098E-3</v>
      </c>
      <c r="K89" s="29">
        <v>4.36984296551877E-2</v>
      </c>
      <c r="L89" s="29">
        <v>9.6000726877736205E-3</v>
      </c>
      <c r="M89" s="29">
        <v>3.6384839922091461E-2</v>
      </c>
      <c r="N89" s="29">
        <v>5.714693536636996E-3</v>
      </c>
      <c r="O89" s="29">
        <v>2.6542222565861213E-2</v>
      </c>
      <c r="P89" s="29">
        <v>5.8547207540065802E-3</v>
      </c>
      <c r="Q89" s="29">
        <v>3.9591012350864686E-2</v>
      </c>
      <c r="R89" s="29">
        <v>2.6432850347984016E-3</v>
      </c>
      <c r="T89" s="174">
        <f t="shared" si="22"/>
        <v>1.1081081858642585E-5</v>
      </c>
      <c r="U89" s="174">
        <f t="shared" si="23"/>
        <v>7.4614001620751494E-6</v>
      </c>
      <c r="V89" s="174">
        <f t="shared" si="24"/>
        <v>1.2723405352617742E-5</v>
      </c>
      <c r="W89" s="174">
        <f t="shared" si="25"/>
        <v>2.3165266891872802E-5</v>
      </c>
      <c r="X89" s="174">
        <f t="shared" si="26"/>
        <v>1.0593952017768216E-5</v>
      </c>
      <c r="Y89" s="174">
        <f t="shared" si="27"/>
        <v>1.3789729024661964E-5</v>
      </c>
      <c r="Z89" s="174">
        <f t="shared" si="28"/>
        <v>7.7281371282585379E-6</v>
      </c>
      <c r="AA89" s="174">
        <f t="shared" si="29"/>
        <v>1.4127618951956356E-5</v>
      </c>
      <c r="AB89" s="174">
        <f t="shared" si="30"/>
        <v>1.1527473697232638E-5</v>
      </c>
      <c r="AC89" s="174">
        <f t="shared" si="31"/>
        <v>6.3783270495839163E-6</v>
      </c>
      <c r="AE89" s="175">
        <f t="shared" si="32"/>
        <v>0.67334582103603002</v>
      </c>
      <c r="AF89" s="175">
        <f t="shared" si="33"/>
        <v>1.8206813545484291</v>
      </c>
      <c r="AG89" s="175">
        <f t="shared" si="34"/>
        <v>1.301660513615106</v>
      </c>
      <c r="AH89" s="175">
        <f t="shared" si="35"/>
        <v>1.8280756044425781</v>
      </c>
      <c r="AI89" s="175">
        <f t="shared" si="36"/>
        <v>0.55331525511224022</v>
      </c>
    </row>
    <row r="90" spans="1:35" x14ac:dyDescent="0.25">
      <c r="A90" s="25" t="s">
        <v>338</v>
      </c>
      <c r="B90" s="30" t="s">
        <v>53</v>
      </c>
      <c r="C90" s="31" t="s">
        <v>336</v>
      </c>
      <c r="D90" s="32"/>
      <c r="E90" s="32">
        <v>5</v>
      </c>
      <c r="F90" s="32" t="s">
        <v>339</v>
      </c>
      <c r="G90" s="173">
        <v>3618.3125</v>
      </c>
      <c r="H90" s="173">
        <v>418.98333333333335</v>
      </c>
      <c r="I90" s="29">
        <v>4.0498510931245756E-2</v>
      </c>
      <c r="J90" s="29">
        <v>3.1327213680628933E-3</v>
      </c>
      <c r="K90" s="29">
        <v>4.6751876672274123E-2</v>
      </c>
      <c r="L90" s="29">
        <v>9.7926673979786792E-3</v>
      </c>
      <c r="M90" s="29">
        <v>3.8784028419763777E-2</v>
      </c>
      <c r="N90" s="29">
        <v>5.7407248018122234E-3</v>
      </c>
      <c r="O90" s="29">
        <v>2.8038087597486255E-2</v>
      </c>
      <c r="P90" s="29">
        <v>5.9864228511382614E-3</v>
      </c>
      <c r="Q90" s="29">
        <v>4.2019767207000319E-2</v>
      </c>
      <c r="R90" s="29">
        <v>3.0121571178936758E-3</v>
      </c>
      <c r="T90" s="174">
        <f t="shared" si="22"/>
        <v>1.1192651527817388E-5</v>
      </c>
      <c r="U90" s="174">
        <f t="shared" si="23"/>
        <v>7.4769593891472843E-6</v>
      </c>
      <c r="V90" s="174">
        <f t="shared" si="24"/>
        <v>1.2920906271162074E-5</v>
      </c>
      <c r="W90" s="174">
        <f t="shared" si="25"/>
        <v>2.3372450927989209E-5</v>
      </c>
      <c r="X90" s="174">
        <f t="shared" si="26"/>
        <v>1.0718816691417278E-5</v>
      </c>
      <c r="Y90" s="174">
        <f t="shared" si="27"/>
        <v>1.3701558857103838E-5</v>
      </c>
      <c r="Z90" s="174">
        <f t="shared" si="28"/>
        <v>7.7489403133328734E-6</v>
      </c>
      <c r="AA90" s="174">
        <f t="shared" si="29"/>
        <v>1.4287973708910285E-5</v>
      </c>
      <c r="AB90" s="174">
        <f t="shared" si="30"/>
        <v>1.1613084057001799E-5</v>
      </c>
      <c r="AC90" s="174">
        <f t="shared" si="31"/>
        <v>7.1892051025745075E-6</v>
      </c>
      <c r="AE90" s="175">
        <f t="shared" si="32"/>
        <v>0.6680239593419488</v>
      </c>
      <c r="AF90" s="175">
        <f t="shared" si="33"/>
        <v>1.8088863457011324</v>
      </c>
      <c r="AG90" s="175">
        <f t="shared" si="34"/>
        <v>1.2782715901910038</v>
      </c>
      <c r="AH90" s="175">
        <f t="shared" si="35"/>
        <v>1.8438616289670358</v>
      </c>
      <c r="AI90" s="175">
        <f t="shared" si="36"/>
        <v>0.61906079963659333</v>
      </c>
    </row>
    <row r="91" spans="1:35" x14ac:dyDescent="0.25">
      <c r="A91" s="25" t="s">
        <v>340</v>
      </c>
      <c r="B91" s="30" t="s">
        <v>53</v>
      </c>
      <c r="C91" s="31" t="s">
        <v>341</v>
      </c>
      <c r="D91" s="32">
        <v>6041</v>
      </c>
      <c r="E91" s="32">
        <v>1</v>
      </c>
      <c r="F91" s="32" t="s">
        <v>342</v>
      </c>
      <c r="G91" s="173">
        <v>463.125</v>
      </c>
      <c r="H91" s="173">
        <v>213</v>
      </c>
      <c r="I91" s="29">
        <v>7.3003506894454414E-3</v>
      </c>
      <c r="J91" s="29">
        <v>1.6868979951270651E-3</v>
      </c>
      <c r="K91" s="29">
        <v>1.5976704817215324E-2</v>
      </c>
      <c r="L91" s="29">
        <v>6.0145838618417989E-3</v>
      </c>
      <c r="M91" s="29">
        <v>5.2705263036331579E-3</v>
      </c>
      <c r="N91" s="29">
        <v>3.3510450827736525E-3</v>
      </c>
      <c r="O91" s="29">
        <v>9.5697833501428159E-3</v>
      </c>
      <c r="P91" s="29">
        <v>2.1816092582879923E-3</v>
      </c>
      <c r="Q91" s="29">
        <v>6.2670400040034805E-3</v>
      </c>
      <c r="R91" s="29">
        <v>1.3539760840217074E-3</v>
      </c>
      <c r="T91" s="174">
        <f t="shared" si="22"/>
        <v>1.5763240355077876E-5</v>
      </c>
      <c r="U91" s="174">
        <f t="shared" si="23"/>
        <v>7.919708897310165E-6</v>
      </c>
      <c r="V91" s="174">
        <f t="shared" si="24"/>
        <v>3.4497608242300295E-5</v>
      </c>
      <c r="W91" s="174">
        <f t="shared" si="25"/>
        <v>2.8237482919445065E-5</v>
      </c>
      <c r="X91" s="174">
        <f t="shared" si="26"/>
        <v>1.1380353692055402E-5</v>
      </c>
      <c r="Y91" s="174">
        <f t="shared" si="27"/>
        <v>1.5732606022411515E-5</v>
      </c>
      <c r="Z91" s="174">
        <f t="shared" si="28"/>
        <v>2.06634998113745E-5</v>
      </c>
      <c r="AA91" s="174">
        <f t="shared" si="29"/>
        <v>1.0242296987267569E-5</v>
      </c>
      <c r="AB91" s="174">
        <f t="shared" si="30"/>
        <v>1.3532070184083089E-5</v>
      </c>
      <c r="AC91" s="174">
        <f t="shared" si="31"/>
        <v>6.3566952301488604E-6</v>
      </c>
      <c r="AE91" s="175">
        <f t="shared" si="32"/>
        <v>0.50241630013330074</v>
      </c>
      <c r="AF91" s="175">
        <f t="shared" si="33"/>
        <v>0.81853451175843583</v>
      </c>
      <c r="AG91" s="175">
        <f t="shared" si="34"/>
        <v>1.3824355945452214</v>
      </c>
      <c r="AH91" s="175">
        <f t="shared" si="35"/>
        <v>0.49567096962101065</v>
      </c>
      <c r="AI91" s="175">
        <f t="shared" si="36"/>
        <v>0.46975038879312314</v>
      </c>
    </row>
    <row r="92" spans="1:35" x14ac:dyDescent="0.25">
      <c r="A92" s="25" t="s">
        <v>343</v>
      </c>
      <c r="B92" s="30" t="s">
        <v>53</v>
      </c>
      <c r="C92" s="31" t="s">
        <v>341</v>
      </c>
      <c r="D92" s="32">
        <v>6041</v>
      </c>
      <c r="E92" s="32">
        <v>2</v>
      </c>
      <c r="F92" s="32" t="s">
        <v>344</v>
      </c>
      <c r="G92" s="173">
        <v>484.64999999999986</v>
      </c>
      <c r="H92" s="173">
        <v>443.43333333333334</v>
      </c>
      <c r="I92" s="29">
        <v>7.6434975491270658E-3</v>
      </c>
      <c r="J92" s="29">
        <v>3.633151848226956E-3</v>
      </c>
      <c r="K92" s="29">
        <v>1.6718775091069654E-2</v>
      </c>
      <c r="L92" s="29">
        <v>1.2664874723288916E-2</v>
      </c>
      <c r="M92" s="29">
        <v>5.5174139300777775E-3</v>
      </c>
      <c r="N92" s="29">
        <v>7.1001180464344621E-3</v>
      </c>
      <c r="O92" s="29">
        <v>1.0015388868915563E-2</v>
      </c>
      <c r="P92" s="29">
        <v>4.6097186651259097E-3</v>
      </c>
      <c r="Q92" s="29">
        <v>6.5633715944265637E-3</v>
      </c>
      <c r="R92" s="29">
        <v>2.8184755518568107E-3</v>
      </c>
      <c r="T92" s="174">
        <f t="shared" si="22"/>
        <v>1.5771170017800615E-5</v>
      </c>
      <c r="U92" s="174">
        <f t="shared" si="23"/>
        <v>8.193231259626301E-6</v>
      </c>
      <c r="V92" s="174">
        <f t="shared" si="24"/>
        <v>3.4496595669183239E-5</v>
      </c>
      <c r="W92" s="174">
        <f t="shared" si="25"/>
        <v>2.8560944275627113E-5</v>
      </c>
      <c r="X92" s="174">
        <f t="shared" si="26"/>
        <v>1.1384326689523943E-5</v>
      </c>
      <c r="Y92" s="174">
        <f t="shared" si="27"/>
        <v>1.6011692204242191E-5</v>
      </c>
      <c r="Z92" s="174">
        <f t="shared" si="28"/>
        <v>2.0665199358125588E-5</v>
      </c>
      <c r="AA92" s="174">
        <f t="shared" si="29"/>
        <v>1.0395516797247033E-5</v>
      </c>
      <c r="AB92" s="174">
        <f t="shared" si="30"/>
        <v>1.3542497873571785E-5</v>
      </c>
      <c r="AC92" s="174">
        <f t="shared" si="31"/>
        <v>6.3560299598364515E-6</v>
      </c>
      <c r="AE92" s="175">
        <f t="shared" si="32"/>
        <v>0.51950687554434827</v>
      </c>
      <c r="AF92" s="175">
        <f t="shared" si="33"/>
        <v>0.8279351548054753</v>
      </c>
      <c r="AG92" s="175">
        <f t="shared" si="34"/>
        <v>1.4064680890593582</v>
      </c>
      <c r="AH92" s="175">
        <f t="shared" si="35"/>
        <v>0.50304459284877401</v>
      </c>
      <c r="AI92" s="175">
        <f t="shared" si="36"/>
        <v>0.46933955753024398</v>
      </c>
    </row>
    <row r="93" spans="1:35" x14ac:dyDescent="0.25">
      <c r="A93" s="25" t="s">
        <v>345</v>
      </c>
      <c r="B93" s="30" t="s">
        <v>53</v>
      </c>
      <c r="C93" s="31" t="s">
        <v>346</v>
      </c>
      <c r="D93" s="32">
        <v>1384</v>
      </c>
      <c r="E93" s="32" t="s">
        <v>148</v>
      </c>
      <c r="F93" s="32" t="s">
        <v>347</v>
      </c>
      <c r="G93" s="173">
        <v>1723.0833333333333</v>
      </c>
      <c r="H93" s="173">
        <v>456.66249999999974</v>
      </c>
      <c r="I93" s="29">
        <v>2.4390722468705908E-2</v>
      </c>
      <c r="J93" s="29">
        <v>2.3770314253984456E-3</v>
      </c>
      <c r="K93" s="29">
        <v>7.4902856289581904E-2</v>
      </c>
      <c r="L93" s="29">
        <v>3.5714288711468624E-2</v>
      </c>
      <c r="M93" s="29">
        <v>3.0274699732869108E-2</v>
      </c>
      <c r="N93" s="29">
        <v>4.8712918750187595E-3</v>
      </c>
      <c r="O93" s="29">
        <v>5.1945843743434285E-2</v>
      </c>
      <c r="P93" s="29">
        <v>8.4522532100729363E-3</v>
      </c>
      <c r="Q93" s="29">
        <v>1.3699367545097098E-2</v>
      </c>
      <c r="R93" s="29">
        <v>2.7924034697001535E-3</v>
      </c>
      <c r="T93" s="174">
        <f t="shared" si="22"/>
        <v>1.4155277343157659E-5</v>
      </c>
      <c r="U93" s="174">
        <f t="shared" si="23"/>
        <v>5.205225796728321E-6</v>
      </c>
      <c r="V93" s="174">
        <f t="shared" si="24"/>
        <v>4.3470245948395943E-5</v>
      </c>
      <c r="W93" s="174">
        <f t="shared" si="25"/>
        <v>7.8207185200161269E-5</v>
      </c>
      <c r="X93" s="174">
        <f t="shared" si="26"/>
        <v>1.7570072872971383E-5</v>
      </c>
      <c r="Y93" s="174">
        <f t="shared" si="27"/>
        <v>1.0667159828141707E-5</v>
      </c>
      <c r="Z93" s="174">
        <f t="shared" si="28"/>
        <v>3.0147029304116237E-5</v>
      </c>
      <c r="AA93" s="174">
        <f t="shared" si="29"/>
        <v>1.8508752547172018E-5</v>
      </c>
      <c r="AB93" s="174">
        <f t="shared" si="30"/>
        <v>7.9504962296834736E-6</v>
      </c>
      <c r="AC93" s="174">
        <f t="shared" si="31"/>
        <v>6.1148079154740211E-6</v>
      </c>
      <c r="AE93" s="175">
        <f t="shared" si="32"/>
        <v>0.36772333530041429</v>
      </c>
      <c r="AF93" s="175">
        <f t="shared" si="33"/>
        <v>1.7990969108617874</v>
      </c>
      <c r="AG93" s="175">
        <f t="shared" si="34"/>
        <v>0.6071209781122392</v>
      </c>
      <c r="AH93" s="175">
        <f t="shared" si="35"/>
        <v>0.61394946614673096</v>
      </c>
      <c r="AI93" s="175">
        <f t="shared" si="36"/>
        <v>0.76911022140280483</v>
      </c>
    </row>
    <row r="94" spans="1:35" x14ac:dyDescent="0.25">
      <c r="A94" s="25" t="s">
        <v>348</v>
      </c>
      <c r="B94" s="30" t="s">
        <v>53</v>
      </c>
      <c r="C94" s="31" t="s">
        <v>349</v>
      </c>
      <c r="D94" s="32">
        <v>1364</v>
      </c>
      <c r="E94" s="32">
        <v>4</v>
      </c>
      <c r="F94" s="32" t="s">
        <v>350</v>
      </c>
      <c r="G94" s="173">
        <v>383.26666666666665</v>
      </c>
      <c r="H94" s="173">
        <v>1275.6666666666665</v>
      </c>
      <c r="I94" s="29">
        <v>5.6221387326144713E-3</v>
      </c>
      <c r="J94" s="29">
        <v>1.5255896248216267E-2</v>
      </c>
      <c r="K94" s="29">
        <v>8.9106050321071835E-3</v>
      </c>
      <c r="L94" s="29">
        <v>3.9537694644839069E-2</v>
      </c>
      <c r="M94" s="29">
        <v>4.6481853753765658E-3</v>
      </c>
      <c r="N94" s="29">
        <v>1.6262159824401459E-2</v>
      </c>
      <c r="O94" s="29">
        <v>5.7336334311082924E-3</v>
      </c>
      <c r="P94" s="29">
        <v>2.5036213948787061E-2</v>
      </c>
      <c r="Q94" s="29">
        <v>5.0128853892500392E-3</v>
      </c>
      <c r="R94" s="29">
        <v>2.0192982717615351E-2</v>
      </c>
      <c r="T94" s="174">
        <f t="shared" si="22"/>
        <v>1.4668999998124382E-5</v>
      </c>
      <c r="U94" s="174">
        <f t="shared" si="23"/>
        <v>1.195915566883951E-5</v>
      </c>
      <c r="V94" s="174">
        <f t="shared" si="24"/>
        <v>2.3249099927223475E-5</v>
      </c>
      <c r="W94" s="174">
        <f t="shared" si="25"/>
        <v>3.0993750701467785E-5</v>
      </c>
      <c r="X94" s="174">
        <f t="shared" si="26"/>
        <v>1.2127810163619498E-5</v>
      </c>
      <c r="Y94" s="174">
        <f t="shared" si="27"/>
        <v>1.2747969551399107E-5</v>
      </c>
      <c r="Z94" s="174">
        <f t="shared" si="28"/>
        <v>1.4959906325730455E-5</v>
      </c>
      <c r="AA94" s="174">
        <f t="shared" si="29"/>
        <v>1.9625984281777159E-5</v>
      </c>
      <c r="AB94" s="174">
        <f t="shared" si="30"/>
        <v>1.3079366992303112E-5</v>
      </c>
      <c r="AC94" s="174">
        <f t="shared" si="31"/>
        <v>1.5829356716186585E-5</v>
      </c>
      <c r="AE94" s="175">
        <f t="shared" si="32"/>
        <v>0.81526727591305748</v>
      </c>
      <c r="AF94" s="175">
        <f t="shared" si="33"/>
        <v>1.3331161549688955</v>
      </c>
      <c r="AG94" s="175">
        <f t="shared" si="34"/>
        <v>1.0511353145714579</v>
      </c>
      <c r="AH94" s="175">
        <f t="shared" si="35"/>
        <v>1.3119055597307605</v>
      </c>
      <c r="AI94" s="175">
        <f t="shared" si="36"/>
        <v>1.210254037944021</v>
      </c>
    </row>
    <row r="95" spans="1:35" x14ac:dyDescent="0.25">
      <c r="A95" s="25" t="s">
        <v>351</v>
      </c>
      <c r="B95" s="30" t="s">
        <v>53</v>
      </c>
      <c r="C95" s="31" t="s">
        <v>349</v>
      </c>
      <c r="D95" s="32">
        <v>1364</v>
      </c>
      <c r="E95" s="32" t="s">
        <v>233</v>
      </c>
      <c r="F95" s="32" t="s">
        <v>352</v>
      </c>
      <c r="G95" s="173">
        <v>6517.7208333333319</v>
      </c>
      <c r="H95" s="173">
        <v>2128.9124999999999</v>
      </c>
      <c r="I95" s="29">
        <v>9.8705014963659687E-2</v>
      </c>
      <c r="J95" s="29">
        <v>2.7753346232940734E-2</v>
      </c>
      <c r="K95" s="29">
        <v>0.18153076500280424</v>
      </c>
      <c r="L95" s="29">
        <v>7.581576531438898E-2</v>
      </c>
      <c r="M95" s="29">
        <v>8.8554212189194237E-2</v>
      </c>
      <c r="N95" s="29">
        <v>2.9732870131488748E-2</v>
      </c>
      <c r="O95" s="29">
        <v>0.10788826422384246</v>
      </c>
      <c r="P95" s="29">
        <v>4.9007957624478092E-2</v>
      </c>
      <c r="Q95" s="29">
        <v>9.5669968841527994E-2</v>
      </c>
      <c r="R95" s="29">
        <v>3.8293258054465006E-2</v>
      </c>
      <c r="T95" s="174">
        <f t="shared" si="22"/>
        <v>1.5144099829936929E-5</v>
      </c>
      <c r="U95" s="174">
        <f t="shared" si="23"/>
        <v>1.3036395921833675E-5</v>
      </c>
      <c r="V95" s="174">
        <f t="shared" si="24"/>
        <v>2.7851877925548504E-5</v>
      </c>
      <c r="W95" s="174">
        <f t="shared" si="25"/>
        <v>3.5612438423086427E-5</v>
      </c>
      <c r="X95" s="174">
        <f t="shared" si="26"/>
        <v>1.358668381994896E-5</v>
      </c>
      <c r="Y95" s="174">
        <f t="shared" si="27"/>
        <v>1.396622460128763E-5</v>
      </c>
      <c r="Z95" s="174">
        <f t="shared" si="28"/>
        <v>1.655306616878612E-5</v>
      </c>
      <c r="AA95" s="174">
        <f t="shared" si="29"/>
        <v>2.3020184072608948E-5</v>
      </c>
      <c r="AB95" s="174">
        <f t="shared" si="30"/>
        <v>1.4678439179574354E-5</v>
      </c>
      <c r="AC95" s="174">
        <f t="shared" si="31"/>
        <v>1.7987239050202866E-5</v>
      </c>
      <c r="AE95" s="175">
        <f t="shared" si="32"/>
        <v>0.86082342748845764</v>
      </c>
      <c r="AF95" s="175">
        <f t="shared" si="33"/>
        <v>1.2786368846755274</v>
      </c>
      <c r="AG95" s="175">
        <f t="shared" si="34"/>
        <v>1.0279347621809967</v>
      </c>
      <c r="AH95" s="175">
        <f t="shared" si="35"/>
        <v>1.390690029138999</v>
      </c>
      <c r="AI95" s="175">
        <f t="shared" si="36"/>
        <v>1.2254190537664824</v>
      </c>
    </row>
    <row r="96" spans="1:35" x14ac:dyDescent="0.25">
      <c r="A96" s="25" t="s">
        <v>353</v>
      </c>
      <c r="B96" s="30" t="s">
        <v>53</v>
      </c>
      <c r="C96" s="31" t="s">
        <v>354</v>
      </c>
      <c r="D96" s="32">
        <v>1378</v>
      </c>
      <c r="E96" s="32">
        <v>1</v>
      </c>
      <c r="F96" s="32" t="s">
        <v>355</v>
      </c>
      <c r="G96" s="173">
        <v>1900.3875</v>
      </c>
      <c r="H96" s="173">
        <v>656.125</v>
      </c>
      <c r="I96" s="29">
        <v>2.4404551297310163E-2</v>
      </c>
      <c r="J96" s="29">
        <v>3.8003547072624792E-3</v>
      </c>
      <c r="K96" s="29">
        <v>4.4478998139208754E-2</v>
      </c>
      <c r="L96" s="29">
        <v>2.5218891103260432E-2</v>
      </c>
      <c r="M96" s="29">
        <v>2.4922255791375639E-2</v>
      </c>
      <c r="N96" s="29">
        <v>6.3797780291793638E-3</v>
      </c>
      <c r="O96" s="29">
        <v>3.0877780129985707E-2</v>
      </c>
      <c r="P96" s="29">
        <v>7.4320184541948713E-3</v>
      </c>
      <c r="Q96" s="29">
        <v>3.0843552978614384E-2</v>
      </c>
      <c r="R96" s="29">
        <v>3.8353967908093096E-3</v>
      </c>
      <c r="T96" s="174">
        <f t="shared" si="22"/>
        <v>1.2841881614833902E-5</v>
      </c>
      <c r="U96" s="174">
        <f t="shared" si="23"/>
        <v>5.7921199577252494E-6</v>
      </c>
      <c r="V96" s="174">
        <f t="shared" si="24"/>
        <v>2.3405225586470525E-5</v>
      </c>
      <c r="W96" s="174">
        <f t="shared" si="25"/>
        <v>3.843610760641712E-5</v>
      </c>
      <c r="X96" s="174">
        <f t="shared" si="26"/>
        <v>1.3114302104899995E-5</v>
      </c>
      <c r="Y96" s="174">
        <f t="shared" si="27"/>
        <v>9.7234186003876765E-6</v>
      </c>
      <c r="Z96" s="174">
        <f t="shared" si="28"/>
        <v>1.6248149458984395E-5</v>
      </c>
      <c r="AA96" s="174">
        <f t="shared" si="29"/>
        <v>1.1327138051735372E-5</v>
      </c>
      <c r="AB96" s="174">
        <f t="shared" si="30"/>
        <v>1.6230138842006897E-5</v>
      </c>
      <c r="AC96" s="174">
        <f t="shared" si="31"/>
        <v>5.845527591250615E-6</v>
      </c>
      <c r="AE96" s="175">
        <f t="shared" si="32"/>
        <v>0.45103358927048987</v>
      </c>
      <c r="AF96" s="175">
        <f t="shared" si="33"/>
        <v>1.6422019717099097</v>
      </c>
      <c r="AG96" s="175">
        <f t="shared" si="34"/>
        <v>0.74143622150923627</v>
      </c>
      <c r="AH96" s="175">
        <f t="shared" si="35"/>
        <v>0.69713403857643896</v>
      </c>
      <c r="AI96" s="175">
        <f t="shared" si="36"/>
        <v>0.36016497752448068</v>
      </c>
    </row>
    <row r="97" spans="1:35" x14ac:dyDescent="0.25">
      <c r="A97" s="25" t="s">
        <v>356</v>
      </c>
      <c r="B97" s="30" t="s">
        <v>53</v>
      </c>
      <c r="C97" s="31" t="s">
        <v>354</v>
      </c>
      <c r="D97" s="32">
        <v>1378</v>
      </c>
      <c r="E97" s="32">
        <v>2</v>
      </c>
      <c r="F97" s="32" t="s">
        <v>357</v>
      </c>
      <c r="G97" s="173">
        <v>2397.3166666666671</v>
      </c>
      <c r="H97" s="173">
        <v>781.14583333333337</v>
      </c>
      <c r="I97" s="29">
        <v>3.0783803407147148E-2</v>
      </c>
      <c r="J97" s="29">
        <v>4.5462574415520247E-3</v>
      </c>
      <c r="K97" s="29">
        <v>5.6098972121811037E-2</v>
      </c>
      <c r="L97" s="29">
        <v>3.0162262164200454E-2</v>
      </c>
      <c r="M97" s="29">
        <v>3.1433349985696829E-2</v>
      </c>
      <c r="N97" s="29">
        <v>7.6710150027306072E-3</v>
      </c>
      <c r="O97" s="29">
        <v>3.8944175330923467E-2</v>
      </c>
      <c r="P97" s="29">
        <v>8.8759410735183217E-3</v>
      </c>
      <c r="Q97" s="29">
        <v>3.8903435336644733E-2</v>
      </c>
      <c r="R97" s="29">
        <v>4.6182857514368196E-3</v>
      </c>
      <c r="T97" s="174">
        <f t="shared" si="22"/>
        <v>1.2840941639116155E-5</v>
      </c>
      <c r="U97" s="174">
        <f t="shared" si="23"/>
        <v>5.819985523256359E-6</v>
      </c>
      <c r="V97" s="174">
        <f t="shared" si="24"/>
        <v>2.3400735039235962E-5</v>
      </c>
      <c r="W97" s="174">
        <f t="shared" si="25"/>
        <v>3.861284394936983E-5</v>
      </c>
      <c r="X97" s="174">
        <f t="shared" si="26"/>
        <v>1.3111888981026075E-5</v>
      </c>
      <c r="Y97" s="174">
        <f t="shared" si="27"/>
        <v>9.8202085646371278E-6</v>
      </c>
      <c r="Z97" s="174">
        <f t="shared" si="28"/>
        <v>1.6244902424623417E-5</v>
      </c>
      <c r="AA97" s="174">
        <f t="shared" si="29"/>
        <v>1.1362719603383902E-5</v>
      </c>
      <c r="AB97" s="174">
        <f t="shared" si="30"/>
        <v>1.6227908426773569E-5</v>
      </c>
      <c r="AC97" s="174">
        <f t="shared" si="31"/>
        <v>5.9121940543797127E-6</v>
      </c>
      <c r="AE97" s="175">
        <f t="shared" si="32"/>
        <v>0.45323666182918265</v>
      </c>
      <c r="AF97" s="175">
        <f t="shared" si="33"/>
        <v>1.6500697044185901</v>
      </c>
      <c r="AG97" s="175">
        <f t="shared" si="34"/>
        <v>0.74895452355093417</v>
      </c>
      <c r="AH97" s="175">
        <f t="shared" si="35"/>
        <v>0.69946370291278059</v>
      </c>
      <c r="AI97" s="175">
        <f t="shared" si="36"/>
        <v>0.36432261625444573</v>
      </c>
    </row>
    <row r="98" spans="1:35" x14ac:dyDescent="0.25">
      <c r="A98" s="25" t="s">
        <v>358</v>
      </c>
      <c r="B98" s="30" t="s">
        <v>53</v>
      </c>
      <c r="C98" s="31" t="s">
        <v>354</v>
      </c>
      <c r="D98" s="32">
        <v>1378</v>
      </c>
      <c r="E98" s="32">
        <v>3</v>
      </c>
      <c r="F98" s="32" t="s">
        <v>359</v>
      </c>
      <c r="G98" s="173">
        <v>1523.1999999999998</v>
      </c>
      <c r="H98" s="173">
        <v>1488.325</v>
      </c>
      <c r="I98" s="29">
        <v>1.9891214343739121E-2</v>
      </c>
      <c r="J98" s="29">
        <v>8.8131761007657506E-3</v>
      </c>
      <c r="K98" s="29">
        <v>4.0354435041768187E-2</v>
      </c>
      <c r="L98" s="29">
        <v>6.6005105725722241E-2</v>
      </c>
      <c r="M98" s="29">
        <v>2.0306849765053953E-2</v>
      </c>
      <c r="N98" s="29">
        <v>1.4870387204142011E-2</v>
      </c>
      <c r="O98" s="29">
        <v>2.7496898059519662E-2</v>
      </c>
      <c r="P98" s="29">
        <v>1.9821348111729899E-2</v>
      </c>
      <c r="Q98" s="29">
        <v>2.5310489253393666E-2</v>
      </c>
      <c r="R98" s="29">
        <v>9.3473930560389832E-3</v>
      </c>
      <c r="T98" s="174">
        <f t="shared" si="22"/>
        <v>1.3058832946257302E-5</v>
      </c>
      <c r="U98" s="174">
        <f t="shared" si="23"/>
        <v>5.9215400539302576E-6</v>
      </c>
      <c r="V98" s="174">
        <f t="shared" si="24"/>
        <v>2.6493195274270084E-5</v>
      </c>
      <c r="W98" s="174">
        <f t="shared" si="25"/>
        <v>4.4348583626373435E-5</v>
      </c>
      <c r="X98" s="174">
        <f t="shared" si="26"/>
        <v>1.333170283945244E-5</v>
      </c>
      <c r="Y98" s="174">
        <f t="shared" si="27"/>
        <v>9.9913575355799384E-6</v>
      </c>
      <c r="Z98" s="174">
        <f t="shared" si="28"/>
        <v>1.8052060175630032E-5</v>
      </c>
      <c r="AA98" s="174">
        <f t="shared" si="29"/>
        <v>1.3317889648920697E-5</v>
      </c>
      <c r="AB98" s="174">
        <f t="shared" si="30"/>
        <v>1.6616655234633449E-5</v>
      </c>
      <c r="AC98" s="174">
        <f t="shared" si="31"/>
        <v>6.280478427788946E-6</v>
      </c>
      <c r="AE98" s="175">
        <f t="shared" si="32"/>
        <v>0.45345093840314327</v>
      </c>
      <c r="AF98" s="175">
        <f t="shared" si="33"/>
        <v>1.6739613009022101</v>
      </c>
      <c r="AG98" s="175">
        <f t="shared" si="34"/>
        <v>0.74944346239195836</v>
      </c>
      <c r="AH98" s="175">
        <f t="shared" si="35"/>
        <v>0.73774901697367579</v>
      </c>
      <c r="AI98" s="175">
        <f t="shared" si="36"/>
        <v>0.37796285348081299</v>
      </c>
    </row>
    <row r="99" spans="1:35" x14ac:dyDescent="0.25">
      <c r="A99" s="25" t="s">
        <v>360</v>
      </c>
      <c r="B99" s="30" t="s">
        <v>53</v>
      </c>
      <c r="C99" s="31" t="s">
        <v>361</v>
      </c>
      <c r="D99" s="32"/>
      <c r="E99" s="32" t="s">
        <v>362</v>
      </c>
      <c r="F99" s="32" t="s">
        <v>363</v>
      </c>
      <c r="G99" s="173">
        <v>4366.5333333333328</v>
      </c>
      <c r="H99" s="173">
        <v>1381.7666666666671</v>
      </c>
      <c r="I99" s="29">
        <v>3.3137990248269467E-2</v>
      </c>
      <c r="J99" s="29">
        <v>1.4622586182031438E-2</v>
      </c>
      <c r="K99" s="29">
        <v>5.2860589436902868E-2</v>
      </c>
      <c r="L99" s="29">
        <v>1.608373282211531E-2</v>
      </c>
      <c r="M99" s="29">
        <v>3.6834182916886476E-2</v>
      </c>
      <c r="N99" s="29">
        <v>2.372771573000957E-2</v>
      </c>
      <c r="O99" s="29">
        <v>3.2684604575320124E-2</v>
      </c>
      <c r="P99" s="29">
        <v>2.2518050917565882E-2</v>
      </c>
      <c r="Q99" s="29">
        <v>4.0649742714178379E-2</v>
      </c>
      <c r="R99" s="29">
        <v>1.5949381517967851E-2</v>
      </c>
      <c r="T99" s="174">
        <f t="shared" si="22"/>
        <v>7.5890844563809898E-6</v>
      </c>
      <c r="U99" s="174">
        <f t="shared" si="23"/>
        <v>1.0582529261113624E-5</v>
      </c>
      <c r="V99" s="174">
        <f t="shared" si="24"/>
        <v>1.210584814121871E-5</v>
      </c>
      <c r="W99" s="174">
        <f t="shared" si="25"/>
        <v>1.1639977436215934E-5</v>
      </c>
      <c r="X99" s="174">
        <f t="shared" si="26"/>
        <v>8.4355666394897121E-6</v>
      </c>
      <c r="Y99" s="174">
        <f t="shared" si="27"/>
        <v>1.7172013410375289E-5</v>
      </c>
      <c r="Z99" s="174">
        <f t="shared" si="28"/>
        <v>7.4852525058750173E-6</v>
      </c>
      <c r="AA99" s="174">
        <f t="shared" si="29"/>
        <v>1.6296565448266139E-5</v>
      </c>
      <c r="AB99" s="174">
        <f t="shared" si="30"/>
        <v>9.3093856409764534E-6</v>
      </c>
      <c r="AC99" s="174">
        <f t="shared" si="31"/>
        <v>1.1542745893880669E-5</v>
      </c>
      <c r="AE99" s="175">
        <f t="shared" si="32"/>
        <v>1.3944408343243184</v>
      </c>
      <c r="AF99" s="175">
        <f t="shared" si="33"/>
        <v>0.96151688840234573</v>
      </c>
      <c r="AG99" s="175">
        <f t="shared" si="34"/>
        <v>2.0356680403646323</v>
      </c>
      <c r="AH99" s="175">
        <f t="shared" si="35"/>
        <v>2.1771564066109068</v>
      </c>
      <c r="AI99" s="175">
        <f t="shared" si="36"/>
        <v>1.2399041503956818</v>
      </c>
    </row>
    <row r="100" spans="1:35" x14ac:dyDescent="0.25">
      <c r="A100" s="25" t="s">
        <v>364</v>
      </c>
      <c r="B100" s="30" t="s">
        <v>53</v>
      </c>
      <c r="C100" s="31" t="s">
        <v>361</v>
      </c>
      <c r="D100" s="32"/>
      <c r="E100" s="32" t="s">
        <v>365</v>
      </c>
      <c r="F100" s="32" t="s">
        <v>366</v>
      </c>
      <c r="G100" s="181">
        <v>3746.7916666666665</v>
      </c>
      <c r="H100" s="181">
        <v>1265.5666666666666</v>
      </c>
      <c r="I100" s="29">
        <v>2.8383363451409453E-2</v>
      </c>
      <c r="J100" s="29">
        <v>1.3078156846742748E-2</v>
      </c>
      <c r="K100" s="29">
        <v>4.5363725542618721E-2</v>
      </c>
      <c r="L100" s="29">
        <v>1.4569276770590563E-2</v>
      </c>
      <c r="M100" s="29">
        <v>3.1596133338607953E-2</v>
      </c>
      <c r="N100" s="29">
        <v>2.1448347479715812E-2</v>
      </c>
      <c r="O100" s="29">
        <v>2.8040844168908379E-2</v>
      </c>
      <c r="P100" s="29">
        <v>2.0373772126400388E-2</v>
      </c>
      <c r="Q100" s="29">
        <v>3.4837361801207133E-2</v>
      </c>
      <c r="R100" s="29">
        <v>1.4444807072667994E-2</v>
      </c>
      <c r="T100" s="174">
        <f t="shared" si="22"/>
        <v>7.5753780771752159E-6</v>
      </c>
      <c r="U100" s="174">
        <f t="shared" si="23"/>
        <v>1.0333834788165576E-5</v>
      </c>
      <c r="V100" s="174">
        <f t="shared" si="24"/>
        <v>1.2107351990290018E-5</v>
      </c>
      <c r="W100" s="174">
        <f t="shared" si="25"/>
        <v>1.1512057921819394E-5</v>
      </c>
      <c r="X100" s="174">
        <f t="shared" si="26"/>
        <v>8.4328503289101881E-6</v>
      </c>
      <c r="Y100" s="174">
        <f t="shared" si="27"/>
        <v>1.6947623578146136E-5</v>
      </c>
      <c r="Z100" s="174">
        <f t="shared" si="28"/>
        <v>7.4839613897868304E-6</v>
      </c>
      <c r="AA100" s="174">
        <f t="shared" si="29"/>
        <v>1.6098537250560003E-5</v>
      </c>
      <c r="AB100" s="174">
        <f t="shared" si="30"/>
        <v>9.2979180324163037E-6</v>
      </c>
      <c r="AC100" s="174">
        <f t="shared" si="31"/>
        <v>1.1413706960782781E-5</v>
      </c>
      <c r="AE100" s="175">
        <f t="shared" si="32"/>
        <v>1.36413452673757</v>
      </c>
      <c r="AF100" s="175">
        <f t="shared" si="33"/>
        <v>0.950832017690735</v>
      </c>
      <c r="AG100" s="175">
        <f t="shared" si="34"/>
        <v>2.009714736670341</v>
      </c>
      <c r="AH100" s="175">
        <f t="shared" si="35"/>
        <v>2.1510716600608419</v>
      </c>
      <c r="AI100" s="175">
        <f t="shared" si="36"/>
        <v>1.227555128039415</v>
      </c>
    </row>
    <row r="101" spans="1:35" x14ac:dyDescent="0.25">
      <c r="A101" s="25" t="s">
        <v>367</v>
      </c>
      <c r="B101" s="30" t="s">
        <v>55</v>
      </c>
      <c r="C101" s="31" t="s">
        <v>368</v>
      </c>
      <c r="D101" s="32">
        <v>1619</v>
      </c>
      <c r="E101" s="32">
        <v>1</v>
      </c>
      <c r="F101" s="32" t="s">
        <v>369</v>
      </c>
      <c r="G101" s="173">
        <v>391.10416666666669</v>
      </c>
      <c r="H101" s="173">
        <v>158.89166666666668</v>
      </c>
      <c r="I101" s="29">
        <v>3.3074450094371044E-2</v>
      </c>
      <c r="J101" s="29">
        <v>1.2820216746681729E-2</v>
      </c>
      <c r="K101" s="29">
        <v>2.5084262920079071E-2</v>
      </c>
      <c r="L101" s="29">
        <v>1.4773280852866423E-2</v>
      </c>
      <c r="M101" s="29">
        <v>1.2604646757036618E-2</v>
      </c>
      <c r="N101" s="29">
        <v>1.6997693683516897E-2</v>
      </c>
      <c r="O101" s="29">
        <v>2.2257601430857574E-2</v>
      </c>
      <c r="P101" s="29">
        <v>6.4625188270733313E-3</v>
      </c>
      <c r="Q101" s="29">
        <v>4.2467287960086607E-2</v>
      </c>
      <c r="R101" s="29">
        <v>1.5587057563776711E-2</v>
      </c>
      <c r="T101" s="174">
        <f t="shared" si="22"/>
        <v>8.4566856897129388E-5</v>
      </c>
      <c r="U101" s="174">
        <f t="shared" si="23"/>
        <v>8.068526824365696E-5</v>
      </c>
      <c r="V101" s="174">
        <f t="shared" si="24"/>
        <v>6.4137038308410764E-5</v>
      </c>
      <c r="W101" s="174">
        <f t="shared" si="25"/>
        <v>9.2977065209208084E-5</v>
      </c>
      <c r="X101" s="174">
        <f t="shared" si="26"/>
        <v>3.2228362240332264E-5</v>
      </c>
      <c r="Y101" s="174">
        <f t="shared" si="27"/>
        <v>1.0697662149378652E-4</v>
      </c>
      <c r="Z101" s="174">
        <f t="shared" si="28"/>
        <v>5.6909650491725535E-5</v>
      </c>
      <c r="AA101" s="174">
        <f t="shared" si="29"/>
        <v>4.0672484357727997E-5</v>
      </c>
      <c r="AB101" s="174">
        <f t="shared" si="30"/>
        <v>1.0858306195515672E-4</v>
      </c>
      <c r="AC101" s="174">
        <f t="shared" si="31"/>
        <v>9.8098647278187709E-5</v>
      </c>
      <c r="AE101" s="175">
        <f t="shared" si="32"/>
        <v>0.95410035567250473</v>
      </c>
      <c r="AF101" s="175">
        <f t="shared" si="33"/>
        <v>1.4496625921845119</v>
      </c>
      <c r="AG101" s="175">
        <f t="shared" si="34"/>
        <v>3.319331609097727</v>
      </c>
      <c r="AH101" s="175">
        <f t="shared" si="35"/>
        <v>0.71468518970506834</v>
      </c>
      <c r="AI101" s="175">
        <f t="shared" si="36"/>
        <v>0.90344336871528885</v>
      </c>
    </row>
    <row r="102" spans="1:35" x14ac:dyDescent="0.25">
      <c r="A102" s="25" t="s">
        <v>370</v>
      </c>
      <c r="B102" s="30" t="s">
        <v>55</v>
      </c>
      <c r="C102" s="31" t="s">
        <v>368</v>
      </c>
      <c r="D102" s="32">
        <v>1619</v>
      </c>
      <c r="E102" s="32">
        <v>2</v>
      </c>
      <c r="F102" s="32" t="s">
        <v>371</v>
      </c>
      <c r="G102" s="173">
        <v>388.59999999999951</v>
      </c>
      <c r="H102" s="173">
        <v>584.33333333333337</v>
      </c>
      <c r="I102" s="29">
        <v>3.2058551935646058E-2</v>
      </c>
      <c r="J102" s="29">
        <v>4.7833677464665075E-2</v>
      </c>
      <c r="K102" s="29">
        <v>2.4435357387411111E-2</v>
      </c>
      <c r="L102" s="29">
        <v>5.5323686067948373E-2</v>
      </c>
      <c r="M102" s="29">
        <v>1.255584303397419E-2</v>
      </c>
      <c r="N102" s="29">
        <v>5.7922910016679832E-2</v>
      </c>
      <c r="O102" s="29">
        <v>2.2192863664296372E-2</v>
      </c>
      <c r="P102" s="29">
        <v>2.228436695636906E-2</v>
      </c>
      <c r="Q102" s="29">
        <v>3.899101150030726E-2</v>
      </c>
      <c r="R102" s="29">
        <v>5.7117946273373708E-2</v>
      </c>
      <c r="T102" s="174">
        <f t="shared" si="22"/>
        <v>8.2497560307890112E-5</v>
      </c>
      <c r="U102" s="174">
        <f t="shared" si="23"/>
        <v>8.1860258068451353E-5</v>
      </c>
      <c r="V102" s="174">
        <f t="shared" si="24"/>
        <v>6.2880487358237623E-5</v>
      </c>
      <c r="W102" s="174">
        <f t="shared" si="25"/>
        <v>9.4678299032427323E-5</v>
      </c>
      <c r="X102" s="174">
        <f t="shared" si="26"/>
        <v>3.2310455568641805E-5</v>
      </c>
      <c r="Y102" s="174">
        <f t="shared" si="27"/>
        <v>9.912648605250399E-5</v>
      </c>
      <c r="Z102" s="174">
        <f t="shared" si="28"/>
        <v>5.7109788122224395E-5</v>
      </c>
      <c r="AA102" s="174">
        <f t="shared" si="29"/>
        <v>3.8136395247636726E-5</v>
      </c>
      <c r="AB102" s="174">
        <f t="shared" si="30"/>
        <v>1.0033713715982324E-4</v>
      </c>
      <c r="AC102" s="174">
        <f t="shared" si="31"/>
        <v>9.7748909766184316E-5</v>
      </c>
      <c r="AE102" s="175">
        <f t="shared" si="32"/>
        <v>0.99227489592346396</v>
      </c>
      <c r="AF102" s="175">
        <f t="shared" si="33"/>
        <v>1.5056864698429224</v>
      </c>
      <c r="AG102" s="175">
        <f t="shared" si="34"/>
        <v>3.0679383595169423</v>
      </c>
      <c r="AH102" s="175">
        <f t="shared" si="35"/>
        <v>0.66777336252795283</v>
      </c>
      <c r="AI102" s="175">
        <f t="shared" si="36"/>
        <v>0.9742046916336049</v>
      </c>
    </row>
    <row r="103" spans="1:35" x14ac:dyDescent="0.25">
      <c r="A103" s="25" t="s">
        <v>372</v>
      </c>
      <c r="B103" s="30" t="s">
        <v>55</v>
      </c>
      <c r="C103" s="31" t="s">
        <v>368</v>
      </c>
      <c r="D103" s="32">
        <v>1619</v>
      </c>
      <c r="E103" s="32">
        <v>3</v>
      </c>
      <c r="F103" s="32" t="s">
        <v>373</v>
      </c>
      <c r="G103" s="173">
        <v>394.9166666666668</v>
      </c>
      <c r="H103" s="173">
        <v>340.48333333333323</v>
      </c>
      <c r="I103" s="29">
        <v>3.3427568224299063E-2</v>
      </c>
      <c r="J103" s="29">
        <v>2.0750990190218345E-2</v>
      </c>
      <c r="K103" s="29">
        <v>1.9447872507999016E-2</v>
      </c>
      <c r="L103" s="29">
        <v>2.1846021096304631E-2</v>
      </c>
      <c r="M103" s="29">
        <v>8.8090755318026796E-3</v>
      </c>
      <c r="N103" s="29">
        <v>1.9252147322527339E-2</v>
      </c>
      <c r="O103" s="29">
        <v>1.3781113322316374E-2</v>
      </c>
      <c r="P103" s="29">
        <v>1.0924555746984987E-2</v>
      </c>
      <c r="Q103" s="29">
        <v>1.7409240181428219E-2</v>
      </c>
      <c r="R103" s="29">
        <v>1.2357470131148693E-2</v>
      </c>
      <c r="T103" s="174">
        <f t="shared" si="22"/>
        <v>8.4644612511413508E-5</v>
      </c>
      <c r="U103" s="174">
        <f t="shared" si="23"/>
        <v>6.0945685614229825E-5</v>
      </c>
      <c r="V103" s="174">
        <f t="shared" si="24"/>
        <v>4.9245509621436611E-5</v>
      </c>
      <c r="W103" s="174">
        <f t="shared" si="25"/>
        <v>6.416179283265349E-5</v>
      </c>
      <c r="X103" s="174">
        <f t="shared" si="26"/>
        <v>2.2306162984096247E-5</v>
      </c>
      <c r="Y103" s="174">
        <f t="shared" si="27"/>
        <v>5.6543582130874772E-5</v>
      </c>
      <c r="Z103" s="174">
        <f t="shared" si="28"/>
        <v>3.4896256566321254E-5</v>
      </c>
      <c r="AA103" s="174">
        <f t="shared" si="29"/>
        <v>3.2085434667340514E-5</v>
      </c>
      <c r="AB103" s="174">
        <f t="shared" si="30"/>
        <v>4.4083326055526177E-5</v>
      </c>
      <c r="AC103" s="174">
        <f t="shared" si="31"/>
        <v>3.6293906107441472E-5</v>
      </c>
      <c r="AE103" s="175">
        <f t="shared" si="32"/>
        <v>0.72001848441342786</v>
      </c>
      <c r="AF103" s="175">
        <f t="shared" si="33"/>
        <v>1.3028963112755323</v>
      </c>
      <c r="AG103" s="175">
        <f t="shared" si="34"/>
        <v>2.5348860837782352</v>
      </c>
      <c r="AH103" s="175">
        <f t="shared" si="35"/>
        <v>0.91945205086285686</v>
      </c>
      <c r="AI103" s="175">
        <f t="shared" si="36"/>
        <v>0.82330235385884087</v>
      </c>
    </row>
    <row r="104" spans="1:35" x14ac:dyDescent="0.25">
      <c r="A104" s="25" t="s">
        <v>374</v>
      </c>
      <c r="B104" s="30" t="s">
        <v>55</v>
      </c>
      <c r="C104" s="31" t="s">
        <v>368</v>
      </c>
      <c r="D104" s="32">
        <v>1619</v>
      </c>
      <c r="E104" s="32">
        <v>4</v>
      </c>
      <c r="F104" s="32" t="s">
        <v>375</v>
      </c>
      <c r="G104" s="173">
        <v>3240.4833333333331</v>
      </c>
      <c r="H104" s="173">
        <v>1147.0333333333333</v>
      </c>
      <c r="I104" s="29">
        <v>0.26698250665858253</v>
      </c>
      <c r="J104" s="29">
        <v>7.7798000000000006E-2</v>
      </c>
      <c r="K104" s="29">
        <v>0.14812</v>
      </c>
      <c r="L104" s="29">
        <v>5.6243000000000001E-2</v>
      </c>
      <c r="M104" s="29">
        <v>7.4393000000000001E-2</v>
      </c>
      <c r="N104" s="29">
        <v>6.2017999999999997E-2</v>
      </c>
      <c r="O104" s="29">
        <v>0.11938</v>
      </c>
      <c r="P104" s="29">
        <v>4.8909000000000001E-2</v>
      </c>
      <c r="Q104" s="29">
        <v>0.12368</v>
      </c>
      <c r="R104" s="29">
        <v>3.9801999999999997E-2</v>
      </c>
      <c r="T104" s="174">
        <f t="shared" si="22"/>
        <v>8.2389717580787596E-5</v>
      </c>
      <c r="U104" s="174">
        <f t="shared" si="23"/>
        <v>6.7825404667112274E-5</v>
      </c>
      <c r="V104" s="174">
        <f t="shared" si="24"/>
        <v>4.5709230618889158E-5</v>
      </c>
      <c r="W104" s="174">
        <f t="shared" si="25"/>
        <v>4.9033448606550233E-5</v>
      </c>
      <c r="X104" s="174">
        <f t="shared" si="26"/>
        <v>2.2957377757433306E-5</v>
      </c>
      <c r="Y104" s="174">
        <f t="shared" si="27"/>
        <v>5.4068175873993779E-5</v>
      </c>
      <c r="Z104" s="174">
        <f t="shared" si="28"/>
        <v>3.6840183305988308E-5</v>
      </c>
      <c r="AA104" s="174">
        <f t="shared" si="29"/>
        <v>4.2639562930458286E-5</v>
      </c>
      <c r="AB104" s="174">
        <f t="shared" si="30"/>
        <v>3.8167145847584466E-5</v>
      </c>
      <c r="AC104" s="174">
        <f t="shared" si="31"/>
        <v>3.4699950597192759E-5</v>
      </c>
      <c r="AE104" s="175">
        <f t="shared" si="32"/>
        <v>0.82322657072596195</v>
      </c>
      <c r="AF104" s="175">
        <f t="shared" si="33"/>
        <v>1.0727253104603198</v>
      </c>
      <c r="AG104" s="175">
        <f t="shared" si="34"/>
        <v>2.3551546890623078</v>
      </c>
      <c r="AH104" s="175">
        <f t="shared" si="35"/>
        <v>1.1574199448548157</v>
      </c>
      <c r="AI104" s="175">
        <f t="shared" si="36"/>
        <v>0.90915759684422037</v>
      </c>
    </row>
    <row r="105" spans="1:35" x14ac:dyDescent="0.25">
      <c r="A105" s="25" t="s">
        <v>376</v>
      </c>
      <c r="B105" s="30" t="s">
        <v>55</v>
      </c>
      <c r="C105" s="31" t="s">
        <v>377</v>
      </c>
      <c r="D105" s="32">
        <v>1599</v>
      </c>
      <c r="E105" s="32">
        <v>1</v>
      </c>
      <c r="F105" s="32" t="s">
        <v>378</v>
      </c>
      <c r="G105" s="173">
        <v>1907.8666666666666</v>
      </c>
      <c r="H105" s="173">
        <v>565.55833333333146</v>
      </c>
      <c r="I105" s="29">
        <v>0.1759</v>
      </c>
      <c r="J105" s="29">
        <v>5.5828237526175169E-2</v>
      </c>
      <c r="K105" s="29">
        <v>7.5477275868293725E-2</v>
      </c>
      <c r="L105" s="29">
        <v>1.4991088923387968E-2</v>
      </c>
      <c r="M105" s="29">
        <v>8.0149537114593106E-2</v>
      </c>
      <c r="N105" s="29">
        <v>3.2052989204996746E-2</v>
      </c>
      <c r="O105" s="29">
        <v>5.0724419633186503E-2</v>
      </c>
      <c r="P105" s="29">
        <v>1.085001666185284E-2</v>
      </c>
      <c r="Q105" s="29">
        <v>0.11104877283558379</v>
      </c>
      <c r="R105" s="29">
        <v>3.8426156112354677E-2</v>
      </c>
      <c r="T105" s="174">
        <f t="shared" si="22"/>
        <v>9.2197218533789926E-5</v>
      </c>
      <c r="U105" s="174">
        <f t="shared" si="23"/>
        <v>9.8713491139155145E-5</v>
      </c>
      <c r="V105" s="174">
        <f t="shared" si="24"/>
        <v>3.9561085261877348E-5</v>
      </c>
      <c r="W105" s="174">
        <f t="shared" si="25"/>
        <v>2.6506706806055405E-5</v>
      </c>
      <c r="X105" s="174">
        <f t="shared" si="26"/>
        <v>4.2010030635225963E-5</v>
      </c>
      <c r="Y105" s="174">
        <f t="shared" si="27"/>
        <v>5.6674948127950581E-5</v>
      </c>
      <c r="Z105" s="174">
        <f t="shared" si="28"/>
        <v>2.6586983524278342E-5</v>
      </c>
      <c r="AA105" s="174">
        <f t="shared" si="29"/>
        <v>1.9184611069037162E-5</v>
      </c>
      <c r="AB105" s="174">
        <f t="shared" si="30"/>
        <v>5.8205730398132536E-5</v>
      </c>
      <c r="AC105" s="174">
        <f t="shared" si="31"/>
        <v>6.7943753716571777E-5</v>
      </c>
      <c r="AE105" s="175">
        <f t="shared" si="32"/>
        <v>1.0706775400494</v>
      </c>
      <c r="AF105" s="175">
        <f t="shared" si="33"/>
        <v>0.67001970827120694</v>
      </c>
      <c r="AG105" s="175">
        <f t="shared" si="34"/>
        <v>1.3490813329811735</v>
      </c>
      <c r="AH105" s="175">
        <f t="shared" si="35"/>
        <v>0.72157907840573254</v>
      </c>
      <c r="AI105" s="175">
        <f t="shared" si="36"/>
        <v>1.1673035155100755</v>
      </c>
    </row>
    <row r="106" spans="1:35" x14ac:dyDescent="0.25">
      <c r="A106" s="25" t="s">
        <v>379</v>
      </c>
      <c r="B106" s="30" t="s">
        <v>55</v>
      </c>
      <c r="C106" s="31" t="s">
        <v>377</v>
      </c>
      <c r="D106" s="32">
        <v>1599</v>
      </c>
      <c r="E106" s="32">
        <v>2</v>
      </c>
      <c r="F106" s="32" t="s">
        <v>380</v>
      </c>
      <c r="G106" s="173">
        <v>1533.8708333333327</v>
      </c>
      <c r="H106" s="173">
        <v>924.47499999999945</v>
      </c>
      <c r="I106" s="29">
        <v>0.14585000000000001</v>
      </c>
      <c r="J106" s="29">
        <v>8.6700764577782335E-2</v>
      </c>
      <c r="K106" s="29">
        <v>5.4791624769419962E-2</v>
      </c>
      <c r="L106" s="29">
        <v>2.767443910125026E-2</v>
      </c>
      <c r="M106" s="29">
        <v>5.763850919758147E-2</v>
      </c>
      <c r="N106" s="29">
        <v>4.4105971151875381E-2</v>
      </c>
      <c r="O106" s="29">
        <v>4.1026188819430216E-2</v>
      </c>
      <c r="P106" s="29">
        <v>1.5607349969255996E-2</v>
      </c>
      <c r="Q106" s="29">
        <v>9.1599064792990376E-2</v>
      </c>
      <c r="R106" s="29">
        <v>5.9736717257634762E-2</v>
      </c>
      <c r="T106" s="174">
        <f t="shared" si="22"/>
        <v>9.5086233358415169E-5</v>
      </c>
      <c r="U106" s="174">
        <f t="shared" si="23"/>
        <v>9.3783784934998123E-5</v>
      </c>
      <c r="V106" s="174">
        <f t="shared" si="24"/>
        <v>3.5721146512936487E-5</v>
      </c>
      <c r="W106" s="174">
        <f t="shared" si="25"/>
        <v>2.9935302848914546E-5</v>
      </c>
      <c r="X106" s="174">
        <f t="shared" si="26"/>
        <v>3.7577159657129859E-5</v>
      </c>
      <c r="Y106" s="174">
        <f t="shared" si="27"/>
        <v>4.7709209174802357E-5</v>
      </c>
      <c r="Z106" s="174">
        <f t="shared" si="28"/>
        <v>2.6746834171345522E-5</v>
      </c>
      <c r="AA106" s="174">
        <f t="shared" si="29"/>
        <v>1.6882392676119965E-5</v>
      </c>
      <c r="AB106" s="174">
        <f t="shared" si="30"/>
        <v>5.9717586906540096E-5</v>
      </c>
      <c r="AC106" s="174">
        <f t="shared" si="31"/>
        <v>6.4616909335173803E-5</v>
      </c>
      <c r="AE106" s="175">
        <f t="shared" si="32"/>
        <v>0.98630245012958251</v>
      </c>
      <c r="AF106" s="175">
        <f t="shared" si="33"/>
        <v>0.83802749270865129</v>
      </c>
      <c r="AG106" s="175">
        <f t="shared" si="34"/>
        <v>1.2696331923466719</v>
      </c>
      <c r="AH106" s="175">
        <f t="shared" si="35"/>
        <v>0.63119218401579835</v>
      </c>
      <c r="AI106" s="175">
        <f t="shared" si="36"/>
        <v>1.0820415338667535</v>
      </c>
    </row>
    <row r="107" spans="1:35" x14ac:dyDescent="0.25">
      <c r="A107" s="25" t="s">
        <v>381</v>
      </c>
      <c r="B107" s="30" t="s">
        <v>55</v>
      </c>
      <c r="C107" s="31" t="s">
        <v>382</v>
      </c>
      <c r="D107" s="32">
        <v>1626</v>
      </c>
      <c r="E107" s="32">
        <v>3</v>
      </c>
      <c r="F107" s="32" t="s">
        <v>383</v>
      </c>
      <c r="G107" s="173"/>
      <c r="H107" s="173"/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>
        <v>0</v>
      </c>
      <c r="Q107" s="29">
        <v>0</v>
      </c>
      <c r="R107" s="29">
        <v>0</v>
      </c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E107" s="175"/>
      <c r="AF107" s="175"/>
      <c r="AG107" s="175"/>
      <c r="AH107" s="175"/>
      <c r="AI107" s="175"/>
    </row>
    <row r="108" spans="1:35" x14ac:dyDescent="0.25">
      <c r="A108" s="25" t="s">
        <v>384</v>
      </c>
      <c r="B108" s="30" t="s">
        <v>55</v>
      </c>
      <c r="C108" s="31" t="s">
        <v>382</v>
      </c>
      <c r="D108" s="32">
        <v>1626</v>
      </c>
      <c r="E108" s="32">
        <v>1</v>
      </c>
      <c r="F108" s="32"/>
      <c r="G108" s="173"/>
      <c r="H108" s="173"/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29">
        <v>0</v>
      </c>
      <c r="O108" s="29">
        <v>0</v>
      </c>
      <c r="P108" s="29">
        <v>0</v>
      </c>
      <c r="Q108" s="29">
        <v>0</v>
      </c>
      <c r="R108" s="29">
        <v>0</v>
      </c>
      <c r="T108" s="174"/>
      <c r="U108" s="174"/>
      <c r="V108" s="174"/>
      <c r="W108" s="174"/>
      <c r="X108" s="174"/>
      <c r="Y108" s="174"/>
      <c r="Z108" s="174"/>
      <c r="AA108" s="174"/>
      <c r="AB108" s="174"/>
      <c r="AC108" s="174"/>
      <c r="AE108" s="175"/>
      <c r="AF108" s="175"/>
      <c r="AG108" s="175"/>
      <c r="AH108" s="175"/>
      <c r="AI108" s="175"/>
    </row>
    <row r="109" spans="1:35" x14ac:dyDescent="0.25">
      <c r="A109" s="25" t="s">
        <v>385</v>
      </c>
      <c r="B109" s="30" t="s">
        <v>56</v>
      </c>
      <c r="C109" s="31" t="s">
        <v>386</v>
      </c>
      <c r="D109" s="32">
        <v>602</v>
      </c>
      <c r="E109" s="32">
        <v>1</v>
      </c>
      <c r="F109" s="32" t="s">
        <v>387</v>
      </c>
      <c r="G109" s="173">
        <v>1023.1833333333326</v>
      </c>
      <c r="H109" s="173">
        <v>418.59999999999945</v>
      </c>
      <c r="I109" s="29">
        <v>2.4691999999999999E-2</v>
      </c>
      <c r="J109" s="29">
        <v>1.1483E-2</v>
      </c>
      <c r="K109" s="29">
        <v>6.0392000000000001E-2</v>
      </c>
      <c r="L109" s="29">
        <v>2.4909000000000001E-2</v>
      </c>
      <c r="M109" s="29">
        <v>1.9259999999999999E-2</v>
      </c>
      <c r="N109" s="29">
        <v>4.1739000000000004E-3</v>
      </c>
      <c r="O109" s="29">
        <v>2.3227999999999999E-2</v>
      </c>
      <c r="P109" s="29">
        <v>6.8744000000000001E-3</v>
      </c>
      <c r="Q109" s="29">
        <v>2.8171000000000002E-2</v>
      </c>
      <c r="R109" s="29">
        <v>9.0840000000000001E-3</v>
      </c>
      <c r="T109" s="174">
        <f t="shared" si="22"/>
        <v>2.4132527569187682E-5</v>
      </c>
      <c r="U109" s="174">
        <f t="shared" si="23"/>
        <v>2.7431915910176816E-5</v>
      </c>
      <c r="V109" s="174">
        <f t="shared" si="24"/>
        <v>5.9023635386294449E-5</v>
      </c>
      <c r="W109" s="174">
        <f t="shared" si="25"/>
        <v>5.9505494505494584E-5</v>
      </c>
      <c r="X109" s="174">
        <f t="shared" si="26"/>
        <v>1.8823606066035753E-5</v>
      </c>
      <c r="Y109" s="174">
        <f t="shared" si="27"/>
        <v>9.9710941232680496E-6</v>
      </c>
      <c r="Z109" s="174">
        <f t="shared" si="28"/>
        <v>2.2701698946099608E-5</v>
      </c>
      <c r="AA109" s="174">
        <f t="shared" si="29"/>
        <v>1.6422360248447226E-5</v>
      </c>
      <c r="AB109" s="174">
        <f t="shared" si="30"/>
        <v>2.7532700232933188E-5</v>
      </c>
      <c r="AC109" s="174">
        <f t="shared" si="31"/>
        <v>2.1700907787864338E-5</v>
      </c>
      <c r="AE109" s="175">
        <f t="shared" si="32"/>
        <v>1.1367195512997892</v>
      </c>
      <c r="AF109" s="175">
        <f t="shared" si="33"/>
        <v>1.0081638332855387</v>
      </c>
      <c r="AG109" s="175">
        <f t="shared" si="34"/>
        <v>0.52971221817371783</v>
      </c>
      <c r="AH109" s="175">
        <f t="shared" si="35"/>
        <v>0.7233978517395836</v>
      </c>
      <c r="AI109" s="175">
        <f t="shared" si="36"/>
        <v>0.78818668725804231</v>
      </c>
    </row>
    <row r="110" spans="1:35" x14ac:dyDescent="0.25">
      <c r="A110" s="25" t="s">
        <v>388</v>
      </c>
      <c r="B110" s="30" t="s">
        <v>56</v>
      </c>
      <c r="C110" s="31" t="s">
        <v>386</v>
      </c>
      <c r="D110" s="32">
        <v>602</v>
      </c>
      <c r="E110" s="32">
        <v>2</v>
      </c>
      <c r="F110" s="32" t="s">
        <v>389</v>
      </c>
      <c r="G110" s="173">
        <v>943.33333333333337</v>
      </c>
      <c r="H110" s="173">
        <v>557.45833333333337</v>
      </c>
      <c r="I110" s="29">
        <v>2.2765000000000001E-2</v>
      </c>
      <c r="J110" s="29">
        <v>1.5483E-2</v>
      </c>
      <c r="K110" s="29">
        <v>5.5676000000000003E-2</v>
      </c>
      <c r="L110" s="29">
        <v>3.3722000000000002E-2</v>
      </c>
      <c r="M110" s="29">
        <v>1.7757999999999999E-2</v>
      </c>
      <c r="N110" s="29">
        <v>5.6284999999999998E-3</v>
      </c>
      <c r="O110" s="29">
        <v>2.1412E-2</v>
      </c>
      <c r="P110" s="29">
        <v>9.3004999999999997E-3</v>
      </c>
      <c r="Q110" s="29">
        <v>2.5967E-2</v>
      </c>
      <c r="R110" s="29">
        <v>1.2206E-2</v>
      </c>
      <c r="T110" s="174">
        <f t="shared" si="22"/>
        <v>2.4132508833922261E-5</v>
      </c>
      <c r="U110" s="174">
        <f t="shared" si="23"/>
        <v>2.7774273114582554E-5</v>
      </c>
      <c r="V110" s="174">
        <f t="shared" si="24"/>
        <v>5.9020494699646645E-5</v>
      </c>
      <c r="W110" s="174">
        <f t="shared" si="25"/>
        <v>6.0492413483817921E-5</v>
      </c>
      <c r="X110" s="174">
        <f t="shared" si="26"/>
        <v>1.8824734982332155E-5</v>
      </c>
      <c r="Y110" s="174">
        <f t="shared" si="27"/>
        <v>1.0096718738321249E-5</v>
      </c>
      <c r="Z110" s="174">
        <f t="shared" si="28"/>
        <v>2.2698233215547702E-5</v>
      </c>
      <c r="AA110" s="174">
        <f t="shared" si="29"/>
        <v>1.6683758128410194E-5</v>
      </c>
      <c r="AB110" s="174">
        <f t="shared" si="30"/>
        <v>2.7526855123674911E-5</v>
      </c>
      <c r="AC110" s="174">
        <f t="shared" si="31"/>
        <v>2.1895806861499363E-5</v>
      </c>
      <c r="AE110" s="175">
        <f t="shared" si="32"/>
        <v>1.1509069904717568</v>
      </c>
      <c r="AF110" s="175">
        <f t="shared" si="33"/>
        <v>1.0249391129583345</v>
      </c>
      <c r="AG110" s="175">
        <f t="shared" si="34"/>
        <v>0.53635383168992634</v>
      </c>
      <c r="AH110" s="175">
        <f t="shared" si="35"/>
        <v>0.7350245267980704</v>
      </c>
      <c r="AI110" s="175">
        <f t="shared" si="36"/>
        <v>0.79543437719725296</v>
      </c>
    </row>
    <row r="111" spans="1:35" x14ac:dyDescent="0.25">
      <c r="A111" s="25" t="s">
        <v>390</v>
      </c>
      <c r="B111" s="30" t="s">
        <v>56</v>
      </c>
      <c r="C111" s="31" t="s">
        <v>391</v>
      </c>
      <c r="D111" s="32">
        <v>1552</v>
      </c>
      <c r="E111" s="32">
        <v>1</v>
      </c>
      <c r="F111" s="32" t="s">
        <v>392</v>
      </c>
      <c r="G111" s="173">
        <v>852.88333333333333</v>
      </c>
      <c r="H111" s="173">
        <v>814.02499999999998</v>
      </c>
      <c r="I111" s="29">
        <v>2.7324999999999999E-2</v>
      </c>
      <c r="J111" s="29">
        <v>2.366E-2</v>
      </c>
      <c r="K111" s="29">
        <v>3.5675999999999999E-2</v>
      </c>
      <c r="L111" s="29">
        <v>6.7885000000000001E-2</v>
      </c>
      <c r="M111" s="29">
        <v>1.7217E-2</v>
      </c>
      <c r="N111" s="29">
        <v>1.3443999999999999E-2</v>
      </c>
      <c r="O111" s="29">
        <v>1.4789E-2</v>
      </c>
      <c r="P111" s="29">
        <v>2.2277000000000002E-2</v>
      </c>
      <c r="Q111" s="29">
        <v>2.1805000000000001E-2</v>
      </c>
      <c r="R111" s="29">
        <v>1.9327E-2</v>
      </c>
      <c r="T111" s="174">
        <f t="shared" si="22"/>
        <v>3.2038379614249703E-5</v>
      </c>
      <c r="U111" s="174">
        <f t="shared" si="23"/>
        <v>2.9065446392924053E-5</v>
      </c>
      <c r="V111" s="174">
        <f t="shared" si="24"/>
        <v>4.1829871221151776E-5</v>
      </c>
      <c r="W111" s="174">
        <f t="shared" si="25"/>
        <v>8.3394244648505889E-5</v>
      </c>
      <c r="X111" s="174">
        <f t="shared" si="26"/>
        <v>2.0186817266918101E-5</v>
      </c>
      <c r="Y111" s="174">
        <f t="shared" si="27"/>
        <v>1.6515463284297166E-5</v>
      </c>
      <c r="Z111" s="174">
        <f t="shared" si="28"/>
        <v>1.734000351747992E-5</v>
      </c>
      <c r="AA111" s="174">
        <f t="shared" si="29"/>
        <v>2.7366481373422194E-5</v>
      </c>
      <c r="AB111" s="174">
        <f t="shared" si="30"/>
        <v>2.5566216559513807E-5</v>
      </c>
      <c r="AC111" s="174">
        <f t="shared" si="31"/>
        <v>2.3742514050551275E-5</v>
      </c>
      <c r="AE111" s="175">
        <f t="shared" si="32"/>
        <v>0.90720712916444191</v>
      </c>
      <c r="AF111" s="175">
        <f t="shared" si="33"/>
        <v>1.9936529139094405</v>
      </c>
      <c r="AG111" s="175">
        <f t="shared" si="34"/>
        <v>0.81813111328661492</v>
      </c>
      <c r="AH111" s="175">
        <f t="shared" si="35"/>
        <v>1.5782281327587329</v>
      </c>
      <c r="AI111" s="175">
        <f t="shared" si="36"/>
        <v>0.92866748567519708</v>
      </c>
    </row>
    <row r="112" spans="1:35" x14ac:dyDescent="0.25">
      <c r="A112" s="25" t="s">
        <v>393</v>
      </c>
      <c r="B112" s="30" t="s">
        <v>56</v>
      </c>
      <c r="C112" s="31" t="s">
        <v>391</v>
      </c>
      <c r="D112" s="32">
        <v>1552</v>
      </c>
      <c r="E112" s="32">
        <v>2</v>
      </c>
      <c r="F112" s="32" t="s">
        <v>394</v>
      </c>
      <c r="G112" s="173">
        <v>1699.591666666666</v>
      </c>
      <c r="H112" s="173">
        <v>1240.5749999999996</v>
      </c>
      <c r="I112" s="29">
        <v>5.4496999999999997E-2</v>
      </c>
      <c r="J112" s="29">
        <v>3.6831999999999997E-2</v>
      </c>
      <c r="K112" s="29">
        <v>7.1093000000000003E-2</v>
      </c>
      <c r="L112" s="29">
        <v>0.10499</v>
      </c>
      <c r="M112" s="29">
        <v>3.4389999999999997E-2</v>
      </c>
      <c r="N112" s="29">
        <v>2.0875000000000001E-2</v>
      </c>
      <c r="O112" s="29">
        <v>2.9465999999999999E-2</v>
      </c>
      <c r="P112" s="29">
        <v>3.4229999999999997E-2</v>
      </c>
      <c r="Q112" s="29">
        <v>4.3506000000000003E-2</v>
      </c>
      <c r="R112" s="29">
        <v>3.0110999999999999E-2</v>
      </c>
      <c r="T112" s="174">
        <f t="shared" si="22"/>
        <v>3.2064760653294187E-5</v>
      </c>
      <c r="U112" s="174">
        <f t="shared" si="23"/>
        <v>2.9689458517219845E-5</v>
      </c>
      <c r="V112" s="174">
        <f t="shared" si="24"/>
        <v>4.1829459036729427E-5</v>
      </c>
      <c r="W112" s="174">
        <f t="shared" si="25"/>
        <v>8.4630111037220672E-5</v>
      </c>
      <c r="X112" s="174">
        <f t="shared" si="26"/>
        <v>2.023427195747999E-5</v>
      </c>
      <c r="Y112" s="174">
        <f t="shared" si="27"/>
        <v>1.6826874634745991E-5</v>
      </c>
      <c r="Z112" s="174">
        <f t="shared" si="28"/>
        <v>1.7337105481218534E-5</v>
      </c>
      <c r="AA112" s="174">
        <f t="shared" si="29"/>
        <v>2.759204401184935E-5</v>
      </c>
      <c r="AB112" s="174">
        <f t="shared" si="30"/>
        <v>2.5597913224254856E-5</v>
      </c>
      <c r="AC112" s="174">
        <f t="shared" si="31"/>
        <v>2.4271809443201748E-5</v>
      </c>
      <c r="AE112" s="175">
        <f t="shared" si="32"/>
        <v>0.92592172566769759</v>
      </c>
      <c r="AF112" s="175">
        <f t="shared" si="33"/>
        <v>2.0232179183314094</v>
      </c>
      <c r="AG112" s="175">
        <f t="shared" si="34"/>
        <v>0.83160267244137798</v>
      </c>
      <c r="AH112" s="175">
        <f t="shared" si="35"/>
        <v>1.5915023440181579</v>
      </c>
      <c r="AI112" s="175">
        <f t="shared" si="36"/>
        <v>0.94819484817236654</v>
      </c>
    </row>
    <row r="113" spans="1:35" x14ac:dyDescent="0.25">
      <c r="A113" s="25" t="s">
        <v>395</v>
      </c>
      <c r="B113" s="30" t="s">
        <v>56</v>
      </c>
      <c r="C113" s="31" t="s">
        <v>396</v>
      </c>
      <c r="D113" s="32">
        <v>1571</v>
      </c>
      <c r="E113" s="32" t="s">
        <v>148</v>
      </c>
      <c r="F113" s="32" t="s">
        <v>397</v>
      </c>
      <c r="G113" s="173">
        <v>1667.6000000000001</v>
      </c>
      <c r="H113" s="173">
        <v>45.95333333333334</v>
      </c>
      <c r="I113" s="29">
        <v>4.5288000000000002E-2</v>
      </c>
      <c r="J113" s="29">
        <v>1.1462929676796468E-3</v>
      </c>
      <c r="K113" s="29">
        <v>0.24097350006896234</v>
      </c>
      <c r="L113" s="29">
        <v>5.2044040779734265E-3</v>
      </c>
      <c r="M113" s="29">
        <v>4.4866184773113882E-2</v>
      </c>
      <c r="N113" s="29">
        <v>7.4650436025929846E-4</v>
      </c>
      <c r="O113" s="29">
        <v>8.744733924877017E-2</v>
      </c>
      <c r="P113" s="29">
        <v>1.508138335248954E-3</v>
      </c>
      <c r="Q113" s="29">
        <v>7.8505278469955406E-2</v>
      </c>
      <c r="R113" s="29">
        <v>7.0285771412808608E-4</v>
      </c>
      <c r="T113" s="174">
        <f t="shared" si="22"/>
        <v>2.7157591748620771E-5</v>
      </c>
      <c r="U113" s="174">
        <f t="shared" si="23"/>
        <v>2.494471857709952E-5</v>
      </c>
      <c r="V113" s="174">
        <f t="shared" si="24"/>
        <v>1.4450317826155093E-4</v>
      </c>
      <c r="W113" s="174">
        <f t="shared" si="25"/>
        <v>1.1325411456492295E-4</v>
      </c>
      <c r="X113" s="174">
        <f t="shared" si="26"/>
        <v>2.6904644263081E-5</v>
      </c>
      <c r="Y113" s="174">
        <f t="shared" si="27"/>
        <v>1.6244835926141701E-5</v>
      </c>
      <c r="Z113" s="174">
        <f t="shared" si="28"/>
        <v>5.2439037688156731E-5</v>
      </c>
      <c r="AA113" s="174">
        <f t="shared" si="29"/>
        <v>3.2818910530587997E-5</v>
      </c>
      <c r="AB113" s="174">
        <f t="shared" si="30"/>
        <v>4.7076804071693093E-5</v>
      </c>
      <c r="AC113" s="174">
        <f t="shared" si="31"/>
        <v>1.5295032223881168E-5</v>
      </c>
      <c r="AE113" s="175">
        <f t="shared" si="32"/>
        <v>0.91851732686740772</v>
      </c>
      <c r="AF113" s="175">
        <f t="shared" si="33"/>
        <v>0.78374826026271105</v>
      </c>
      <c r="AG113" s="175">
        <f t="shared" si="34"/>
        <v>0.60379300195517305</v>
      </c>
      <c r="AH113" s="175">
        <f t="shared" si="35"/>
        <v>0.6258488328057189</v>
      </c>
      <c r="AI113" s="175">
        <f t="shared" si="36"/>
        <v>0.32489529664308603</v>
      </c>
    </row>
    <row r="114" spans="1:35" x14ac:dyDescent="0.25">
      <c r="A114" s="25" t="s">
        <v>398</v>
      </c>
      <c r="B114" s="30" t="s">
        <v>56</v>
      </c>
      <c r="C114" s="31" t="s">
        <v>399</v>
      </c>
      <c r="D114" s="32">
        <v>1572</v>
      </c>
      <c r="E114" s="32" t="s">
        <v>233</v>
      </c>
      <c r="F114" s="32" t="s">
        <v>400</v>
      </c>
      <c r="G114" s="173">
        <v>539.41666666666663</v>
      </c>
      <c r="H114" s="173">
        <v>1116.55</v>
      </c>
      <c r="I114" s="29">
        <v>1.9000362658673157E-2</v>
      </c>
      <c r="J114" s="29">
        <v>3.0600784332557019E-2</v>
      </c>
      <c r="K114" s="29">
        <v>2.4351044457202202E-2</v>
      </c>
      <c r="L114" s="29">
        <v>7.1421529490750299E-2</v>
      </c>
      <c r="M114" s="29">
        <v>1.378775497854582E-2</v>
      </c>
      <c r="N114" s="29">
        <v>3.0982003895340251E-2</v>
      </c>
      <c r="O114" s="29">
        <v>2.0513231765523738E-2</v>
      </c>
      <c r="P114" s="29">
        <v>4.0455601590082262E-2</v>
      </c>
      <c r="Q114" s="29">
        <v>8.7271417708553144E-3</v>
      </c>
      <c r="R114" s="29">
        <v>2.3602574134087867E-2</v>
      </c>
      <c r="T114" s="174">
        <f t="shared" si="22"/>
        <v>3.5223907292457579E-5</v>
      </c>
      <c r="U114" s="174">
        <f t="shared" si="23"/>
        <v>2.7406550832973911E-5</v>
      </c>
      <c r="V114" s="174">
        <f t="shared" si="24"/>
        <v>4.5143292675177887E-5</v>
      </c>
      <c r="W114" s="174">
        <f t="shared" si="25"/>
        <v>6.3966261690699293E-5</v>
      </c>
      <c r="X114" s="174">
        <f t="shared" si="26"/>
        <v>2.5560491231662267E-5</v>
      </c>
      <c r="Y114" s="174">
        <f t="shared" si="27"/>
        <v>2.7747977157619678E-5</v>
      </c>
      <c r="Z114" s="174">
        <f t="shared" si="28"/>
        <v>3.8028546452384498E-5</v>
      </c>
      <c r="AA114" s="174">
        <f t="shared" si="29"/>
        <v>3.6232682450478942E-5</v>
      </c>
      <c r="AB114" s="174">
        <f t="shared" si="30"/>
        <v>1.6178850803377687E-5</v>
      </c>
      <c r="AC114" s="174">
        <f t="shared" si="31"/>
        <v>2.1138842088655113E-5</v>
      </c>
      <c r="AE114" s="175">
        <f t="shared" si="32"/>
        <v>0.77806674328950487</v>
      </c>
      <c r="AF114" s="175">
        <f t="shared" si="33"/>
        <v>1.4169604807287628</v>
      </c>
      <c r="AG114" s="175">
        <f t="shared" si="34"/>
        <v>1.0855807467130261</v>
      </c>
      <c r="AH114" s="175">
        <f t="shared" si="35"/>
        <v>0.95277589680809505</v>
      </c>
      <c r="AI114" s="175">
        <f t="shared" si="36"/>
        <v>1.3065725338317551</v>
      </c>
    </row>
    <row r="115" spans="1:35" x14ac:dyDescent="0.25">
      <c r="A115" s="25" t="s">
        <v>401</v>
      </c>
      <c r="B115" s="30" t="s">
        <v>56</v>
      </c>
      <c r="C115" s="31" t="s">
        <v>402</v>
      </c>
      <c r="D115" s="32">
        <v>1554</v>
      </c>
      <c r="E115" s="32">
        <v>3</v>
      </c>
      <c r="F115" s="32" t="s">
        <v>403</v>
      </c>
      <c r="G115" s="173">
        <v>3549.9166666666665</v>
      </c>
      <c r="H115" s="173">
        <v>156.43333333333322</v>
      </c>
      <c r="I115" s="29">
        <v>8.6078000000000002E-2</v>
      </c>
      <c r="J115" s="29">
        <v>3.4318999999999999E-3</v>
      </c>
      <c r="K115" s="29">
        <v>0.21581</v>
      </c>
      <c r="L115" s="29">
        <v>7.5325000000000001E-3</v>
      </c>
      <c r="M115" s="29">
        <v>6.4885999999999999E-2</v>
      </c>
      <c r="N115" s="29">
        <v>1.4751E-3</v>
      </c>
      <c r="O115" s="29">
        <v>7.9366000000000006E-2</v>
      </c>
      <c r="P115" s="29">
        <v>2.6034999999999999E-3</v>
      </c>
      <c r="Q115" s="29">
        <v>9.8916000000000004E-2</v>
      </c>
      <c r="R115" s="29">
        <v>3.1251E-3</v>
      </c>
      <c r="T115" s="174">
        <f t="shared" si="22"/>
        <v>2.4247893143031528E-5</v>
      </c>
      <c r="U115" s="174">
        <f t="shared" si="23"/>
        <v>2.1938418921798437E-5</v>
      </c>
      <c r="V115" s="174">
        <f t="shared" si="24"/>
        <v>6.0792976360947444E-5</v>
      </c>
      <c r="W115" s="174">
        <f t="shared" si="25"/>
        <v>4.8151502237374851E-5</v>
      </c>
      <c r="X115" s="174">
        <f t="shared" si="26"/>
        <v>1.8278175544026855E-5</v>
      </c>
      <c r="Y115" s="174">
        <f t="shared" si="27"/>
        <v>9.4295759642020105E-6</v>
      </c>
      <c r="Z115" s="174">
        <f t="shared" si="28"/>
        <v>2.2357144533909248E-5</v>
      </c>
      <c r="AA115" s="174">
        <f t="shared" si="29"/>
        <v>1.6642872363093981E-5</v>
      </c>
      <c r="AB115" s="174">
        <f t="shared" si="30"/>
        <v>2.7864316063757367E-5</v>
      </c>
      <c r="AC115" s="174">
        <f t="shared" si="31"/>
        <v>1.997720008523334E-5</v>
      </c>
      <c r="AE115" s="175">
        <f t="shared" si="32"/>
        <v>0.90475567474624907</v>
      </c>
      <c r="AF115" s="175">
        <f t="shared" si="33"/>
        <v>0.79205699604973945</v>
      </c>
      <c r="AG115" s="175">
        <f t="shared" si="34"/>
        <v>0.51589262514132661</v>
      </c>
      <c r="AH115" s="175">
        <f t="shared" si="35"/>
        <v>0.74440957063419311</v>
      </c>
      <c r="AI115" s="175">
        <f t="shared" si="36"/>
        <v>0.71694564616345768</v>
      </c>
    </row>
    <row r="116" spans="1:35" x14ac:dyDescent="0.25">
      <c r="A116" s="25" t="s">
        <v>404</v>
      </c>
      <c r="B116" s="30" t="s">
        <v>56</v>
      </c>
      <c r="C116" s="31" t="s">
        <v>402</v>
      </c>
      <c r="D116" s="32">
        <v>1554</v>
      </c>
      <c r="E116" s="32" t="s">
        <v>405</v>
      </c>
      <c r="F116" s="32" t="s">
        <v>406</v>
      </c>
      <c r="G116" s="173">
        <v>2691.8333333333321</v>
      </c>
      <c r="H116" s="173">
        <v>626.24999999999852</v>
      </c>
      <c r="I116" s="29">
        <v>6.9792615449739914E-2</v>
      </c>
      <c r="J116" s="29">
        <v>1.4125789635703543E-2</v>
      </c>
      <c r="K116" s="29">
        <v>0.13059260991650154</v>
      </c>
      <c r="L116" s="29">
        <v>0.10313644562799286</v>
      </c>
      <c r="M116" s="29">
        <v>4.5728264342450441E-2</v>
      </c>
      <c r="N116" s="29">
        <v>1.8134937138142689E-2</v>
      </c>
      <c r="O116" s="29">
        <v>7.0624271483489071E-2</v>
      </c>
      <c r="P116" s="29">
        <v>2.7372530553966622E-2</v>
      </c>
      <c r="Q116" s="29">
        <v>5.9785095742964374E-2</v>
      </c>
      <c r="R116" s="29">
        <v>1.0728584741435801E-2</v>
      </c>
      <c r="T116" s="174">
        <f t="shared" si="22"/>
        <v>2.5927539638315873E-5</v>
      </c>
      <c r="U116" s="174">
        <f t="shared" si="23"/>
        <v>2.2556151114895932E-5</v>
      </c>
      <c r="V116" s="174">
        <f t="shared" si="24"/>
        <v>4.8514374311126843E-5</v>
      </c>
      <c r="W116" s="174">
        <f t="shared" si="25"/>
        <v>1.6468893513451992E-4</v>
      </c>
      <c r="X116" s="174">
        <f t="shared" si="26"/>
        <v>1.6987776983140535E-5</v>
      </c>
      <c r="Y116" s="174">
        <f t="shared" si="27"/>
        <v>2.8957983454120129E-5</v>
      </c>
      <c r="Z116" s="174">
        <f t="shared" si="28"/>
        <v>2.6236494885823454E-5</v>
      </c>
      <c r="AA116" s="174">
        <f t="shared" si="29"/>
        <v>4.3708631623100497E-5</v>
      </c>
      <c r="AB116" s="174">
        <f t="shared" si="30"/>
        <v>2.2209805860800349E-5</v>
      </c>
      <c r="AC116" s="174">
        <f t="shared" si="31"/>
        <v>1.713147264101529E-5</v>
      </c>
      <c r="AE116" s="175">
        <f t="shared" si="32"/>
        <v>0.86996882193797964</v>
      </c>
      <c r="AF116" s="175">
        <f t="shared" si="33"/>
        <v>3.3946420514125495</v>
      </c>
      <c r="AG116" s="175">
        <f t="shared" si="34"/>
        <v>1.7046364267001732</v>
      </c>
      <c r="AH116" s="175">
        <f t="shared" si="35"/>
        <v>1.6659478262364187</v>
      </c>
      <c r="AI116" s="175">
        <f t="shared" si="36"/>
        <v>0.7713472485255638</v>
      </c>
    </row>
    <row r="117" spans="1:35" x14ac:dyDescent="0.25">
      <c r="A117" s="25" t="s">
        <v>407</v>
      </c>
      <c r="B117" s="30" t="s">
        <v>56</v>
      </c>
      <c r="C117" s="31" t="s">
        <v>408</v>
      </c>
      <c r="D117" s="32">
        <v>1573</v>
      </c>
      <c r="E117" s="32">
        <v>1</v>
      </c>
      <c r="F117" s="32" t="s">
        <v>409</v>
      </c>
      <c r="G117" s="173">
        <v>1043.5666666666666</v>
      </c>
      <c r="H117" s="173">
        <v>228.1</v>
      </c>
      <c r="I117" s="29">
        <v>2.6276999999999998E-2</v>
      </c>
      <c r="J117" s="29">
        <v>5.8114999999999998E-3</v>
      </c>
      <c r="K117" s="29">
        <v>7.0750999999999994E-2</v>
      </c>
      <c r="L117" s="29">
        <v>1.8844E-2</v>
      </c>
      <c r="M117" s="29">
        <v>1.5094E-2</v>
      </c>
      <c r="N117" s="29">
        <v>2.1259999999999999E-3</v>
      </c>
      <c r="O117" s="29">
        <v>3.2849000000000003E-2</v>
      </c>
      <c r="P117" s="29">
        <v>4.1098000000000003E-3</v>
      </c>
      <c r="Q117" s="29">
        <v>2.0872999999999999E-2</v>
      </c>
      <c r="R117" s="29">
        <v>2.3549E-3</v>
      </c>
      <c r="T117" s="174">
        <f t="shared" si="22"/>
        <v>2.5179991695148049E-5</v>
      </c>
      <c r="U117" s="174">
        <f t="shared" si="23"/>
        <v>2.5477860587461638E-5</v>
      </c>
      <c r="V117" s="174">
        <f t="shared" si="24"/>
        <v>6.7797297728942413E-5</v>
      </c>
      <c r="W117" s="174">
        <f t="shared" si="25"/>
        <v>8.261288908373521E-5</v>
      </c>
      <c r="X117" s="174">
        <f t="shared" si="26"/>
        <v>1.4463857923148178E-5</v>
      </c>
      <c r="Y117" s="174">
        <f t="shared" si="27"/>
        <v>9.3204734765453739E-6</v>
      </c>
      <c r="Z117" s="174">
        <f t="shared" si="28"/>
        <v>3.147762481234229E-5</v>
      </c>
      <c r="AA117" s="174">
        <f t="shared" si="29"/>
        <v>1.8017536168347219E-5</v>
      </c>
      <c r="AB117" s="174">
        <f t="shared" si="30"/>
        <v>2.0001597086913472E-5</v>
      </c>
      <c r="AC117" s="174">
        <f t="shared" si="31"/>
        <v>1.0323980710214819E-5</v>
      </c>
      <c r="AE117" s="175">
        <f t="shared" si="32"/>
        <v>1.0118295865987512</v>
      </c>
      <c r="AF117" s="175">
        <f t="shared" si="33"/>
        <v>1.2185277562835382</v>
      </c>
      <c r="AG117" s="175">
        <f t="shared" si="34"/>
        <v>0.64439747168898465</v>
      </c>
      <c r="AH117" s="175">
        <f t="shared" si="35"/>
        <v>0.57239185852684138</v>
      </c>
      <c r="AI117" s="175">
        <f t="shared" si="36"/>
        <v>0.51615781806591499</v>
      </c>
    </row>
    <row r="118" spans="1:35" x14ac:dyDescent="0.25">
      <c r="A118" s="25" t="s">
        <v>410</v>
      </c>
      <c r="B118" s="30" t="s">
        <v>56</v>
      </c>
      <c r="C118" s="31" t="s">
        <v>408</v>
      </c>
      <c r="D118" s="32">
        <v>1573</v>
      </c>
      <c r="E118" s="32">
        <v>2</v>
      </c>
      <c r="F118" s="32" t="s">
        <v>411</v>
      </c>
      <c r="G118" s="173">
        <v>922.74583333333328</v>
      </c>
      <c r="H118" s="173">
        <v>227.84999999999991</v>
      </c>
      <c r="I118" s="29">
        <v>2.3643871745503111E-2</v>
      </c>
      <c r="J118" s="29">
        <v>6.2655250476839706E-3</v>
      </c>
      <c r="K118" s="29">
        <v>6.4055137334388709E-2</v>
      </c>
      <c r="L118" s="29">
        <v>2.2340781235380559E-2</v>
      </c>
      <c r="M118" s="29">
        <v>1.678670404300607E-2</v>
      </c>
      <c r="N118" s="29">
        <v>8.1998829534867621E-3</v>
      </c>
      <c r="O118" s="29">
        <v>2.4650695811734531E-2</v>
      </c>
      <c r="P118" s="29">
        <v>1.00353914188775E-2</v>
      </c>
      <c r="Q118" s="29">
        <v>2.4084562528084014E-2</v>
      </c>
      <c r="R118" s="29">
        <v>5.9149928340778909E-3</v>
      </c>
      <c r="T118" s="174">
        <f t="shared" si="22"/>
        <v>2.5623385000929051E-5</v>
      </c>
      <c r="U118" s="174">
        <f t="shared" si="23"/>
        <v>2.7498464110967624E-5</v>
      </c>
      <c r="V118" s="174">
        <f t="shared" si="24"/>
        <v>6.9417964319595465E-5</v>
      </c>
      <c r="W118" s="174">
        <f t="shared" si="25"/>
        <v>9.8050389446480434E-5</v>
      </c>
      <c r="X118" s="174">
        <f t="shared" si="26"/>
        <v>1.8192121206731075E-5</v>
      </c>
      <c r="Y118" s="174">
        <f t="shared" si="27"/>
        <v>3.5988075284120106E-5</v>
      </c>
      <c r="Z118" s="174">
        <f t="shared" si="28"/>
        <v>2.6714502435287289E-5</v>
      </c>
      <c r="AA118" s="174">
        <f t="shared" si="29"/>
        <v>4.4043850861871863E-5</v>
      </c>
      <c r="AB118" s="174">
        <f t="shared" si="30"/>
        <v>2.6100971316316628E-5</v>
      </c>
      <c r="AC118" s="174">
        <f t="shared" si="31"/>
        <v>2.5960029993758584E-5</v>
      </c>
      <c r="AE118" s="175">
        <f t="shared" si="32"/>
        <v>1.0731784309516712</v>
      </c>
      <c r="AF118" s="175">
        <f t="shared" si="33"/>
        <v>1.4124642001177574</v>
      </c>
      <c r="AG118" s="175">
        <f t="shared" si="34"/>
        <v>1.9782231480958108</v>
      </c>
      <c r="AH118" s="175">
        <f t="shared" si="35"/>
        <v>1.6486869245857325</v>
      </c>
      <c r="AI118" s="175">
        <f t="shared" si="36"/>
        <v>0.99460015028368176</v>
      </c>
    </row>
    <row r="119" spans="1:35" x14ac:dyDescent="0.25">
      <c r="A119" s="25" t="s">
        <v>412</v>
      </c>
      <c r="B119" s="30" t="s">
        <v>57</v>
      </c>
      <c r="C119" s="31" t="s">
        <v>413</v>
      </c>
      <c r="D119" s="32">
        <v>1507</v>
      </c>
      <c r="E119" s="32">
        <v>1</v>
      </c>
      <c r="F119" s="32"/>
      <c r="G119" s="173">
        <v>398</v>
      </c>
      <c r="H119" s="173">
        <v>150.75</v>
      </c>
      <c r="I119" s="29">
        <v>4.2938689225189133E-2</v>
      </c>
      <c r="J119" s="29">
        <v>3.410231707317074E-2</v>
      </c>
      <c r="K119" s="29">
        <v>1.4921353317080803E-2</v>
      </c>
      <c r="L119" s="29">
        <v>3.507339250652314E-3</v>
      </c>
      <c r="M119" s="29">
        <v>3.0320896568000508E-2</v>
      </c>
      <c r="N119" s="29">
        <v>3.6716030265191449E-2</v>
      </c>
      <c r="O119" s="29">
        <v>2.385106174185702E-2</v>
      </c>
      <c r="P119" s="29">
        <v>5.6309059069584284E-2</v>
      </c>
      <c r="Q119" s="29">
        <v>2.9843886676527487E-2</v>
      </c>
      <c r="R119" s="29">
        <v>2.4793243902439029E-2</v>
      </c>
      <c r="T119" s="174">
        <f t="shared" si="22"/>
        <v>1.078861538321335E-4</v>
      </c>
      <c r="U119" s="174">
        <f t="shared" si="23"/>
        <v>2.2621769202766661E-4</v>
      </c>
      <c r="V119" s="174">
        <f t="shared" si="24"/>
        <v>3.7490837480102521E-5</v>
      </c>
      <c r="W119" s="174">
        <f t="shared" si="25"/>
        <v>2.3265932010960624E-5</v>
      </c>
      <c r="X119" s="174">
        <f t="shared" si="26"/>
        <v>7.6183157206031422E-5</v>
      </c>
      <c r="Y119" s="174">
        <f t="shared" si="27"/>
        <v>2.4355575631967793E-4</v>
      </c>
      <c r="Z119" s="174">
        <f t="shared" si="28"/>
        <v>5.9927290808685981E-5</v>
      </c>
      <c r="AA119" s="174">
        <f t="shared" si="29"/>
        <v>3.7352609664732529E-4</v>
      </c>
      <c r="AB119" s="174">
        <f t="shared" si="30"/>
        <v>7.4984639890772584E-5</v>
      </c>
      <c r="AC119" s="174">
        <f t="shared" si="31"/>
        <v>1.6446596286858394E-4</v>
      </c>
      <c r="AE119" s="175">
        <f t="shared" si="32"/>
        <v>2.0968185813691367</v>
      </c>
      <c r="AF119" s="175">
        <f t="shared" si="33"/>
        <v>0.62057648147520128</v>
      </c>
      <c r="AG119" s="175">
        <f t="shared" si="34"/>
        <v>3.1969764085912105</v>
      </c>
      <c r="AH119" s="175">
        <f t="shared" si="35"/>
        <v>6.2329882029839014</v>
      </c>
      <c r="AI119" s="175">
        <f t="shared" si="36"/>
        <v>2.193328701826875</v>
      </c>
    </row>
    <row r="120" spans="1:35" x14ac:dyDescent="0.25">
      <c r="A120" s="25" t="s">
        <v>414</v>
      </c>
      <c r="B120" s="30" t="s">
        <v>57</v>
      </c>
      <c r="C120" s="31" t="s">
        <v>413</v>
      </c>
      <c r="D120" s="32">
        <v>1507</v>
      </c>
      <c r="E120" s="32">
        <v>2</v>
      </c>
      <c r="F120" s="32"/>
      <c r="G120" s="173">
        <v>405.08333333333331</v>
      </c>
      <c r="H120" s="173">
        <v>149.83333333333334</v>
      </c>
      <c r="I120" s="29">
        <v>4.3695071409201654E-2</v>
      </c>
      <c r="J120" s="29">
        <v>3.3872748118953792E-2</v>
      </c>
      <c r="K120" s="29">
        <v>1.5183440188776345E-2</v>
      </c>
      <c r="L120" s="29">
        <v>3.4854952722248381E-3</v>
      </c>
      <c r="M120" s="29">
        <v>3.085323569277167E-2</v>
      </c>
      <c r="N120" s="29">
        <v>3.6467563496539526E-2</v>
      </c>
      <c r="O120" s="29">
        <v>2.4269869249418024E-2</v>
      </c>
      <c r="P120" s="29">
        <v>5.5934176708115353E-2</v>
      </c>
      <c r="Q120" s="29">
        <v>3.0365885611077666E-2</v>
      </c>
      <c r="R120" s="29">
        <v>2.4625384808312445E-2</v>
      </c>
      <c r="T120" s="174">
        <f t="shared" si="22"/>
        <v>1.0786687037860931E-4</v>
      </c>
      <c r="U120" s="174">
        <f t="shared" si="23"/>
        <v>2.2606950913651029E-4</v>
      </c>
      <c r="V120" s="174">
        <f t="shared" si="24"/>
        <v>3.748226337488503E-5</v>
      </c>
      <c r="W120" s="174">
        <f t="shared" si="25"/>
        <v>2.326248235077756E-5</v>
      </c>
      <c r="X120" s="174">
        <f t="shared" si="26"/>
        <v>7.6165157028031284E-5</v>
      </c>
      <c r="Y120" s="174">
        <f t="shared" si="27"/>
        <v>2.4338752055532497E-4</v>
      </c>
      <c r="Z120" s="174">
        <f t="shared" si="28"/>
        <v>5.9913275250569083E-5</v>
      </c>
      <c r="AA120" s="174">
        <f t="shared" si="29"/>
        <v>3.7330929949798896E-4</v>
      </c>
      <c r="AB120" s="174">
        <f t="shared" si="30"/>
        <v>7.4962071041541253E-5</v>
      </c>
      <c r="AC120" s="174">
        <f t="shared" si="31"/>
        <v>1.6435184521676826E-4</v>
      </c>
      <c r="AE120" s="175">
        <f t="shared" si="32"/>
        <v>2.0958196742244719</v>
      </c>
      <c r="AF120" s="175">
        <f t="shared" si="33"/>
        <v>0.62062640449734885</v>
      </c>
      <c r="AG120" s="175">
        <f t="shared" si="34"/>
        <v>3.1955231243828508</v>
      </c>
      <c r="AH120" s="175">
        <f t="shared" si="35"/>
        <v>6.23082777459146</v>
      </c>
      <c r="AI120" s="175">
        <f t="shared" si="36"/>
        <v>2.1924667092734196</v>
      </c>
    </row>
    <row r="121" spans="1:35" x14ac:dyDescent="0.25">
      <c r="A121" s="25" t="s">
        <v>415</v>
      </c>
      <c r="B121" s="30" t="s">
        <v>57</v>
      </c>
      <c r="C121" s="31" t="s">
        <v>413</v>
      </c>
      <c r="D121" s="32">
        <v>1507</v>
      </c>
      <c r="E121" s="32">
        <v>3</v>
      </c>
      <c r="F121" s="32"/>
      <c r="G121" s="173">
        <v>789.10416666666663</v>
      </c>
      <c r="H121" s="173">
        <v>178.37083333333331</v>
      </c>
      <c r="I121" s="29">
        <v>8.5121460032129059E-2</v>
      </c>
      <c r="J121" s="29">
        <v>4.0353692982456141E-2</v>
      </c>
      <c r="K121" s="29">
        <v>2.9579446542763222E-2</v>
      </c>
      <c r="L121" s="29">
        <v>4.1803555846444693E-3</v>
      </c>
      <c r="M121" s="29">
        <v>6.0107235355080946E-2</v>
      </c>
      <c r="N121" s="29">
        <v>4.3461582797741309E-2</v>
      </c>
      <c r="O121" s="29">
        <v>4.7279026985484189E-2</v>
      </c>
      <c r="P121" s="29">
        <v>6.6793793872254426E-2</v>
      </c>
      <c r="Q121" s="29">
        <v>5.9159925664933624E-2</v>
      </c>
      <c r="R121" s="29">
        <v>2.9346535575048731E-2</v>
      </c>
      <c r="T121" s="174">
        <f t="shared" si="22"/>
        <v>1.0787100566418129E-4</v>
      </c>
      <c r="U121" s="174">
        <f t="shared" si="23"/>
        <v>2.2623481781376521E-4</v>
      </c>
      <c r="V121" s="174">
        <f t="shared" si="24"/>
        <v>3.7484843943623694E-5</v>
      </c>
      <c r="W121" s="174">
        <f t="shared" si="25"/>
        <v>2.3436318071309136E-5</v>
      </c>
      <c r="X121" s="174">
        <f t="shared" si="26"/>
        <v>7.6171483936000363E-5</v>
      </c>
      <c r="Y121" s="174">
        <f t="shared" si="27"/>
        <v>2.4365857346487691E-4</v>
      </c>
      <c r="Z121" s="174">
        <f t="shared" si="28"/>
        <v>5.9914810975083592E-5</v>
      </c>
      <c r="AA121" s="174">
        <f t="shared" si="29"/>
        <v>3.7446589570746955E-4</v>
      </c>
      <c r="AB121" s="174">
        <f t="shared" si="30"/>
        <v>7.4970996433635563E-5</v>
      </c>
      <c r="AC121" s="174">
        <f t="shared" si="31"/>
        <v>1.6452541610436348E-4</v>
      </c>
      <c r="AE121" s="175">
        <f t="shared" si="32"/>
        <v>2.0972717962606962</v>
      </c>
      <c r="AF121" s="175">
        <f t="shared" si="33"/>
        <v>0.62522117223048324</v>
      </c>
      <c r="AG121" s="175">
        <f t="shared" si="34"/>
        <v>3.1988161563138244</v>
      </c>
      <c r="AH121" s="175">
        <f t="shared" si="35"/>
        <v>6.2499720789104449</v>
      </c>
      <c r="AI121" s="175">
        <f t="shared" si="36"/>
        <v>2.1945208671462919</v>
      </c>
    </row>
    <row r="122" spans="1:35" x14ac:dyDescent="0.25">
      <c r="A122" s="25" t="s">
        <v>416</v>
      </c>
      <c r="B122" s="30" t="s">
        <v>57</v>
      </c>
      <c r="C122" s="31" t="s">
        <v>413</v>
      </c>
      <c r="D122" s="32">
        <v>1507</v>
      </c>
      <c r="E122" s="32">
        <v>4</v>
      </c>
      <c r="F122" s="32" t="s">
        <v>417</v>
      </c>
      <c r="G122" s="173">
        <v>3918.15</v>
      </c>
      <c r="H122" s="173">
        <v>1271.8791666666664</v>
      </c>
      <c r="I122" s="29">
        <v>0.28602</v>
      </c>
      <c r="J122" s="29">
        <v>0.15350966003035443</v>
      </c>
      <c r="K122" s="29">
        <v>0.2080447120792786</v>
      </c>
      <c r="L122" s="29">
        <v>5.532611704312114E-2</v>
      </c>
      <c r="M122" s="29">
        <v>0.22752536023569322</v>
      </c>
      <c r="N122" s="29">
        <v>0.18668057584144271</v>
      </c>
      <c r="O122" s="29">
        <v>0.20861872749456892</v>
      </c>
      <c r="P122" s="29">
        <v>6.7003743147933212E-2</v>
      </c>
      <c r="Q122" s="29">
        <v>0.40168522483111624</v>
      </c>
      <c r="R122" s="29">
        <v>7.7244536916346751E-2</v>
      </c>
      <c r="T122" s="174">
        <f t="shared" si="22"/>
        <v>7.2998736648673479E-5</v>
      </c>
      <c r="U122" s="174">
        <f t="shared" si="23"/>
        <v>1.2069516040008083E-4</v>
      </c>
      <c r="V122" s="174">
        <f t="shared" si="24"/>
        <v>5.3097689491029846E-5</v>
      </c>
      <c r="W122" s="174">
        <f t="shared" si="25"/>
        <v>4.3499507259105053E-5</v>
      </c>
      <c r="X122" s="174">
        <f t="shared" si="26"/>
        <v>5.8069589024333732E-5</v>
      </c>
      <c r="Y122" s="174">
        <f t="shared" si="27"/>
        <v>1.4677540188876126E-4</v>
      </c>
      <c r="Z122" s="174">
        <f t="shared" si="28"/>
        <v>5.3244191134736782E-5</v>
      </c>
      <c r="AA122" s="174">
        <f t="shared" si="29"/>
        <v>5.268090311089554E-5</v>
      </c>
      <c r="AB122" s="174">
        <f t="shared" si="30"/>
        <v>1.0251910336028897E-4</v>
      </c>
      <c r="AC122" s="174">
        <f t="shared" si="31"/>
        <v>6.0732606477696142E-5</v>
      </c>
      <c r="AE122" s="175">
        <f t="shared" si="32"/>
        <v>1.6533869754617743</v>
      </c>
      <c r="AF122" s="175">
        <f t="shared" si="33"/>
        <v>0.81923540696537689</v>
      </c>
      <c r="AG122" s="175">
        <f t="shared" si="34"/>
        <v>2.5275777623853313</v>
      </c>
      <c r="AH122" s="175">
        <f t="shared" si="35"/>
        <v>0.98942066708430565</v>
      </c>
      <c r="AI122" s="175">
        <f t="shared" si="36"/>
        <v>0.59240282529842203</v>
      </c>
    </row>
    <row r="123" spans="1:35" x14ac:dyDescent="0.25">
      <c r="A123" s="25" t="s">
        <v>418</v>
      </c>
      <c r="B123" s="30" t="s">
        <v>58</v>
      </c>
      <c r="C123" s="31" t="s">
        <v>419</v>
      </c>
      <c r="D123" s="32"/>
      <c r="E123" s="32">
        <v>1</v>
      </c>
      <c r="F123" s="32" t="s">
        <v>420</v>
      </c>
      <c r="G123" s="173">
        <v>3754.0499999999997</v>
      </c>
      <c r="H123" s="173">
        <v>1614.0958333333335</v>
      </c>
      <c r="I123" s="29">
        <v>8.0137603583886191E-2</v>
      </c>
      <c r="J123" s="29">
        <v>4.9821999999999998E-2</v>
      </c>
      <c r="K123" s="29">
        <v>0.20785999999999999</v>
      </c>
      <c r="L123" s="29">
        <v>0.11855</v>
      </c>
      <c r="M123" s="29">
        <v>6.3875000000000001E-2</v>
      </c>
      <c r="N123" s="29">
        <v>5.8770999999999997E-2</v>
      </c>
      <c r="O123" s="29">
        <v>4.5204000000000001E-2</v>
      </c>
      <c r="P123" s="29">
        <v>4.1156999999999999E-2</v>
      </c>
      <c r="Q123" s="29">
        <v>8.2687999999999998E-2</v>
      </c>
      <c r="R123" s="29">
        <v>4.5554999999999998E-2</v>
      </c>
      <c r="T123" s="174">
        <f t="shared" si="22"/>
        <v>2.1346972891646675E-5</v>
      </c>
      <c r="U123" s="174">
        <f t="shared" si="23"/>
        <v>3.0866816561387563E-5</v>
      </c>
      <c r="V123" s="174">
        <f t="shared" si="24"/>
        <v>5.5369534236358065E-5</v>
      </c>
      <c r="W123" s="174">
        <f t="shared" si="25"/>
        <v>7.3446692291608034E-5</v>
      </c>
      <c r="X123" s="174">
        <f t="shared" si="26"/>
        <v>1.7014957179579389E-5</v>
      </c>
      <c r="Y123" s="174">
        <f t="shared" si="27"/>
        <v>3.641109702800587E-5</v>
      </c>
      <c r="Z123" s="174">
        <f t="shared" si="28"/>
        <v>1.204139529308347E-5</v>
      </c>
      <c r="AA123" s="174">
        <f t="shared" si="29"/>
        <v>2.5498485994480911E-5</v>
      </c>
      <c r="AB123" s="174">
        <f t="shared" si="30"/>
        <v>2.2026344880862003E-5</v>
      </c>
      <c r="AC123" s="174">
        <f t="shared" si="31"/>
        <v>2.8223231272409986E-5</v>
      </c>
      <c r="AE123" s="175">
        <f t="shared" si="32"/>
        <v>1.4459575471455308</v>
      </c>
      <c r="AF123" s="175">
        <f t="shared" si="33"/>
        <v>1.3264820321240793</v>
      </c>
      <c r="AG123" s="175">
        <f t="shared" si="34"/>
        <v>2.1399464391074039</v>
      </c>
      <c r="AH123" s="175">
        <f t="shared" si="35"/>
        <v>2.1175690502517712</v>
      </c>
      <c r="AI123" s="175">
        <f t="shared" si="36"/>
        <v>1.2813397513326081</v>
      </c>
    </row>
    <row r="124" spans="1:35" x14ac:dyDescent="0.25">
      <c r="A124" s="25" t="s">
        <v>421</v>
      </c>
      <c r="B124" s="30" t="s">
        <v>58</v>
      </c>
      <c r="C124" s="31" t="s">
        <v>419</v>
      </c>
      <c r="D124" s="32"/>
      <c r="E124" s="32">
        <v>2</v>
      </c>
      <c r="F124" s="32" t="s">
        <v>422</v>
      </c>
      <c r="G124" s="173">
        <v>4233.9666666666662</v>
      </c>
      <c r="H124" s="173">
        <v>1612.875</v>
      </c>
      <c r="I124" s="29">
        <v>9.0356723720159446E-2</v>
      </c>
      <c r="J124" s="29">
        <v>4.9782E-2</v>
      </c>
      <c r="K124" s="29">
        <v>0.23443</v>
      </c>
      <c r="L124" s="29">
        <v>0.11846</v>
      </c>
      <c r="M124" s="29">
        <v>7.2039000000000006E-2</v>
      </c>
      <c r="N124" s="29">
        <v>5.8723999999999998E-2</v>
      </c>
      <c r="O124" s="29">
        <v>5.0998000000000002E-2</v>
      </c>
      <c r="P124" s="29">
        <v>4.1120999999999998E-2</v>
      </c>
      <c r="Q124" s="29">
        <v>9.3265000000000001E-2</v>
      </c>
      <c r="R124" s="29">
        <v>4.5526999999999998E-2</v>
      </c>
      <c r="T124" s="174">
        <f t="shared" si="22"/>
        <v>2.1340915230042621E-5</v>
      </c>
      <c r="U124" s="174">
        <f t="shared" si="23"/>
        <v>3.0865380144152522E-5</v>
      </c>
      <c r="V124" s="174">
        <f t="shared" si="24"/>
        <v>5.5368881820829962E-5</v>
      </c>
      <c r="W124" s="174">
        <f t="shared" si="25"/>
        <v>7.344648531349298E-5</v>
      </c>
      <c r="X124" s="174">
        <f t="shared" si="26"/>
        <v>1.7014541131641727E-5</v>
      </c>
      <c r="Y124" s="174">
        <f t="shared" si="27"/>
        <v>3.6409517166550412E-5</v>
      </c>
      <c r="Z124" s="174">
        <f t="shared" si="28"/>
        <v>1.2044969650209813E-5</v>
      </c>
      <c r="AA124" s="174">
        <f t="shared" si="29"/>
        <v>2.5495466170657986E-5</v>
      </c>
      <c r="AB124" s="174">
        <f t="shared" si="30"/>
        <v>2.2027806863540104E-5</v>
      </c>
      <c r="AC124" s="174">
        <f t="shared" si="31"/>
        <v>2.8227233976594588E-5</v>
      </c>
      <c r="AE124" s="175">
        <f t="shared" si="32"/>
        <v>1.4463006769598081</v>
      </c>
      <c r="AF124" s="175">
        <f t="shared" si="33"/>
        <v>1.3264939239907525</v>
      </c>
      <c r="AG124" s="175">
        <f t="shared" si="34"/>
        <v>2.1399059125279667</v>
      </c>
      <c r="AH124" s="175">
        <f t="shared" si="35"/>
        <v>2.1166899470115208</v>
      </c>
      <c r="AI124" s="175">
        <f t="shared" si="36"/>
        <v>1.2814364204053208</v>
      </c>
    </row>
    <row r="125" spans="1:35" x14ac:dyDescent="0.25">
      <c r="A125" s="25" t="s">
        <v>423</v>
      </c>
      <c r="B125" s="30" t="s">
        <v>58</v>
      </c>
      <c r="C125" s="31" t="s">
        <v>424</v>
      </c>
      <c r="D125" s="32">
        <v>1702</v>
      </c>
      <c r="E125" s="32" t="s">
        <v>425</v>
      </c>
      <c r="F125" s="32" t="s">
        <v>426</v>
      </c>
      <c r="G125" s="173">
        <v>735.96666666666317</v>
      </c>
      <c r="H125" s="173">
        <v>204.1</v>
      </c>
      <c r="I125" s="29">
        <v>1.919214559834332E-2</v>
      </c>
      <c r="J125" s="29">
        <v>6.9658999999999997E-3</v>
      </c>
      <c r="K125" s="29">
        <v>1.0673E-2</v>
      </c>
      <c r="L125" s="29">
        <v>3.8441999999999999E-3</v>
      </c>
      <c r="M125" s="29">
        <v>1.8610000000000002E-2</v>
      </c>
      <c r="N125" s="29">
        <v>5.8602000000000003E-3</v>
      </c>
      <c r="O125" s="29">
        <v>2.2255E-2</v>
      </c>
      <c r="P125" s="29">
        <v>7.3171E-3</v>
      </c>
      <c r="Q125" s="29">
        <v>1.3108E-2</v>
      </c>
      <c r="R125" s="29">
        <v>5.1653999999999997E-3</v>
      </c>
      <c r="T125" s="174">
        <f t="shared" si="22"/>
        <v>2.6077465825005767E-5</v>
      </c>
      <c r="U125" s="174">
        <f t="shared" si="23"/>
        <v>3.4129838314551692E-5</v>
      </c>
      <c r="V125" s="174">
        <f t="shared" si="24"/>
        <v>1.4502015489832035E-5</v>
      </c>
      <c r="W125" s="174">
        <f t="shared" si="25"/>
        <v>1.8834884860362567E-5</v>
      </c>
      <c r="X125" s="174">
        <f t="shared" si="26"/>
        <v>2.5286471307577457E-5</v>
      </c>
      <c r="Y125" s="174">
        <f t="shared" si="27"/>
        <v>2.871239588437041E-5</v>
      </c>
      <c r="Z125" s="174">
        <f t="shared" si="28"/>
        <v>3.0239141265456008E-5</v>
      </c>
      <c r="AA125" s="174">
        <f t="shared" si="29"/>
        <v>3.5850563449289563E-5</v>
      </c>
      <c r="AB125" s="174">
        <f t="shared" si="30"/>
        <v>1.7810589247701519E-5</v>
      </c>
      <c r="AC125" s="174">
        <f t="shared" si="31"/>
        <v>2.5308182263596274E-5</v>
      </c>
      <c r="AE125" s="175">
        <f t="shared" si="32"/>
        <v>1.308786618438379</v>
      </c>
      <c r="AF125" s="175">
        <f t="shared" si="33"/>
        <v>1.2987770474778824</v>
      </c>
      <c r="AG125" s="175">
        <f t="shared" si="34"/>
        <v>1.1354844863532352</v>
      </c>
      <c r="AH125" s="175">
        <f t="shared" si="35"/>
        <v>1.1855681725407929</v>
      </c>
      <c r="AI125" s="175">
        <f t="shared" si="36"/>
        <v>1.4209626594393743</v>
      </c>
    </row>
    <row r="126" spans="1:35" x14ac:dyDescent="0.25">
      <c r="A126" s="25" t="s">
        <v>427</v>
      </c>
      <c r="B126" s="30" t="s">
        <v>58</v>
      </c>
      <c r="C126" s="31" t="s">
        <v>428</v>
      </c>
      <c r="D126" s="32"/>
      <c r="E126" s="32" t="s">
        <v>429</v>
      </c>
      <c r="F126" s="32" t="s">
        <v>355</v>
      </c>
      <c r="G126" s="173">
        <v>2287.8333333333335</v>
      </c>
      <c r="H126" s="173">
        <v>569.26666666666665</v>
      </c>
      <c r="I126" s="29">
        <v>5.9593152505817586E-2</v>
      </c>
      <c r="J126" s="29">
        <v>1.9418000000000001E-2</v>
      </c>
      <c r="K126" s="29">
        <v>3.2770000000000001E-2</v>
      </c>
      <c r="L126" s="29">
        <v>1.0801E-2</v>
      </c>
      <c r="M126" s="29">
        <v>5.5805E-2</v>
      </c>
      <c r="N126" s="29">
        <v>1.6254999999999999E-2</v>
      </c>
      <c r="O126" s="29">
        <v>6.5099000000000004E-2</v>
      </c>
      <c r="P126" s="29">
        <v>1.9559E-2</v>
      </c>
      <c r="Q126" s="29">
        <v>4.2685000000000001E-2</v>
      </c>
      <c r="R126" s="29">
        <v>1.4087000000000001E-2</v>
      </c>
      <c r="T126" s="174">
        <f t="shared" si="22"/>
        <v>2.6047855688417387E-5</v>
      </c>
      <c r="U126" s="174">
        <f t="shared" si="23"/>
        <v>3.4110551586836871E-5</v>
      </c>
      <c r="V126" s="174">
        <f t="shared" si="24"/>
        <v>1.4323595833029794E-5</v>
      </c>
      <c r="W126" s="174">
        <f t="shared" si="25"/>
        <v>1.897353320060897E-5</v>
      </c>
      <c r="X126" s="174">
        <f t="shared" si="26"/>
        <v>2.4392074014715522E-5</v>
      </c>
      <c r="Y126" s="174">
        <f t="shared" si="27"/>
        <v>2.8554280360697973E-5</v>
      </c>
      <c r="Z126" s="174">
        <f t="shared" si="28"/>
        <v>2.8454432869527209E-5</v>
      </c>
      <c r="AA126" s="174">
        <f t="shared" si="29"/>
        <v>3.4358238669633446E-5</v>
      </c>
      <c r="AB126" s="174">
        <f t="shared" si="30"/>
        <v>1.8657390544182996E-5</v>
      </c>
      <c r="AC126" s="174">
        <f t="shared" si="31"/>
        <v>2.4745871881953392E-5</v>
      </c>
      <c r="AE126" s="175">
        <f t="shared" si="32"/>
        <v>1.3095339591429285</v>
      </c>
      <c r="AF126" s="175">
        <f t="shared" si="33"/>
        <v>1.3246347789887059</v>
      </c>
      <c r="AG126" s="175">
        <f t="shared" si="34"/>
        <v>1.170637656456414</v>
      </c>
      <c r="AH126" s="175">
        <f t="shared" si="35"/>
        <v>1.2074828139143416</v>
      </c>
      <c r="AI126" s="175">
        <f t="shared" si="36"/>
        <v>1.3263308083385039</v>
      </c>
    </row>
    <row r="127" spans="1:35" x14ac:dyDescent="0.25">
      <c r="A127" s="34" t="s">
        <v>430</v>
      </c>
      <c r="B127" s="30" t="s">
        <v>58</v>
      </c>
      <c r="C127" s="31" t="s">
        <v>431</v>
      </c>
      <c r="D127" s="32"/>
      <c r="E127" s="32" t="s">
        <v>432</v>
      </c>
      <c r="F127" s="32" t="s">
        <v>433</v>
      </c>
      <c r="G127" s="181">
        <v>3277.7374999999993</v>
      </c>
      <c r="H127" s="181">
        <v>483.91666666666646</v>
      </c>
      <c r="I127" s="29">
        <v>7.5890448816076608E-2</v>
      </c>
      <c r="J127" s="29">
        <v>8.7401000000000006E-3</v>
      </c>
      <c r="K127" s="29">
        <v>7.2278999999999996E-2</v>
      </c>
      <c r="L127" s="29">
        <v>7.5662999999999998E-3</v>
      </c>
      <c r="M127" s="29">
        <v>9.0538999999999994E-2</v>
      </c>
      <c r="N127" s="29">
        <v>1.6015000000000001E-2</v>
      </c>
      <c r="O127" s="29">
        <v>7.2134000000000004E-2</v>
      </c>
      <c r="P127" s="29">
        <v>1.1277000000000001E-2</v>
      </c>
      <c r="Q127" s="29">
        <v>4.2793999999999999E-2</v>
      </c>
      <c r="R127" s="29">
        <v>7.0908000000000004E-3</v>
      </c>
      <c r="T127" s="174">
        <f t="shared" si="22"/>
        <v>2.3153302793794995E-5</v>
      </c>
      <c r="U127" s="174">
        <f t="shared" si="23"/>
        <v>1.806116755639746E-5</v>
      </c>
      <c r="V127" s="174">
        <f t="shared" si="24"/>
        <v>2.2051491310698311E-5</v>
      </c>
      <c r="W127" s="174">
        <f t="shared" si="25"/>
        <v>1.5635543309798527E-5</v>
      </c>
      <c r="X127" s="174">
        <f t="shared" si="26"/>
        <v>2.762240722449556E-5</v>
      </c>
      <c r="Y127" s="174">
        <f t="shared" si="27"/>
        <v>3.3094541071121079E-5</v>
      </c>
      <c r="Z127" s="174">
        <f t="shared" si="28"/>
        <v>2.2007253478962247E-5</v>
      </c>
      <c r="AA127" s="174">
        <f t="shared" si="29"/>
        <v>2.3303599104529028E-5</v>
      </c>
      <c r="AB127" s="174">
        <f t="shared" si="30"/>
        <v>1.3055957043539944E-5</v>
      </c>
      <c r="AC127" s="174">
        <f t="shared" si="31"/>
        <v>1.4652936111589467E-5</v>
      </c>
      <c r="AE127" s="175">
        <f t="shared" si="32"/>
        <v>0.78006873219132222</v>
      </c>
      <c r="AF127" s="175">
        <f t="shared" si="33"/>
        <v>0.70904697961234586</v>
      </c>
      <c r="AG127" s="175">
        <f t="shared" si="34"/>
        <v>1.1981048864478701</v>
      </c>
      <c r="AH127" s="175">
        <f t="shared" si="35"/>
        <v>1.0589053798469681</v>
      </c>
      <c r="AI127" s="175">
        <f t="shared" si="36"/>
        <v>1.1223180393994714</v>
      </c>
    </row>
    <row r="128" spans="1:35" x14ac:dyDescent="0.25">
      <c r="A128" s="25" t="s">
        <v>434</v>
      </c>
      <c r="B128" s="30" t="s">
        <v>58</v>
      </c>
      <c r="C128" s="31" t="s">
        <v>431</v>
      </c>
      <c r="D128" s="32"/>
      <c r="E128" s="32" t="s">
        <v>435</v>
      </c>
      <c r="F128" s="32" t="s">
        <v>436</v>
      </c>
      <c r="G128" s="173">
        <v>4371.3500000000004</v>
      </c>
      <c r="H128" s="173">
        <v>474.625</v>
      </c>
      <c r="I128" s="29">
        <v>9.4426128837182502E-2</v>
      </c>
      <c r="J128" s="29">
        <v>8.5547999999999996E-3</v>
      </c>
      <c r="K128" s="29">
        <v>8.9691000000000007E-2</v>
      </c>
      <c r="L128" s="29">
        <v>8.2015999999999999E-3</v>
      </c>
      <c r="M128" s="29">
        <v>7.5562000000000004E-2</v>
      </c>
      <c r="N128" s="29">
        <v>1.1063999999999999E-2</v>
      </c>
      <c r="O128" s="29">
        <v>8.1047999999999995E-2</v>
      </c>
      <c r="P128" s="29">
        <v>7.8702000000000008E-3</v>
      </c>
      <c r="Q128" s="29">
        <v>5.9213000000000002E-2</v>
      </c>
      <c r="R128" s="29">
        <v>8.9890999999999999E-3</v>
      </c>
      <c r="T128" s="174">
        <f t="shared" si="22"/>
        <v>2.160113668253114E-5</v>
      </c>
      <c r="U128" s="174">
        <f t="shared" si="23"/>
        <v>1.8024335001316827E-5</v>
      </c>
      <c r="V128" s="174">
        <f t="shared" si="24"/>
        <v>2.0517917805712195E-5</v>
      </c>
      <c r="W128" s="174">
        <f t="shared" si="25"/>
        <v>1.7280168554121673E-5</v>
      </c>
      <c r="X128" s="174">
        <f t="shared" si="26"/>
        <v>1.7285735527926154E-5</v>
      </c>
      <c r="Y128" s="174">
        <f t="shared" si="27"/>
        <v>2.331103502765341E-5</v>
      </c>
      <c r="Z128" s="174">
        <f t="shared" si="28"/>
        <v>1.854072540519519E-5</v>
      </c>
      <c r="AA128" s="174">
        <f t="shared" si="29"/>
        <v>1.6581933105082963E-5</v>
      </c>
      <c r="AB128" s="174">
        <f t="shared" si="30"/>
        <v>1.3545700984821621E-5</v>
      </c>
      <c r="AC128" s="174">
        <f t="shared" si="31"/>
        <v>1.8939373189360022E-5</v>
      </c>
      <c r="AE128" s="175">
        <f t="shared" si="32"/>
        <v>0.83441604329521801</v>
      </c>
      <c r="AF128" s="175">
        <f t="shared" si="33"/>
        <v>0.84219893644913946</v>
      </c>
      <c r="AG128" s="175">
        <f t="shared" si="34"/>
        <v>1.3485706170844174</v>
      </c>
      <c r="AH128" s="175">
        <f t="shared" si="35"/>
        <v>0.89435190601747627</v>
      </c>
      <c r="AI128" s="175">
        <f t="shared" si="36"/>
        <v>1.3981833210833592</v>
      </c>
    </row>
    <row r="129" spans="1:35" x14ac:dyDescent="0.25">
      <c r="A129" s="25" t="s">
        <v>437</v>
      </c>
      <c r="B129" s="30" t="s">
        <v>58</v>
      </c>
      <c r="C129" s="31" t="s">
        <v>438</v>
      </c>
      <c r="D129" s="32">
        <v>1733</v>
      </c>
      <c r="E129" s="32" t="s">
        <v>148</v>
      </c>
      <c r="F129" s="32" t="s">
        <v>439</v>
      </c>
      <c r="G129" s="173">
        <v>437.84999999999997</v>
      </c>
      <c r="H129" s="173">
        <v>892.44999999999993</v>
      </c>
      <c r="I129" s="29">
        <v>1.2656000000000001E-2</v>
      </c>
      <c r="J129" s="29">
        <v>2.0851000000000001E-2</v>
      </c>
      <c r="K129" s="29">
        <v>9.3840999999999994E-3</v>
      </c>
      <c r="L129" s="29">
        <v>1.8370999999999998E-2</v>
      </c>
      <c r="M129" s="29">
        <v>8.6099999999999996E-3</v>
      </c>
      <c r="N129" s="29">
        <v>2.6880000000000001E-2</v>
      </c>
      <c r="O129" s="29">
        <v>7.0153999999999998E-3</v>
      </c>
      <c r="P129" s="29">
        <v>2.3028E-2</v>
      </c>
      <c r="Q129" s="29">
        <v>1.4938999999999999E-2</v>
      </c>
      <c r="R129" s="29">
        <v>2.4406000000000001E-2</v>
      </c>
      <c r="T129" s="174">
        <f t="shared" si="22"/>
        <v>2.8904876099120706E-5</v>
      </c>
      <c r="U129" s="174">
        <f t="shared" si="23"/>
        <v>2.3363773880889689E-5</v>
      </c>
      <c r="V129" s="174">
        <f t="shared" si="24"/>
        <v>2.1432225648052988E-5</v>
      </c>
      <c r="W129" s="174">
        <f t="shared" si="25"/>
        <v>2.0584906717463164E-5</v>
      </c>
      <c r="X129" s="174">
        <f t="shared" si="26"/>
        <v>1.9664268585131895E-5</v>
      </c>
      <c r="Y129" s="174">
        <f t="shared" si="27"/>
        <v>3.0119334416493924E-5</v>
      </c>
      <c r="Z129" s="174">
        <f t="shared" si="28"/>
        <v>1.602238209432454E-5</v>
      </c>
      <c r="AA129" s="174">
        <f t="shared" si="29"/>
        <v>2.5803126225558858E-5</v>
      </c>
      <c r="AB129" s="174">
        <f t="shared" si="30"/>
        <v>3.4118990521868223E-5</v>
      </c>
      <c r="AC129" s="174">
        <f t="shared" si="31"/>
        <v>2.734719031878537E-5</v>
      </c>
      <c r="AE129" s="175">
        <f t="shared" si="32"/>
        <v>0.80829870367790368</v>
      </c>
      <c r="AF129" s="175">
        <f t="shared" si="33"/>
        <v>0.96046519178623901</v>
      </c>
      <c r="AG129" s="175">
        <f t="shared" si="34"/>
        <v>1.5316783477656057</v>
      </c>
      <c r="AH129" s="175">
        <f t="shared" si="35"/>
        <v>1.6104425717508546</v>
      </c>
      <c r="AI129" s="175">
        <f t="shared" si="36"/>
        <v>0.8015240164053935</v>
      </c>
    </row>
    <row r="130" spans="1:35" x14ac:dyDescent="0.25">
      <c r="A130" s="25" t="s">
        <v>440</v>
      </c>
      <c r="B130" s="30" t="s">
        <v>58</v>
      </c>
      <c r="C130" s="31" t="s">
        <v>438</v>
      </c>
      <c r="D130" s="32">
        <v>1733</v>
      </c>
      <c r="E130" s="32" t="s">
        <v>277</v>
      </c>
      <c r="F130" s="32" t="s">
        <v>441</v>
      </c>
      <c r="G130" s="173">
        <v>731.0958333333333</v>
      </c>
      <c r="H130" s="173">
        <v>868.17083333333323</v>
      </c>
      <c r="I130" s="29">
        <v>1.6998571187657709E-2</v>
      </c>
      <c r="J130" s="29">
        <v>1.4889169512212044E-2</v>
      </c>
      <c r="K130" s="29">
        <v>2.5648863792810613E-2</v>
      </c>
      <c r="L130" s="29">
        <v>2.8467361728383021E-2</v>
      </c>
      <c r="M130" s="29">
        <v>2.1790741581461676E-2</v>
      </c>
      <c r="N130" s="29">
        <v>2.8194882040692155E-2</v>
      </c>
      <c r="O130" s="29">
        <v>1.8090598399880465E-2</v>
      </c>
      <c r="P130" s="29">
        <v>1.7477166435317545E-2</v>
      </c>
      <c r="Q130" s="29">
        <v>2.1130332865224984E-2</v>
      </c>
      <c r="R130" s="29">
        <v>1.6282025309583979E-2</v>
      </c>
      <c r="T130" s="174">
        <f t="shared" si="22"/>
        <v>2.3250811196878261E-5</v>
      </c>
      <c r="U130" s="174">
        <f t="shared" si="23"/>
        <v>1.7150045751992412E-5</v>
      </c>
      <c r="V130" s="174">
        <f t="shared" si="24"/>
        <v>3.5082765655862192E-5</v>
      </c>
      <c r="W130" s="174">
        <f t="shared" si="25"/>
        <v>3.2790046192962815E-5</v>
      </c>
      <c r="X130" s="174">
        <f t="shared" si="26"/>
        <v>2.9805588526075597E-5</v>
      </c>
      <c r="Y130" s="174">
        <f t="shared" si="27"/>
        <v>3.2476191272676353E-5</v>
      </c>
      <c r="Z130" s="174">
        <f t="shared" si="28"/>
        <v>2.4744496651552247E-5</v>
      </c>
      <c r="AA130" s="174">
        <f t="shared" si="29"/>
        <v>2.0131022333719896E-5</v>
      </c>
      <c r="AB130" s="174">
        <f t="shared" si="30"/>
        <v>2.8902275053167883E-5</v>
      </c>
      <c r="AC130" s="174">
        <f t="shared" si="31"/>
        <v>1.8754402571979188E-5</v>
      </c>
      <c r="AE130" s="175">
        <f t="shared" si="32"/>
        <v>0.73761064105561358</v>
      </c>
      <c r="AF130" s="175">
        <f t="shared" si="33"/>
        <v>0.93464826902789311</v>
      </c>
      <c r="AG130" s="175">
        <f t="shared" si="34"/>
        <v>1.0896007386086124</v>
      </c>
      <c r="AH130" s="175">
        <f t="shared" si="35"/>
        <v>0.81355553993283825</v>
      </c>
      <c r="AI130" s="175">
        <f t="shared" si="36"/>
        <v>0.64889018381698571</v>
      </c>
    </row>
    <row r="131" spans="1:35" x14ac:dyDescent="0.25">
      <c r="A131" s="25" t="s">
        <v>442</v>
      </c>
      <c r="B131" s="30" t="s">
        <v>58</v>
      </c>
      <c r="C131" s="31" t="s">
        <v>443</v>
      </c>
      <c r="D131" s="32"/>
      <c r="E131" s="32">
        <v>3</v>
      </c>
      <c r="F131" s="32" t="s">
        <v>444</v>
      </c>
      <c r="G131" s="173">
        <v>2006.2958333333329</v>
      </c>
      <c r="H131" s="173">
        <v>957.40833333333285</v>
      </c>
      <c r="I131" s="29">
        <v>5.3649404679828226E-2</v>
      </c>
      <c r="J131" s="29">
        <v>2.3346597537352798E-2</v>
      </c>
      <c r="K131" s="29">
        <v>5.3529642021060371E-2</v>
      </c>
      <c r="L131" s="29">
        <v>4.0224499268577116E-2</v>
      </c>
      <c r="M131" s="29">
        <v>6.3568075073994895E-2</v>
      </c>
      <c r="N131" s="29">
        <v>3.3277115077549692E-2</v>
      </c>
      <c r="O131" s="29">
        <v>5.2149981470887348E-2</v>
      </c>
      <c r="P131" s="29">
        <v>3.1060686876748528E-2</v>
      </c>
      <c r="Q131" s="29">
        <v>4.3218746895286583E-2</v>
      </c>
      <c r="R131" s="29">
        <v>2.4513739360503883E-2</v>
      </c>
      <c r="T131" s="174">
        <f t="shared" si="22"/>
        <v>2.6740525394349823E-5</v>
      </c>
      <c r="U131" s="174">
        <f t="shared" si="23"/>
        <v>2.4385204018507754E-5</v>
      </c>
      <c r="V131" s="174">
        <f t="shared" si="24"/>
        <v>2.6680831974875947E-5</v>
      </c>
      <c r="W131" s="174">
        <f t="shared" si="25"/>
        <v>4.2013943129710037E-5</v>
      </c>
      <c r="X131" s="174">
        <f t="shared" si="26"/>
        <v>3.1684298007228862E-5</v>
      </c>
      <c r="Y131" s="174">
        <f t="shared" si="27"/>
        <v>3.4757494706246596E-5</v>
      </c>
      <c r="Z131" s="174">
        <f t="shared" si="28"/>
        <v>2.5993166413670645E-5</v>
      </c>
      <c r="AA131" s="174">
        <f t="shared" si="29"/>
        <v>3.2442465555534694E-5</v>
      </c>
      <c r="AB131" s="174">
        <f t="shared" si="30"/>
        <v>2.1541562404324682E-5</v>
      </c>
      <c r="AC131" s="174">
        <f t="shared" si="31"/>
        <v>2.5604267799880471E-5</v>
      </c>
      <c r="AE131" s="175">
        <f t="shared" si="32"/>
        <v>0.91191940543024108</v>
      </c>
      <c r="AF131" s="175">
        <f t="shared" si="33"/>
        <v>1.5746863954344654</v>
      </c>
      <c r="AG131" s="175">
        <f t="shared" si="34"/>
        <v>1.096994312397787</v>
      </c>
      <c r="AH131" s="175">
        <f t="shared" si="35"/>
        <v>1.2481151791677121</v>
      </c>
      <c r="AI131" s="175">
        <f t="shared" si="36"/>
        <v>1.1885984553627438</v>
      </c>
    </row>
    <row r="132" spans="1:35" x14ac:dyDescent="0.25">
      <c r="A132" s="25" t="s">
        <v>445</v>
      </c>
      <c r="B132" s="30" t="s">
        <v>58</v>
      </c>
      <c r="C132" s="31" t="s">
        <v>446</v>
      </c>
      <c r="D132" s="32">
        <v>1743</v>
      </c>
      <c r="E132" s="32">
        <v>6</v>
      </c>
      <c r="F132" s="32" t="s">
        <v>447</v>
      </c>
      <c r="G132" s="173">
        <v>5038.1875000000009</v>
      </c>
      <c r="H132" s="173">
        <v>422.77499999999992</v>
      </c>
      <c r="I132" s="29">
        <v>0.15006931426351316</v>
      </c>
      <c r="J132" s="29">
        <v>9.2166000000000001E-3</v>
      </c>
      <c r="K132" s="29">
        <v>0.16397999999999999</v>
      </c>
      <c r="L132" s="29">
        <v>1.3049E-2</v>
      </c>
      <c r="M132" s="29">
        <v>0.12573999999999999</v>
      </c>
      <c r="N132" s="29">
        <v>1.4196E-2</v>
      </c>
      <c r="O132" s="29">
        <v>0.11447</v>
      </c>
      <c r="P132" s="29">
        <v>1.4057999999999999E-2</v>
      </c>
      <c r="Q132" s="29">
        <v>0.1007</v>
      </c>
      <c r="R132" s="29">
        <v>1.2373E-2</v>
      </c>
      <c r="T132" s="174">
        <f t="shared" si="22"/>
        <v>2.9786369455982561E-5</v>
      </c>
      <c r="U132" s="174">
        <f t="shared" si="23"/>
        <v>2.1800248359056239E-5</v>
      </c>
      <c r="V132" s="174">
        <f t="shared" si="24"/>
        <v>3.2547419086725127E-5</v>
      </c>
      <c r="W132" s="174">
        <f t="shared" si="25"/>
        <v>3.0865117379220632E-5</v>
      </c>
      <c r="X132" s="174">
        <f t="shared" si="26"/>
        <v>2.4957387949535417E-5</v>
      </c>
      <c r="Y132" s="174">
        <f t="shared" si="27"/>
        <v>3.3578144403051273E-5</v>
      </c>
      <c r="Z132" s="174">
        <f t="shared" si="28"/>
        <v>2.2720472392105291E-5</v>
      </c>
      <c r="AA132" s="174">
        <f t="shared" si="29"/>
        <v>3.325172964342736E-5</v>
      </c>
      <c r="AB132" s="174">
        <f t="shared" si="30"/>
        <v>1.9987346640036716E-5</v>
      </c>
      <c r="AC132" s="174">
        <f t="shared" si="31"/>
        <v>2.9266158121932476E-5</v>
      </c>
      <c r="AE132" s="175">
        <f t="shared" si="32"/>
        <v>0.7318867239349871</v>
      </c>
      <c r="AF132" s="175">
        <f t="shared" si="33"/>
        <v>0.94831228543738377</v>
      </c>
      <c r="AG132" s="175">
        <f t="shared" si="34"/>
        <v>1.3454190186467945</v>
      </c>
      <c r="AH132" s="175">
        <f t="shared" si="35"/>
        <v>1.4635140092853605</v>
      </c>
      <c r="AI132" s="175">
        <f t="shared" si="36"/>
        <v>1.4642342802675641</v>
      </c>
    </row>
    <row r="133" spans="1:35" x14ac:dyDescent="0.25">
      <c r="A133" s="25" t="s">
        <v>448</v>
      </c>
      <c r="B133" s="30" t="s">
        <v>58</v>
      </c>
      <c r="C133" s="31" t="s">
        <v>446</v>
      </c>
      <c r="D133" s="32">
        <v>1743</v>
      </c>
      <c r="E133" s="32">
        <v>7</v>
      </c>
      <c r="F133" s="32" t="s">
        <v>449</v>
      </c>
      <c r="G133" s="173">
        <v>4621.8916666666664</v>
      </c>
      <c r="H133" s="173">
        <v>730.80833333333339</v>
      </c>
      <c r="I133" s="29">
        <v>0.12113615773374117</v>
      </c>
      <c r="J133" s="29">
        <v>1.7524999999999999E-2</v>
      </c>
      <c r="K133" s="29">
        <v>0.21540000000000001</v>
      </c>
      <c r="L133" s="29">
        <v>3.5660999999999998E-2</v>
      </c>
      <c r="M133" s="29">
        <v>0.10534</v>
      </c>
      <c r="N133" s="29">
        <v>2.2901000000000001E-2</v>
      </c>
      <c r="O133" s="29">
        <v>9.1772999999999993E-2</v>
      </c>
      <c r="P133" s="29">
        <v>1.9970000000000002E-2</v>
      </c>
      <c r="Q133" s="29">
        <v>9.0000999999999998E-2</v>
      </c>
      <c r="R133" s="29">
        <v>2.1493000000000002E-2</v>
      </c>
      <c r="T133" s="174">
        <f t="shared" si="22"/>
        <v>2.6209216154368506E-5</v>
      </c>
      <c r="U133" s="174">
        <f t="shared" si="23"/>
        <v>2.3980295791190116E-5</v>
      </c>
      <c r="V133" s="174">
        <f t="shared" si="24"/>
        <v>4.6604294417689728E-5</v>
      </c>
      <c r="W133" s="174">
        <f t="shared" si="25"/>
        <v>4.8796652108966095E-5</v>
      </c>
      <c r="X133" s="174">
        <f t="shared" si="26"/>
        <v>2.2791533769542416E-5</v>
      </c>
      <c r="Y133" s="174">
        <f t="shared" si="27"/>
        <v>3.1336533746878454E-5</v>
      </c>
      <c r="Z133" s="174">
        <f t="shared" si="28"/>
        <v>1.9856155578433794E-5</v>
      </c>
      <c r="AA133" s="174">
        <f t="shared" si="29"/>
        <v>2.7325906245367571E-5</v>
      </c>
      <c r="AB133" s="174">
        <f t="shared" si="30"/>
        <v>1.947276277570331E-5</v>
      </c>
      <c r="AC133" s="174">
        <f t="shared" si="31"/>
        <v>2.940989999657913E-5</v>
      </c>
      <c r="AE133" s="175">
        <f t="shared" si="32"/>
        <v>0.91495661869281519</v>
      </c>
      <c r="AF133" s="175">
        <f t="shared" si="33"/>
        <v>1.0470419672407745</v>
      </c>
      <c r="AG133" s="175">
        <f t="shared" si="34"/>
        <v>1.3749199182353928</v>
      </c>
      <c r="AH133" s="175">
        <f t="shared" si="35"/>
        <v>1.3761931979948241</v>
      </c>
      <c r="AI133" s="175">
        <f t="shared" si="36"/>
        <v>1.5103095711346441</v>
      </c>
    </row>
    <row r="134" spans="1:35" x14ac:dyDescent="0.25">
      <c r="A134" s="25" t="s">
        <v>450</v>
      </c>
      <c r="B134" s="30" t="s">
        <v>58</v>
      </c>
      <c r="C134" s="31" t="s">
        <v>446</v>
      </c>
      <c r="D134" s="32">
        <v>1743</v>
      </c>
      <c r="E134" s="32" t="s">
        <v>451</v>
      </c>
      <c r="F134" s="32" t="s">
        <v>452</v>
      </c>
      <c r="G134" s="173">
        <v>3020.9816666666666</v>
      </c>
      <c r="H134" s="173">
        <v>1488.95</v>
      </c>
      <c r="I134" s="29">
        <v>6.9859575092840479E-2</v>
      </c>
      <c r="J134" s="29">
        <v>4.7261999999999998E-2</v>
      </c>
      <c r="K134" s="29">
        <v>0.17222999999999999</v>
      </c>
      <c r="L134" s="29">
        <v>0.10634</v>
      </c>
      <c r="M134" s="29">
        <v>4.6875E-2</v>
      </c>
      <c r="N134" s="29">
        <v>4.9016999999999998E-2</v>
      </c>
      <c r="O134" s="29">
        <v>4.1397000000000003E-2</v>
      </c>
      <c r="P134" s="29">
        <v>4.2398999999999999E-2</v>
      </c>
      <c r="Q134" s="29">
        <v>6.5528000000000003E-2</v>
      </c>
      <c r="R134" s="29">
        <v>4.4811999999999998E-2</v>
      </c>
      <c r="T134" s="174">
        <f t="shared" si="22"/>
        <v>2.3124792799528349E-5</v>
      </c>
      <c r="U134" s="174">
        <f t="shared" si="23"/>
        <v>3.1741831491990996E-5</v>
      </c>
      <c r="V134" s="174">
        <f t="shared" si="24"/>
        <v>5.7011269515593444E-5</v>
      </c>
      <c r="W134" s="174">
        <f t="shared" si="25"/>
        <v>7.1419456664092149E-5</v>
      </c>
      <c r="X134" s="174">
        <f t="shared" si="26"/>
        <v>1.551647946666343E-5</v>
      </c>
      <c r="Y134" s="174">
        <f t="shared" si="27"/>
        <v>3.2920514456496185E-5</v>
      </c>
      <c r="Z134" s="174">
        <f t="shared" si="28"/>
        <v>1.3703161610271277E-5</v>
      </c>
      <c r="AA134" s="174">
        <f t="shared" si="29"/>
        <v>2.8475771516840724E-5</v>
      </c>
      <c r="AB134" s="174">
        <f t="shared" si="30"/>
        <v>2.1690962485152455E-5</v>
      </c>
      <c r="AC134" s="174">
        <f t="shared" si="31"/>
        <v>3.009637664125726E-5</v>
      </c>
      <c r="AE134" s="175">
        <f t="shared" si="32"/>
        <v>1.3726320390052706</v>
      </c>
      <c r="AF134" s="175">
        <f t="shared" si="33"/>
        <v>1.2527252466208958</v>
      </c>
      <c r="AG134" s="175">
        <f t="shared" si="34"/>
        <v>2.1216484401132787</v>
      </c>
      <c r="AH134" s="175">
        <f t="shared" si="35"/>
        <v>2.0780439088959266</v>
      </c>
      <c r="AI134" s="175">
        <f t="shared" si="36"/>
        <v>1.3875076618595574</v>
      </c>
    </row>
    <row r="135" spans="1:35" x14ac:dyDescent="0.25">
      <c r="A135" s="25" t="s">
        <v>453</v>
      </c>
      <c r="B135" s="30" t="s">
        <v>58</v>
      </c>
      <c r="C135" s="31" t="s">
        <v>454</v>
      </c>
      <c r="D135" s="32">
        <v>1745</v>
      </c>
      <c r="E135" s="32" t="s">
        <v>455</v>
      </c>
      <c r="F135" s="32" t="s">
        <v>456</v>
      </c>
      <c r="G135" s="173">
        <v>1396.2666666666662</v>
      </c>
      <c r="H135" s="173">
        <v>396.63333333333344</v>
      </c>
      <c r="I135" s="29">
        <v>3.6624999999999998E-2</v>
      </c>
      <c r="J135" s="29">
        <v>8.1168765232236418E-3</v>
      </c>
      <c r="K135" s="29">
        <v>5.428926231824336E-2</v>
      </c>
      <c r="L135" s="29">
        <v>2.0520816389003355E-2</v>
      </c>
      <c r="M135" s="29">
        <v>3.0223522105139223E-2</v>
      </c>
      <c r="N135" s="29">
        <v>1.2267258844999115E-2</v>
      </c>
      <c r="O135" s="29">
        <v>2.7848895213987167E-2</v>
      </c>
      <c r="P135" s="29">
        <v>1.0933822958733148E-2</v>
      </c>
      <c r="Q135" s="29">
        <v>4.4439446105845645E-2</v>
      </c>
      <c r="R135" s="29">
        <v>1.2776656384293872E-2</v>
      </c>
      <c r="T135" s="174">
        <f t="shared" ref="T135:T197" si="37">I135/$G135</f>
        <v>2.6230662719633316E-5</v>
      </c>
      <c r="U135" s="174">
        <f t="shared" ref="U135:U197" si="38">J135/$H135</f>
        <v>2.0464433624397781E-5</v>
      </c>
      <c r="V135" s="174">
        <f t="shared" ref="V135:V197" si="39">K135/$G135</f>
        <v>3.8881729124028395E-5</v>
      </c>
      <c r="W135" s="174">
        <f t="shared" ref="W135:W197" si="40">L135/$H135</f>
        <v>5.1737498249441173E-5</v>
      </c>
      <c r="X135" s="174">
        <f t="shared" ref="X135:X197" si="41">M135/$G135</f>
        <v>2.1645952615407205E-5</v>
      </c>
      <c r="Y135" s="174">
        <f t="shared" ref="Y135:Y197" si="42">N135/$H135</f>
        <v>3.0928461664843547E-5</v>
      </c>
      <c r="Z135" s="174">
        <f t="shared" ref="Z135:Z197" si="43">O135/$G135</f>
        <v>1.9945255357611138E-5</v>
      </c>
      <c r="AA135" s="174">
        <f t="shared" ref="AA135:AA197" si="44">P135/$H135</f>
        <v>2.7566576078829679E-5</v>
      </c>
      <c r="AB135" s="174">
        <f t="shared" ref="AB135:AB197" si="45">Q135/$G135</f>
        <v>3.1827334395897866E-5</v>
      </c>
      <c r="AC135" s="174">
        <f t="shared" ref="AC135:AC197" si="46">R135/$H135</f>
        <v>3.2212765066712839E-5</v>
      </c>
      <c r="AE135" s="175">
        <f t="shared" ref="AE135:AE197" si="47">U135/T135</f>
        <v>0.78017219172584662</v>
      </c>
      <c r="AF135" s="175">
        <f t="shared" ref="AF135:AF197" si="48">W135/V135</f>
        <v>1.3306377935097562</v>
      </c>
      <c r="AG135" s="175">
        <f t="shared" ref="AG135:AG197" si="49">Y135/X135</f>
        <v>1.4288334735995503</v>
      </c>
      <c r="AH135" s="175">
        <f t="shared" ref="AH135:AH197" si="50">AA135/Z135</f>
        <v>1.3821119652053107</v>
      </c>
      <c r="AI135" s="175">
        <f t="shared" ref="AI135:AI197" si="51">AC135/AB135</f>
        <v>1.0121100518824677</v>
      </c>
    </row>
    <row r="136" spans="1:35" x14ac:dyDescent="0.25">
      <c r="A136" s="25" t="s">
        <v>457</v>
      </c>
      <c r="B136" s="30" t="s">
        <v>58</v>
      </c>
      <c r="C136" s="31" t="s">
        <v>454</v>
      </c>
      <c r="D136" s="32">
        <v>1745</v>
      </c>
      <c r="E136" s="32" t="s">
        <v>458</v>
      </c>
      <c r="F136" s="32" t="s">
        <v>459</v>
      </c>
      <c r="G136" s="173">
        <v>5427.3583333333327</v>
      </c>
      <c r="H136" s="173">
        <v>751.5333333333333</v>
      </c>
      <c r="I136" s="29">
        <v>0.14557</v>
      </c>
      <c r="J136" s="29">
        <v>1.6364874483254445E-2</v>
      </c>
      <c r="K136" s="29">
        <v>0.20747317716134439</v>
      </c>
      <c r="L136" s="29">
        <v>3.8426492121502599E-2</v>
      </c>
      <c r="M136" s="29">
        <v>0.11690124018932357</v>
      </c>
      <c r="N136" s="29">
        <v>2.488400635072793E-2</v>
      </c>
      <c r="O136" s="29">
        <v>9.4836374692948269E-2</v>
      </c>
      <c r="P136" s="29">
        <v>1.9957005571865073E-2</v>
      </c>
      <c r="Q136" s="29">
        <v>0.16875870828590253</v>
      </c>
      <c r="R136" s="29">
        <v>2.4838536336948054E-2</v>
      </c>
      <c r="T136" s="174">
        <f t="shared" si="37"/>
        <v>2.6821519984400027E-5</v>
      </c>
      <c r="U136" s="174">
        <f t="shared" si="38"/>
        <v>2.1775314224147669E-5</v>
      </c>
      <c r="V136" s="174">
        <f t="shared" si="39"/>
        <v>3.8227285618327714E-5</v>
      </c>
      <c r="W136" s="174">
        <f t="shared" si="40"/>
        <v>5.1130788771625923E-5</v>
      </c>
      <c r="X136" s="174">
        <f t="shared" si="41"/>
        <v>2.1539252249358315E-5</v>
      </c>
      <c r="Y136" s="174">
        <f t="shared" si="42"/>
        <v>3.3110981571978971E-5</v>
      </c>
      <c r="Z136" s="174">
        <f t="shared" si="43"/>
        <v>1.7473763269045553E-5</v>
      </c>
      <c r="AA136" s="174">
        <f t="shared" si="44"/>
        <v>2.6555050437148594E-5</v>
      </c>
      <c r="AB136" s="174">
        <f t="shared" si="45"/>
        <v>3.1094078909334813E-5</v>
      </c>
      <c r="AC136" s="174">
        <f t="shared" si="46"/>
        <v>3.3050478581940994E-5</v>
      </c>
      <c r="AE136" s="175">
        <f t="shared" si="47"/>
        <v>0.81185981394091988</v>
      </c>
      <c r="AF136" s="175">
        <f t="shared" si="48"/>
        <v>1.3375469365554886</v>
      </c>
      <c r="AG136" s="175">
        <f t="shared" si="49"/>
        <v>1.5372391385111985</v>
      </c>
      <c r="AH136" s="175">
        <f t="shared" si="50"/>
        <v>1.5197098660590402</v>
      </c>
      <c r="AI136" s="175">
        <f t="shared" si="51"/>
        <v>1.0629187209021602</v>
      </c>
    </row>
    <row r="137" spans="1:35" x14ac:dyDescent="0.25">
      <c r="A137" s="25" t="s">
        <v>460</v>
      </c>
      <c r="B137" s="30" t="s">
        <v>59</v>
      </c>
      <c r="C137" s="31" t="s">
        <v>461</v>
      </c>
      <c r="D137" s="32"/>
      <c r="E137" s="32" t="s">
        <v>102</v>
      </c>
      <c r="F137" s="32" t="s">
        <v>462</v>
      </c>
      <c r="G137" s="173">
        <v>1182.3500000000001</v>
      </c>
      <c r="H137" s="173">
        <v>1702.6166666666668</v>
      </c>
      <c r="I137" s="29">
        <v>1.6112016203070786E-2</v>
      </c>
      <c r="J137" s="29">
        <v>2.0897447688937653E-2</v>
      </c>
      <c r="K137" s="29">
        <v>3.0800472008102295E-2</v>
      </c>
      <c r="L137" s="29">
        <v>4.0136502109199369E-2</v>
      </c>
      <c r="M137" s="29">
        <v>2.0713264088671527E-2</v>
      </c>
      <c r="N137" s="29">
        <v>2.5408309596060514E-2</v>
      </c>
      <c r="O137" s="29">
        <v>1.8680791812827866E-2</v>
      </c>
      <c r="P137" s="29">
        <v>3.0635927109128755E-2</v>
      </c>
      <c r="Q137" s="29">
        <v>1.0813946738339481E-2</v>
      </c>
      <c r="R137" s="29">
        <v>1.8216361973076387E-2</v>
      </c>
      <c r="T137" s="174">
        <f t="shared" si="37"/>
        <v>1.3627112278995885E-5</v>
      </c>
      <c r="U137" s="174">
        <f t="shared" si="38"/>
        <v>1.2273724378517958E-5</v>
      </c>
      <c r="V137" s="174">
        <f t="shared" si="39"/>
        <v>2.6050215256144367E-5</v>
      </c>
      <c r="W137" s="174">
        <f t="shared" si="40"/>
        <v>2.35734225413037E-5</v>
      </c>
      <c r="X137" s="174">
        <f t="shared" si="41"/>
        <v>1.7518724648937729E-5</v>
      </c>
      <c r="Y137" s="174">
        <f t="shared" si="42"/>
        <v>1.4923094606964093E-5</v>
      </c>
      <c r="Z137" s="174">
        <f t="shared" si="43"/>
        <v>1.5799713970336925E-5</v>
      </c>
      <c r="AA137" s="174">
        <f t="shared" si="44"/>
        <v>1.7993437811875104E-5</v>
      </c>
      <c r="AB137" s="174">
        <f t="shared" si="45"/>
        <v>9.1461468586623924E-6</v>
      </c>
      <c r="AC137" s="174">
        <f t="shared" si="46"/>
        <v>1.0699038914460909E-5</v>
      </c>
      <c r="AE137" s="175">
        <f t="shared" si="47"/>
        <v>0.90068417484429419</v>
      </c>
      <c r="AF137" s="175">
        <f t="shared" si="48"/>
        <v>0.90492237048764979</v>
      </c>
      <c r="AG137" s="175">
        <f t="shared" si="49"/>
        <v>0.85183681495153662</v>
      </c>
      <c r="AH137" s="175">
        <f t="shared" si="50"/>
        <v>1.1388457946553192</v>
      </c>
      <c r="AI137" s="175">
        <f t="shared" si="51"/>
        <v>1.169786477277889</v>
      </c>
    </row>
    <row r="138" spans="1:35" x14ac:dyDescent="0.25">
      <c r="A138" s="25" t="s">
        <v>463</v>
      </c>
      <c r="B138" s="30" t="s">
        <v>59</v>
      </c>
      <c r="C138" s="31" t="s">
        <v>464</v>
      </c>
      <c r="D138" s="32"/>
      <c r="E138" s="32">
        <v>3</v>
      </c>
      <c r="F138" s="32" t="s">
        <v>465</v>
      </c>
      <c r="G138" s="181">
        <v>2396.8333333333335</v>
      </c>
      <c r="H138" s="181">
        <v>1040.8791666666668</v>
      </c>
      <c r="I138" s="29">
        <v>2.3858340153400891E-2</v>
      </c>
      <c r="J138" s="29">
        <v>9.6937730149116372E-3</v>
      </c>
      <c r="K138" s="29">
        <v>4.0823336230867077E-2</v>
      </c>
      <c r="L138" s="29">
        <v>1.4686158185227715E-2</v>
      </c>
      <c r="M138" s="29">
        <v>3.469277575873099E-2</v>
      </c>
      <c r="N138" s="29">
        <v>1.6326443486998552E-2</v>
      </c>
      <c r="O138" s="29">
        <v>3.6163777057619376E-2</v>
      </c>
      <c r="P138" s="29">
        <v>1.5181962252910571E-2</v>
      </c>
      <c r="Q138" s="29">
        <v>1.8868236289210177E-2</v>
      </c>
      <c r="R138" s="29">
        <v>9.922590430118396E-3</v>
      </c>
      <c r="T138" s="174">
        <f t="shared" si="37"/>
        <v>9.9541089576806447E-6</v>
      </c>
      <c r="U138" s="174">
        <f t="shared" si="38"/>
        <v>9.3130627697691158E-6</v>
      </c>
      <c r="V138" s="174">
        <f t="shared" si="39"/>
        <v>1.70321964665324E-5</v>
      </c>
      <c r="W138" s="174">
        <f t="shared" si="40"/>
        <v>1.4109378548000893E-5</v>
      </c>
      <c r="X138" s="174">
        <f t="shared" si="41"/>
        <v>1.4474421427743963E-5</v>
      </c>
      <c r="Y138" s="174">
        <f t="shared" si="42"/>
        <v>1.5685243791825228E-5</v>
      </c>
      <c r="Z138" s="174">
        <f t="shared" si="43"/>
        <v>1.508814841427691E-5</v>
      </c>
      <c r="AA138" s="174">
        <f t="shared" si="44"/>
        <v>1.4585710559977489E-5</v>
      </c>
      <c r="AB138" s="174">
        <f t="shared" si="45"/>
        <v>7.8721519877102458E-6</v>
      </c>
      <c r="AC138" s="174">
        <f t="shared" si="46"/>
        <v>9.5328936805361437E-6</v>
      </c>
      <c r="AE138" s="175">
        <f t="shared" si="47"/>
        <v>0.93559984217202141</v>
      </c>
      <c r="AF138" s="175">
        <f t="shared" si="48"/>
        <v>0.82839453946678399</v>
      </c>
      <c r="AG138" s="175">
        <f t="shared" si="49"/>
        <v>1.083652557038336</v>
      </c>
      <c r="AH138" s="175">
        <f t="shared" si="50"/>
        <v>0.96669983350481914</v>
      </c>
      <c r="AI138" s="175">
        <f t="shared" si="51"/>
        <v>1.2109641296838012</v>
      </c>
    </row>
    <row r="139" spans="1:35" x14ac:dyDescent="0.25">
      <c r="A139" s="25" t="s">
        <v>466</v>
      </c>
      <c r="B139" s="30" t="s">
        <v>59</v>
      </c>
      <c r="C139" s="31" t="s">
        <v>464</v>
      </c>
      <c r="D139" s="32"/>
      <c r="E139" s="32" t="s">
        <v>99</v>
      </c>
      <c r="F139" s="32" t="s">
        <v>467</v>
      </c>
      <c r="G139" s="173">
        <v>355.85833333333335</v>
      </c>
      <c r="H139" s="173">
        <v>1847.3875</v>
      </c>
      <c r="I139" s="29">
        <v>4.0702402892758595E-3</v>
      </c>
      <c r="J139" s="29">
        <v>2.0076E-2</v>
      </c>
      <c r="K139" s="29">
        <v>1.7260000000000001E-3</v>
      </c>
      <c r="L139" s="29">
        <v>1.4094000000000001E-2</v>
      </c>
      <c r="M139" s="29">
        <v>5.1859000000000002E-3</v>
      </c>
      <c r="N139" s="29">
        <v>2.9262E-2</v>
      </c>
      <c r="O139" s="29">
        <v>3.1825E-3</v>
      </c>
      <c r="P139" s="29">
        <v>2.0681999999999999E-2</v>
      </c>
      <c r="Q139" s="29">
        <v>2.2365000000000002E-3</v>
      </c>
      <c r="R139" s="29">
        <v>1.9120000000000002E-2</v>
      </c>
      <c r="T139" s="174">
        <f t="shared" si="37"/>
        <v>1.1437810802826572E-5</v>
      </c>
      <c r="U139" s="174">
        <f t="shared" si="38"/>
        <v>1.0867238194477335E-5</v>
      </c>
      <c r="V139" s="174">
        <f t="shared" si="39"/>
        <v>4.850244713486172E-6</v>
      </c>
      <c r="W139" s="174">
        <f t="shared" si="40"/>
        <v>7.6291519781312798E-6</v>
      </c>
      <c r="X139" s="174">
        <f t="shared" si="41"/>
        <v>1.4572933985902629E-5</v>
      </c>
      <c r="Y139" s="174">
        <f t="shared" si="42"/>
        <v>1.5839665473540336E-5</v>
      </c>
      <c r="Z139" s="174">
        <f t="shared" si="43"/>
        <v>8.9431655855560502E-6</v>
      </c>
      <c r="AA139" s="174">
        <f t="shared" si="44"/>
        <v>1.1195268994729042E-5</v>
      </c>
      <c r="AB139" s="174">
        <f t="shared" si="45"/>
        <v>6.2848043462988551E-6</v>
      </c>
      <c r="AC139" s="174">
        <f t="shared" si="46"/>
        <v>1.0349750661406987E-5</v>
      </c>
      <c r="AE139" s="175">
        <f t="shared" si="47"/>
        <v>0.95011522587799457</v>
      </c>
      <c r="AF139" s="175">
        <f t="shared" si="48"/>
        <v>1.5729416614626306</v>
      </c>
      <c r="AG139" s="175">
        <f t="shared" si="49"/>
        <v>1.0869235727591369</v>
      </c>
      <c r="AH139" s="175">
        <f t="shared" si="50"/>
        <v>1.2518239640793776</v>
      </c>
      <c r="AI139" s="175">
        <f t="shared" si="51"/>
        <v>1.6467896359418084</v>
      </c>
    </row>
    <row r="140" spans="1:35" x14ac:dyDescent="0.25">
      <c r="A140" s="25" t="s">
        <v>468</v>
      </c>
      <c r="B140" s="30" t="s">
        <v>60</v>
      </c>
      <c r="C140" s="31" t="s">
        <v>469</v>
      </c>
      <c r="D140" s="32"/>
      <c r="E140" s="32">
        <v>1</v>
      </c>
      <c r="F140" s="32" t="s">
        <v>470</v>
      </c>
      <c r="G140" s="173">
        <v>2593.7333333333331</v>
      </c>
      <c r="H140" s="173">
        <v>556.1</v>
      </c>
      <c r="I140" s="29">
        <v>2.2448080992436985E-2</v>
      </c>
      <c r="J140" s="29">
        <v>3.9525108276965972E-3</v>
      </c>
      <c r="K140" s="29">
        <v>2.1815085997480901E-2</v>
      </c>
      <c r="L140" s="29">
        <v>5.0468957957660885E-3</v>
      </c>
      <c r="M140" s="29">
        <v>2.3339330319477283E-2</v>
      </c>
      <c r="N140" s="29">
        <v>5.0118774513347444E-3</v>
      </c>
      <c r="O140" s="29">
        <v>2.2256232768577421E-2</v>
      </c>
      <c r="P140" s="29">
        <v>4.8109714206355653E-3</v>
      </c>
      <c r="Q140" s="29">
        <v>2.276925821065556E-2</v>
      </c>
      <c r="R140" s="29">
        <v>4.4163821293953633E-3</v>
      </c>
      <c r="T140" s="174">
        <f t="shared" si="37"/>
        <v>8.6547374411801479E-6</v>
      </c>
      <c r="U140" s="174">
        <f t="shared" si="38"/>
        <v>7.1075540868487626E-6</v>
      </c>
      <c r="V140" s="174">
        <f t="shared" si="39"/>
        <v>8.4106896098857132E-6</v>
      </c>
      <c r="W140" s="174">
        <f t="shared" si="40"/>
        <v>9.0755184243231224E-6</v>
      </c>
      <c r="X140" s="174">
        <f t="shared" si="41"/>
        <v>8.9983538475340383E-6</v>
      </c>
      <c r="Y140" s="174">
        <f t="shared" si="42"/>
        <v>9.0125471162286353E-6</v>
      </c>
      <c r="Z140" s="174">
        <f t="shared" si="43"/>
        <v>8.5807713856130502E-6</v>
      </c>
      <c r="AA140" s="174">
        <f t="shared" si="44"/>
        <v>8.6512703122380243E-6</v>
      </c>
      <c r="AB140" s="174">
        <f t="shared" si="45"/>
        <v>8.7785655981039793E-6</v>
      </c>
      <c r="AC140" s="174">
        <f t="shared" si="46"/>
        <v>7.9417049620488456E-6</v>
      </c>
      <c r="AE140" s="175">
        <f t="shared" si="47"/>
        <v>0.8212327797525405</v>
      </c>
      <c r="AF140" s="175">
        <f t="shared" si="48"/>
        <v>1.0790456960456591</v>
      </c>
      <c r="AG140" s="175">
        <f t="shared" si="49"/>
        <v>1.0015773183556775</v>
      </c>
      <c r="AH140" s="175">
        <f t="shared" si="50"/>
        <v>1.0082159194618767</v>
      </c>
      <c r="AI140" s="175">
        <f t="shared" si="51"/>
        <v>0.90467000255305019</v>
      </c>
    </row>
    <row r="141" spans="1:35" x14ac:dyDescent="0.25">
      <c r="A141" s="25" t="s">
        <v>471</v>
      </c>
      <c r="B141" s="30" t="s">
        <v>60</v>
      </c>
      <c r="C141" s="31" t="s">
        <v>469</v>
      </c>
      <c r="D141" s="32"/>
      <c r="E141" s="32">
        <v>3</v>
      </c>
      <c r="F141" s="32" t="s">
        <v>472</v>
      </c>
      <c r="G141" s="173">
        <v>2407.1708333333331</v>
      </c>
      <c r="H141" s="173">
        <v>488.78749999999997</v>
      </c>
      <c r="I141" s="29">
        <v>2.0203372461031509E-2</v>
      </c>
      <c r="J141" s="29">
        <v>3.6741381962280759E-3</v>
      </c>
      <c r="K141" s="29">
        <v>1.9603437814431274E-2</v>
      </c>
      <c r="L141" s="29">
        <v>4.4757099777503889E-3</v>
      </c>
      <c r="M141" s="29">
        <v>2.100905864937969E-2</v>
      </c>
      <c r="N141" s="29">
        <v>4.3301830612020248E-3</v>
      </c>
      <c r="O141" s="29">
        <v>2.0673655305233771E-2</v>
      </c>
      <c r="P141" s="29">
        <v>4.2657715484935186E-3</v>
      </c>
      <c r="Q141" s="29">
        <v>2.0931881387495514E-2</v>
      </c>
      <c r="R141" s="29">
        <v>3.9798142125926465E-3</v>
      </c>
      <c r="T141" s="174">
        <f t="shared" si="37"/>
        <v>8.3929948723476596E-6</v>
      </c>
      <c r="U141" s="174">
        <f t="shared" si="38"/>
        <v>7.516841564540984E-6</v>
      </c>
      <c r="V141" s="174">
        <f t="shared" si="39"/>
        <v>8.1437667584586783E-6</v>
      </c>
      <c r="W141" s="174">
        <f t="shared" si="40"/>
        <v>9.1567603053482123E-6</v>
      </c>
      <c r="X141" s="174">
        <f t="shared" si="41"/>
        <v>8.727697410776354E-6</v>
      </c>
      <c r="Y141" s="174">
        <f t="shared" si="42"/>
        <v>8.8590298671754606E-6</v>
      </c>
      <c r="Z141" s="174">
        <f t="shared" si="43"/>
        <v>8.588362329318314E-6</v>
      </c>
      <c r="AA141" s="174">
        <f t="shared" si="44"/>
        <v>8.7272517167348155E-6</v>
      </c>
      <c r="AB141" s="174">
        <f t="shared" si="45"/>
        <v>8.6956360128832495E-6</v>
      </c>
      <c r="AC141" s="174">
        <f t="shared" si="46"/>
        <v>8.142217656123872E-6</v>
      </c>
      <c r="AE141" s="175">
        <f t="shared" si="47"/>
        <v>0.89560897854312627</v>
      </c>
      <c r="AF141" s="175">
        <f t="shared" si="48"/>
        <v>1.1243888211603517</v>
      </c>
      <c r="AG141" s="175">
        <f t="shared" si="49"/>
        <v>1.0150477783793177</v>
      </c>
      <c r="AH141" s="175">
        <f t="shared" si="50"/>
        <v>1.0161718127497219</v>
      </c>
      <c r="AI141" s="175">
        <f t="shared" si="51"/>
        <v>0.93635677069055723</v>
      </c>
    </row>
    <row r="142" spans="1:35" x14ac:dyDescent="0.25">
      <c r="A142" s="25" t="s">
        <v>473</v>
      </c>
      <c r="B142" s="30" t="s">
        <v>60</v>
      </c>
      <c r="C142" s="31" t="s">
        <v>469</v>
      </c>
      <c r="D142" s="32"/>
      <c r="E142" s="32">
        <v>4</v>
      </c>
      <c r="F142" s="32" t="s">
        <v>474</v>
      </c>
      <c r="G142" s="173">
        <v>2432.6458333333335</v>
      </c>
      <c r="H142" s="173">
        <v>470.75</v>
      </c>
      <c r="I142" s="29">
        <v>2.5231696665998532E-2</v>
      </c>
      <c r="J142" s="29">
        <v>1.8054447110055424E-2</v>
      </c>
      <c r="K142" s="29">
        <v>0.23229645209817895</v>
      </c>
      <c r="L142" s="29">
        <v>2.9237657640538397E-2</v>
      </c>
      <c r="M142" s="29">
        <v>0.18294961124307207</v>
      </c>
      <c r="N142" s="29">
        <v>2.6878132224861441E-2</v>
      </c>
      <c r="O142" s="29">
        <v>0.15710817735550275</v>
      </c>
      <c r="P142" s="29">
        <v>4.3731391528107677E-2</v>
      </c>
      <c r="Q142" s="29">
        <v>9.0144376088677758E-2</v>
      </c>
      <c r="R142" s="29">
        <v>1.6818702692003168E-2</v>
      </c>
      <c r="T142" s="174">
        <f t="shared" si="37"/>
        <v>1.0372120890045385E-5</v>
      </c>
      <c r="U142" s="174">
        <f t="shared" si="38"/>
        <v>3.8352516431344501E-5</v>
      </c>
      <c r="V142" s="174">
        <f t="shared" si="39"/>
        <v>9.5491274938232457E-5</v>
      </c>
      <c r="W142" s="174">
        <f t="shared" si="40"/>
        <v>6.2108672629927555E-5</v>
      </c>
      <c r="X142" s="174">
        <f t="shared" si="41"/>
        <v>7.5206020019932501E-5</v>
      </c>
      <c r="Y142" s="174">
        <f t="shared" si="42"/>
        <v>5.7096404088924997E-5</v>
      </c>
      <c r="Z142" s="174">
        <f t="shared" si="43"/>
        <v>6.4583251372940395E-5</v>
      </c>
      <c r="AA142" s="174">
        <f t="shared" si="44"/>
        <v>9.289727355944276E-5</v>
      </c>
      <c r="AB142" s="174">
        <f t="shared" si="45"/>
        <v>3.7056103627365029E-5</v>
      </c>
      <c r="AC142" s="174">
        <f t="shared" si="46"/>
        <v>3.5727461905476723E-5</v>
      </c>
      <c r="AE142" s="175">
        <f t="shared" si="47"/>
        <v>3.6976542057230768</v>
      </c>
      <c r="AF142" s="175">
        <f t="shared" si="48"/>
        <v>0.65041201586324937</v>
      </c>
      <c r="AG142" s="175">
        <f t="shared" si="49"/>
        <v>0.75919991609437976</v>
      </c>
      <c r="AH142" s="175">
        <f t="shared" si="50"/>
        <v>1.4384112224855499</v>
      </c>
      <c r="AI142" s="175">
        <f t="shared" si="51"/>
        <v>0.96414513152140646</v>
      </c>
    </row>
    <row r="143" spans="1:35" x14ac:dyDescent="0.25">
      <c r="A143" s="25" t="s">
        <v>475</v>
      </c>
      <c r="B143" s="30" t="s">
        <v>60</v>
      </c>
      <c r="C143" s="31" t="s">
        <v>476</v>
      </c>
      <c r="D143" s="32"/>
      <c r="E143" s="32">
        <v>3</v>
      </c>
      <c r="F143" s="32" t="s">
        <v>477</v>
      </c>
      <c r="G143" s="173">
        <v>1224.7166666666667</v>
      </c>
      <c r="H143" s="173">
        <v>424.03749999999997</v>
      </c>
      <c r="I143" s="29">
        <v>1.039310121531759E-2</v>
      </c>
      <c r="J143" s="29">
        <v>3.010058065857591E-3</v>
      </c>
      <c r="K143" s="29">
        <v>1.4293271307926075E-2</v>
      </c>
      <c r="L143" s="29">
        <v>3.6912774569843199E-3</v>
      </c>
      <c r="M143" s="29">
        <v>1.2134530834180427E-2</v>
      </c>
      <c r="N143" s="29">
        <v>3.5853642773487227E-3</v>
      </c>
      <c r="O143" s="29">
        <v>1.3038931060663969E-2</v>
      </c>
      <c r="P143" s="29">
        <v>2.5450369924666424E-3</v>
      </c>
      <c r="Q143" s="29">
        <v>8.9919272440062183E-3</v>
      </c>
      <c r="R143" s="29">
        <v>3.1150831901892557E-3</v>
      </c>
      <c r="T143" s="174">
        <f t="shared" si="37"/>
        <v>8.4861270350836986E-6</v>
      </c>
      <c r="U143" s="174">
        <f t="shared" si="38"/>
        <v>7.0985657302893999E-6</v>
      </c>
      <c r="V143" s="174">
        <f t="shared" si="39"/>
        <v>1.167067591790706E-5</v>
      </c>
      <c r="W143" s="174">
        <f t="shared" si="40"/>
        <v>8.7050731526912601E-6</v>
      </c>
      <c r="X143" s="174">
        <f t="shared" si="41"/>
        <v>9.9080311099278144E-6</v>
      </c>
      <c r="Y143" s="174">
        <f t="shared" si="42"/>
        <v>8.4553000084868044E-6</v>
      </c>
      <c r="Z143" s="174">
        <f t="shared" si="43"/>
        <v>1.0646487808606591E-5</v>
      </c>
      <c r="AA143" s="174">
        <f t="shared" si="44"/>
        <v>6.0019149072113729E-6</v>
      </c>
      <c r="AB143" s="174">
        <f t="shared" si="45"/>
        <v>7.3420469311320044E-6</v>
      </c>
      <c r="AC143" s="174">
        <f t="shared" si="46"/>
        <v>7.3462445896630743E-6</v>
      </c>
      <c r="AE143" s="175">
        <f t="shared" si="47"/>
        <v>0.83649062769649984</v>
      </c>
      <c r="AF143" s="175">
        <f t="shared" si="48"/>
        <v>0.74589280123308987</v>
      </c>
      <c r="AG143" s="175">
        <f t="shared" si="49"/>
        <v>0.85337842752780846</v>
      </c>
      <c r="AH143" s="175">
        <f t="shared" si="50"/>
        <v>0.56374599916034673</v>
      </c>
      <c r="AI143" s="175">
        <f t="shared" si="51"/>
        <v>1.000571728643312</v>
      </c>
    </row>
    <row r="144" spans="1:35" x14ac:dyDescent="0.25">
      <c r="A144" s="25" t="s">
        <v>478</v>
      </c>
      <c r="B144" s="30" t="s">
        <v>60</v>
      </c>
      <c r="C144" s="31" t="s">
        <v>479</v>
      </c>
      <c r="D144" s="32"/>
      <c r="E144" s="32">
        <v>1</v>
      </c>
      <c r="F144" s="32" t="s">
        <v>480</v>
      </c>
      <c r="G144" s="173">
        <v>2090.1166666666663</v>
      </c>
      <c r="H144" s="173">
        <v>1746.6500000000003</v>
      </c>
      <c r="I144" s="29">
        <v>1.9483135342623411E-2</v>
      </c>
      <c r="J144" s="29">
        <v>1.3290344693894984E-2</v>
      </c>
      <c r="K144" s="29">
        <v>1.5919766794340668E-2</v>
      </c>
      <c r="L144" s="29">
        <v>1.1750809732818905E-2</v>
      </c>
      <c r="M144" s="29">
        <v>2.8334335414460624E-2</v>
      </c>
      <c r="N144" s="29">
        <v>1.5384951670440461E-2</v>
      </c>
      <c r="O144" s="29">
        <v>1.5730511917762532E-2</v>
      </c>
      <c r="P144" s="29">
        <v>1.6518604412568642E-2</v>
      </c>
      <c r="Q144" s="29">
        <v>1.788400604225656E-2</v>
      </c>
      <c r="R144" s="29">
        <v>1.5641647359764168E-2</v>
      </c>
      <c r="T144" s="174">
        <f t="shared" si="37"/>
        <v>9.3215539846851037E-6</v>
      </c>
      <c r="U144" s="174">
        <f t="shared" si="38"/>
        <v>7.6090485752125392E-6</v>
      </c>
      <c r="V144" s="174">
        <f t="shared" si="39"/>
        <v>7.6166881247493378E-6</v>
      </c>
      <c r="W144" s="174">
        <f t="shared" si="40"/>
        <v>6.7276270190472641E-6</v>
      </c>
      <c r="X144" s="174">
        <f t="shared" si="41"/>
        <v>1.3556341550851529E-5</v>
      </c>
      <c r="Y144" s="174">
        <f t="shared" si="42"/>
        <v>8.8082624855812317E-6</v>
      </c>
      <c r="Z144" s="174">
        <f t="shared" si="43"/>
        <v>7.5261406067105666E-6</v>
      </c>
      <c r="AA144" s="174">
        <f t="shared" si="44"/>
        <v>9.4573065082120856E-6</v>
      </c>
      <c r="AB144" s="174">
        <f t="shared" si="45"/>
        <v>8.5564630565709561E-6</v>
      </c>
      <c r="AC144" s="174">
        <f t="shared" si="46"/>
        <v>8.9552270688255596E-6</v>
      </c>
      <c r="AE144" s="175">
        <f t="shared" si="47"/>
        <v>0.81628541632799267</v>
      </c>
      <c r="AF144" s="175">
        <f t="shared" si="48"/>
        <v>0.88327458192581143</v>
      </c>
      <c r="AG144" s="175">
        <f t="shared" si="49"/>
        <v>0.64975218074436525</v>
      </c>
      <c r="AH144" s="175">
        <f t="shared" si="50"/>
        <v>1.2565944489237453</v>
      </c>
      <c r="AI144" s="175">
        <f t="shared" si="51"/>
        <v>1.0466038373120037</v>
      </c>
    </row>
    <row r="145" spans="1:35" x14ac:dyDescent="0.25">
      <c r="A145" s="25" t="s">
        <v>481</v>
      </c>
      <c r="B145" s="30" t="s">
        <v>60</v>
      </c>
      <c r="C145" s="31" t="s">
        <v>479</v>
      </c>
      <c r="D145" s="32"/>
      <c r="E145" s="32">
        <v>2</v>
      </c>
      <c r="F145" s="32" t="s">
        <v>482</v>
      </c>
      <c r="G145" s="173">
        <v>2131.4083333333333</v>
      </c>
      <c r="H145" s="173">
        <v>1364.1916666666668</v>
      </c>
      <c r="I145" s="29">
        <v>2.0515440845581878E-2</v>
      </c>
      <c r="J145" s="29">
        <v>1.0147622868622433E-2</v>
      </c>
      <c r="K145" s="29">
        <v>1.6090169912213587E-2</v>
      </c>
      <c r="L145" s="29">
        <v>9.2177926355529721E-3</v>
      </c>
      <c r="M145" s="29">
        <v>2.9146597507706228E-2</v>
      </c>
      <c r="N145" s="29">
        <v>1.1757483564198064E-2</v>
      </c>
      <c r="O145" s="29">
        <v>1.6061676217755321E-2</v>
      </c>
      <c r="P145" s="29">
        <v>1.2959116313939674E-2</v>
      </c>
      <c r="Q145" s="29">
        <v>1.8309824802060681E-2</v>
      </c>
      <c r="R145" s="29">
        <v>1.1908553263734759E-2</v>
      </c>
      <c r="T145" s="174">
        <f t="shared" si="37"/>
        <v>9.6252982240608723E-6</v>
      </c>
      <c r="U145" s="174">
        <f t="shared" si="38"/>
        <v>7.4385609563336764E-6</v>
      </c>
      <c r="V145" s="174">
        <f t="shared" si="39"/>
        <v>7.5490790106136027E-6</v>
      </c>
      <c r="W145" s="174">
        <f t="shared" si="40"/>
        <v>6.7569630139115136E-6</v>
      </c>
      <c r="X145" s="174">
        <f t="shared" si="41"/>
        <v>1.3674806958328599E-5</v>
      </c>
      <c r="Y145" s="174">
        <f t="shared" si="42"/>
        <v>8.6186449100124467E-6</v>
      </c>
      <c r="Z145" s="174">
        <f t="shared" si="43"/>
        <v>7.5357105283698906E-6</v>
      </c>
      <c r="AA145" s="174">
        <f t="shared" si="44"/>
        <v>9.499483562749374E-6</v>
      </c>
      <c r="AB145" s="174">
        <f t="shared" si="45"/>
        <v>8.5904819436572904E-6</v>
      </c>
      <c r="AC145" s="174">
        <f t="shared" si="46"/>
        <v>8.7293842608148337E-6</v>
      </c>
      <c r="AE145" s="175">
        <f t="shared" si="47"/>
        <v>0.7728135568557355</v>
      </c>
      <c r="AF145" s="175">
        <f t="shared" si="48"/>
        <v>0.89507117416728366</v>
      </c>
      <c r="AG145" s="175">
        <f t="shared" si="49"/>
        <v>0.63025715363120993</v>
      </c>
      <c r="AH145" s="175">
        <f t="shared" si="50"/>
        <v>1.2605956036907753</v>
      </c>
      <c r="AI145" s="175">
        <f t="shared" si="51"/>
        <v>1.0161693276429153</v>
      </c>
    </row>
    <row r="146" spans="1:35" x14ac:dyDescent="0.25">
      <c r="A146" s="25" t="s">
        <v>483</v>
      </c>
      <c r="B146" s="30" t="s">
        <v>60</v>
      </c>
      <c r="C146" s="31" t="s">
        <v>484</v>
      </c>
      <c r="D146" s="32"/>
      <c r="E146" s="32">
        <v>1</v>
      </c>
      <c r="F146" s="32" t="s">
        <v>485</v>
      </c>
      <c r="G146" s="173">
        <v>2882.5916666666667</v>
      </c>
      <c r="H146" s="173">
        <v>471.66666666666657</v>
      </c>
      <c r="I146" s="29">
        <v>2.1810331713959775E-2</v>
      </c>
      <c r="J146" s="29">
        <v>2.8415200236508766E-3</v>
      </c>
      <c r="K146" s="29">
        <v>3.0713014025503853E-2</v>
      </c>
      <c r="L146" s="29">
        <v>4.2292978753966665E-3</v>
      </c>
      <c r="M146" s="29">
        <v>3.4577533133788523E-2</v>
      </c>
      <c r="N146" s="29">
        <v>3.4611557091851815E-3</v>
      </c>
      <c r="O146" s="29">
        <v>3.4326409994002875E-2</v>
      </c>
      <c r="P146" s="29">
        <v>2.8490217159753569E-3</v>
      </c>
      <c r="Q146" s="29">
        <v>1.8179227801400532E-2</v>
      </c>
      <c r="R146" s="29">
        <v>2.7832548760982115E-3</v>
      </c>
      <c r="T146" s="174">
        <f t="shared" si="37"/>
        <v>7.5662231200371573E-6</v>
      </c>
      <c r="U146" s="174">
        <f t="shared" si="38"/>
        <v>6.0244240784117535E-6</v>
      </c>
      <c r="V146" s="174">
        <f t="shared" si="39"/>
        <v>1.0654653026531282E-5</v>
      </c>
      <c r="W146" s="174">
        <f t="shared" si="40"/>
        <v>8.9667092764593648E-6</v>
      </c>
      <c r="X146" s="174">
        <f t="shared" si="41"/>
        <v>1.1995293517854657E-5</v>
      </c>
      <c r="Y146" s="174">
        <f t="shared" si="42"/>
        <v>7.338139312760104E-6</v>
      </c>
      <c r="Z146" s="174">
        <f t="shared" si="43"/>
        <v>1.1908176378549236E-5</v>
      </c>
      <c r="AA146" s="174">
        <f t="shared" si="44"/>
        <v>6.040328726449521E-6</v>
      </c>
      <c r="AB146" s="174">
        <f t="shared" si="45"/>
        <v>6.3065567043778999E-6</v>
      </c>
      <c r="AC146" s="174">
        <f t="shared" si="46"/>
        <v>5.9008937302435589E-6</v>
      </c>
      <c r="AE146" s="175">
        <f t="shared" si="47"/>
        <v>0.79622606719826261</v>
      </c>
      <c r="AF146" s="175">
        <f t="shared" si="48"/>
        <v>0.8415768447955323</v>
      </c>
      <c r="AG146" s="175">
        <f t="shared" si="49"/>
        <v>0.61175154253937092</v>
      </c>
      <c r="AH146" s="175">
        <f t="shared" si="50"/>
        <v>0.50724212796597912</v>
      </c>
      <c r="AI146" s="175">
        <f t="shared" si="51"/>
        <v>0.93567599672056589</v>
      </c>
    </row>
    <row r="147" spans="1:35" x14ac:dyDescent="0.25">
      <c r="A147" s="25" t="s">
        <v>486</v>
      </c>
      <c r="B147" s="30" t="s">
        <v>60</v>
      </c>
      <c r="C147" s="31" t="s">
        <v>484</v>
      </c>
      <c r="D147" s="32"/>
      <c r="E147" s="32">
        <v>2</v>
      </c>
      <c r="F147" s="32" t="s">
        <v>487</v>
      </c>
      <c r="G147" s="173">
        <v>2815.3749999999995</v>
      </c>
      <c r="H147" s="173">
        <v>451.54166666666669</v>
      </c>
      <c r="I147" s="29">
        <v>2.075211544809304E-2</v>
      </c>
      <c r="J147" s="29">
        <v>2.4005095135424372E-3</v>
      </c>
      <c r="K147" s="29">
        <v>3.0501649476588847E-2</v>
      </c>
      <c r="L147" s="29">
        <v>4.6633157045576782E-3</v>
      </c>
      <c r="M147" s="29">
        <v>3.2269506658770382E-2</v>
      </c>
      <c r="N147" s="29">
        <v>3.2542893092648842E-3</v>
      </c>
      <c r="O147" s="29">
        <v>3.3337205296548308E-2</v>
      </c>
      <c r="P147" s="29">
        <v>3.718198975528907E-3</v>
      </c>
      <c r="Q147" s="29">
        <v>1.7355221328941441E-2</v>
      </c>
      <c r="R147" s="29">
        <v>2.5911005885963395E-3</v>
      </c>
      <c r="T147" s="174">
        <f t="shared" si="37"/>
        <v>7.3709951420656372E-6</v>
      </c>
      <c r="U147" s="174">
        <f t="shared" si="38"/>
        <v>5.3162524983868684E-6</v>
      </c>
      <c r="V147" s="174">
        <f t="shared" si="39"/>
        <v>1.0833956214212619E-5</v>
      </c>
      <c r="W147" s="174">
        <f t="shared" si="40"/>
        <v>1.0327542392671798E-5</v>
      </c>
      <c r="X147" s="174">
        <f t="shared" si="41"/>
        <v>1.146188577321685E-5</v>
      </c>
      <c r="Y147" s="174">
        <f t="shared" si="42"/>
        <v>7.2070631560724566E-6</v>
      </c>
      <c r="Z147" s="174">
        <f t="shared" si="43"/>
        <v>1.1841124289499024E-5</v>
      </c>
      <c r="AA147" s="174">
        <f t="shared" si="44"/>
        <v>8.2344537614370918E-6</v>
      </c>
      <c r="AB147" s="174">
        <f t="shared" si="45"/>
        <v>6.1644439298286881E-6</v>
      </c>
      <c r="AC147" s="174">
        <f t="shared" si="46"/>
        <v>5.7383421727703374E-6</v>
      </c>
      <c r="AE147" s="175">
        <f t="shared" si="47"/>
        <v>0.721239452193839</v>
      </c>
      <c r="AF147" s="175">
        <f t="shared" si="48"/>
        <v>0.95325679636064264</v>
      </c>
      <c r="AG147" s="175">
        <f t="shared" si="49"/>
        <v>0.62878511430582418</v>
      </c>
      <c r="AH147" s="175">
        <f t="shared" si="50"/>
        <v>0.69541147952813831</v>
      </c>
      <c r="AI147" s="175">
        <f t="shared" si="51"/>
        <v>0.93087750299803729</v>
      </c>
    </row>
    <row r="148" spans="1:35" x14ac:dyDescent="0.25">
      <c r="A148" s="25" t="s">
        <v>488</v>
      </c>
      <c r="B148" s="30" t="s">
        <v>60</v>
      </c>
      <c r="C148" s="31" t="s">
        <v>489</v>
      </c>
      <c r="D148" s="32"/>
      <c r="E148" s="32" t="s">
        <v>490</v>
      </c>
      <c r="F148" s="32" t="s">
        <v>491</v>
      </c>
      <c r="G148" s="173">
        <v>3702.0166666666664</v>
      </c>
      <c r="H148" s="173">
        <v>1609.4083333333331</v>
      </c>
      <c r="I148" s="29">
        <v>4.8236055331495366E-2</v>
      </c>
      <c r="J148" s="29">
        <v>2.0635964360587004E-2</v>
      </c>
      <c r="K148" s="29">
        <v>6.18394566736548E-2</v>
      </c>
      <c r="L148" s="29">
        <v>1.5490660552061497E-2</v>
      </c>
      <c r="M148" s="29">
        <v>7.4530431516422094E-2</v>
      </c>
      <c r="N148" s="29">
        <v>2.1603623340321454E-2</v>
      </c>
      <c r="O148" s="29">
        <v>5.2341119846261365E-2</v>
      </c>
      <c r="P148" s="29">
        <v>2.9543838225017473E-2</v>
      </c>
      <c r="Q148" s="29">
        <v>6.8407760307477292E-2</v>
      </c>
      <c r="R148" s="29">
        <v>1.4777966981132077E-2</v>
      </c>
      <c r="T148" s="174">
        <f t="shared" si="37"/>
        <v>1.3029669954167873E-5</v>
      </c>
      <c r="U148" s="174">
        <f t="shared" si="38"/>
        <v>1.2822081216546665E-5</v>
      </c>
      <c r="V148" s="174">
        <f t="shared" si="39"/>
        <v>1.6704262093270282E-5</v>
      </c>
      <c r="W148" s="174">
        <f t="shared" si="40"/>
        <v>9.6250654549414125E-6</v>
      </c>
      <c r="X148" s="174">
        <f t="shared" si="41"/>
        <v>2.0132386811626664E-5</v>
      </c>
      <c r="Y148" s="174">
        <f t="shared" si="42"/>
        <v>1.3423332595511679E-5</v>
      </c>
      <c r="Z148" s="174">
        <f t="shared" si="43"/>
        <v>1.4138542464583187E-5</v>
      </c>
      <c r="AA148" s="174">
        <f t="shared" si="44"/>
        <v>1.8356956164025586E-5</v>
      </c>
      <c r="AB148" s="174">
        <f t="shared" si="45"/>
        <v>1.8478512245346626E-5</v>
      </c>
      <c r="AC148" s="174">
        <f t="shared" si="46"/>
        <v>9.1822359031313234E-6</v>
      </c>
      <c r="AE148" s="175">
        <f t="shared" si="47"/>
        <v>0.9840679972438745</v>
      </c>
      <c r="AF148" s="175">
        <f t="shared" si="48"/>
        <v>0.57620416880426606</v>
      </c>
      <c r="AG148" s="175">
        <f t="shared" si="49"/>
        <v>0.66675316350267833</v>
      </c>
      <c r="AH148" s="175">
        <f t="shared" si="50"/>
        <v>1.2983626996919557</v>
      </c>
      <c r="AI148" s="175">
        <f t="shared" si="51"/>
        <v>0.49691424186184963</v>
      </c>
    </row>
    <row r="149" spans="1:35" x14ac:dyDescent="0.25">
      <c r="A149" s="25" t="s">
        <v>492</v>
      </c>
      <c r="B149" s="30" t="s">
        <v>60</v>
      </c>
      <c r="C149" s="31" t="s">
        <v>493</v>
      </c>
      <c r="D149" s="32"/>
      <c r="E149" s="32">
        <v>1</v>
      </c>
      <c r="F149" s="32" t="s">
        <v>494</v>
      </c>
      <c r="G149" s="173">
        <v>1921.6916666666668</v>
      </c>
      <c r="H149" s="173">
        <v>313.30833333333334</v>
      </c>
      <c r="I149" s="29">
        <v>1.0826153073457653E-2</v>
      </c>
      <c r="J149" s="29">
        <v>1.980425645023212E-3</v>
      </c>
      <c r="K149" s="29">
        <v>1.4845316018627449E-2</v>
      </c>
      <c r="L149" s="29">
        <v>2.1489444772042096E-3</v>
      </c>
      <c r="M149" s="29">
        <v>1.839624241784513E-2</v>
      </c>
      <c r="N149" s="29">
        <v>2.3713190976983102E-3</v>
      </c>
      <c r="O149" s="29">
        <v>1.7704135011098729E-2</v>
      </c>
      <c r="P149" s="29">
        <v>2.1307470944113213E-3</v>
      </c>
      <c r="Q149" s="29">
        <v>1.4073459037735674E-2</v>
      </c>
      <c r="R149" s="29">
        <v>2.0105185269736984E-3</v>
      </c>
      <c r="T149" s="174">
        <f t="shared" si="37"/>
        <v>5.6336577096348196E-6</v>
      </c>
      <c r="U149" s="174">
        <f t="shared" si="38"/>
        <v>6.3210117137746478E-6</v>
      </c>
      <c r="V149" s="174">
        <f t="shared" si="39"/>
        <v>7.7251289976075496E-6</v>
      </c>
      <c r="W149" s="174">
        <f t="shared" si="40"/>
        <v>6.8588806890045785E-6</v>
      </c>
      <c r="X149" s="174">
        <f t="shared" si="41"/>
        <v>9.5729417663318154E-6</v>
      </c>
      <c r="Y149" s="174">
        <f t="shared" si="42"/>
        <v>7.5686435546399241E-6</v>
      </c>
      <c r="Z149" s="174">
        <f t="shared" si="43"/>
        <v>9.2127864829679029E-6</v>
      </c>
      <c r="AA149" s="174">
        <f t="shared" si="44"/>
        <v>6.8007993012569772E-6</v>
      </c>
      <c r="AB149" s="174">
        <f t="shared" si="45"/>
        <v>7.3234740420908696E-6</v>
      </c>
      <c r="AC149" s="174">
        <f t="shared" si="46"/>
        <v>6.4170604898487593E-6</v>
      </c>
      <c r="AE149" s="175">
        <f t="shared" si="47"/>
        <v>1.122008478251048</v>
      </c>
      <c r="AF149" s="175">
        <f t="shared" si="48"/>
        <v>0.8878661691123545</v>
      </c>
      <c r="AG149" s="175">
        <f t="shared" si="49"/>
        <v>0.79062880976242444</v>
      </c>
      <c r="AH149" s="175">
        <f t="shared" si="50"/>
        <v>0.73819135109990053</v>
      </c>
      <c r="AI149" s="175">
        <f t="shared" si="51"/>
        <v>0.87623175189362357</v>
      </c>
    </row>
    <row r="150" spans="1:35" x14ac:dyDescent="0.25">
      <c r="A150" s="25" t="s">
        <v>495</v>
      </c>
      <c r="B150" s="30" t="s">
        <v>60</v>
      </c>
      <c r="C150" s="31" t="s">
        <v>496</v>
      </c>
      <c r="D150" s="32"/>
      <c r="E150" s="32" t="s">
        <v>497</v>
      </c>
      <c r="F150" s="32" t="s">
        <v>498</v>
      </c>
      <c r="G150" s="173">
        <v>2914.8708333333338</v>
      </c>
      <c r="H150" s="173">
        <v>1912.0375000000001</v>
      </c>
      <c r="I150" s="29">
        <v>1.8257905090380319E-2</v>
      </c>
      <c r="J150" s="29">
        <v>1.0971840031436371E-2</v>
      </c>
      <c r="K150" s="29">
        <v>2.9937124665504251E-2</v>
      </c>
      <c r="L150" s="29">
        <v>1.6072845482302436E-2</v>
      </c>
      <c r="M150" s="29">
        <v>2.5584681660551983E-2</v>
      </c>
      <c r="N150" s="29">
        <v>1.107850061325532E-2</v>
      </c>
      <c r="O150" s="29">
        <v>4.4312904416401754E-2</v>
      </c>
      <c r="P150" s="29">
        <v>2.0654223178360728E-2</v>
      </c>
      <c r="Q150" s="29">
        <v>1.9433609266880352E-2</v>
      </c>
      <c r="R150" s="29">
        <v>1.0284758704076181E-2</v>
      </c>
      <c r="T150" s="174">
        <f t="shared" si="37"/>
        <v>6.2637098294682523E-6</v>
      </c>
      <c r="U150" s="174">
        <f t="shared" si="38"/>
        <v>5.7382975132215605E-6</v>
      </c>
      <c r="V150" s="174">
        <f t="shared" si="39"/>
        <v>1.0270480709867103E-5</v>
      </c>
      <c r="W150" s="174">
        <f t="shared" si="40"/>
        <v>8.40613506916179E-6</v>
      </c>
      <c r="X150" s="174">
        <f t="shared" si="41"/>
        <v>8.7772951610669922E-6</v>
      </c>
      <c r="Y150" s="174">
        <f t="shared" si="42"/>
        <v>5.7940812422639825E-6</v>
      </c>
      <c r="Z150" s="174">
        <f t="shared" si="43"/>
        <v>1.5202356107741222E-5</v>
      </c>
      <c r="AA150" s="174">
        <f t="shared" si="44"/>
        <v>1.0802206116961998E-5</v>
      </c>
      <c r="AB150" s="174">
        <f t="shared" si="45"/>
        <v>6.6670567507297834E-6</v>
      </c>
      <c r="AC150" s="174">
        <f t="shared" si="46"/>
        <v>5.378952402385508E-6</v>
      </c>
      <c r="AE150" s="175">
        <f t="shared" si="47"/>
        <v>0.91611803059987917</v>
      </c>
      <c r="AF150" s="175">
        <f t="shared" si="48"/>
        <v>0.81847532813978319</v>
      </c>
      <c r="AG150" s="175">
        <f t="shared" si="49"/>
        <v>0.66012149938451403</v>
      </c>
      <c r="AH150" s="175">
        <f t="shared" si="50"/>
        <v>0.71056131302314285</v>
      </c>
      <c r="AI150" s="175">
        <f t="shared" si="51"/>
        <v>0.80679565263888331</v>
      </c>
    </row>
    <row r="151" spans="1:35" x14ac:dyDescent="0.25">
      <c r="A151" s="25" t="s">
        <v>499</v>
      </c>
      <c r="B151" s="30" t="s">
        <v>62</v>
      </c>
      <c r="C151" s="31" t="s">
        <v>500</v>
      </c>
      <c r="D151" s="32">
        <v>8042</v>
      </c>
      <c r="E151" s="32">
        <v>1</v>
      </c>
      <c r="F151" s="32" t="s">
        <v>501</v>
      </c>
      <c r="G151" s="173">
        <v>1381.8125</v>
      </c>
      <c r="H151" s="173">
        <v>1903.4499999999996</v>
      </c>
      <c r="I151" s="29">
        <v>2.7480527013589658E-2</v>
      </c>
      <c r="J151" s="29">
        <v>1.3131462280471276E-2</v>
      </c>
      <c r="K151" s="29">
        <v>4.4752038241630758E-2</v>
      </c>
      <c r="L151" s="29">
        <v>5.4938867682203255E-2</v>
      </c>
      <c r="M151" s="29">
        <v>2.36492835391117E-2</v>
      </c>
      <c r="N151" s="29">
        <v>1.010491447662319E-2</v>
      </c>
      <c r="O151" s="29">
        <v>3.9791631875570797E-2</v>
      </c>
      <c r="P151" s="29">
        <v>6.040272968226245E-2</v>
      </c>
      <c r="Q151" s="29">
        <v>2.8588908269804442E-2</v>
      </c>
      <c r="R151" s="29">
        <v>1.5029494994156553E-2</v>
      </c>
      <c r="T151" s="174">
        <f t="shared" si="37"/>
        <v>1.9887305270135895E-5</v>
      </c>
      <c r="U151" s="174">
        <f t="shared" si="38"/>
        <v>6.8987692245508307E-6</v>
      </c>
      <c r="V151" s="174">
        <f t="shared" si="39"/>
        <v>3.2386476632416306E-5</v>
      </c>
      <c r="W151" s="174">
        <f t="shared" si="40"/>
        <v>2.8862784776171303E-5</v>
      </c>
      <c r="X151" s="174">
        <f t="shared" si="41"/>
        <v>1.7114683460391115E-5</v>
      </c>
      <c r="Y151" s="174">
        <f t="shared" si="42"/>
        <v>5.308736492486376E-6</v>
      </c>
      <c r="Z151" s="174">
        <f t="shared" si="43"/>
        <v>2.8796694106885555E-5</v>
      </c>
      <c r="AA151" s="174">
        <f t="shared" si="44"/>
        <v>3.1733289386252574E-5</v>
      </c>
      <c r="AB151" s="174">
        <f t="shared" si="45"/>
        <v>2.0689426582698044E-5</v>
      </c>
      <c r="AC151" s="174">
        <f t="shared" si="46"/>
        <v>7.8959231890286359E-6</v>
      </c>
      <c r="AE151" s="175">
        <f t="shared" si="47"/>
        <v>0.34689311250783095</v>
      </c>
      <c r="AF151" s="175">
        <f t="shared" si="48"/>
        <v>0.8911986661519683</v>
      </c>
      <c r="AG151" s="175">
        <f t="shared" si="49"/>
        <v>0.31018607529449788</v>
      </c>
      <c r="AH151" s="175">
        <f t="shared" si="50"/>
        <v>1.1019768195775241</v>
      </c>
      <c r="AI151" s="175">
        <f t="shared" si="51"/>
        <v>0.38164050402594352</v>
      </c>
    </row>
    <row r="152" spans="1:35" x14ac:dyDescent="0.25">
      <c r="A152" s="25" t="s">
        <v>502</v>
      </c>
      <c r="B152" s="30" t="s">
        <v>62</v>
      </c>
      <c r="C152" s="31" t="s">
        <v>500</v>
      </c>
      <c r="D152" s="32">
        <v>8042</v>
      </c>
      <c r="E152" s="32">
        <v>2</v>
      </c>
      <c r="F152" s="32" t="s">
        <v>503</v>
      </c>
      <c r="G152" s="173">
        <v>1433.3749999999998</v>
      </c>
      <c r="H152" s="173">
        <v>1798.0833333333333</v>
      </c>
      <c r="I152" s="29">
        <v>2.8504291369171205E-2</v>
      </c>
      <c r="J152" s="29">
        <v>1.23995589537759E-2</v>
      </c>
      <c r="K152" s="29">
        <v>4.642114285140185E-2</v>
      </c>
      <c r="L152" s="29">
        <v>5.1879713966344859E-2</v>
      </c>
      <c r="M152" s="29">
        <v>2.4531985304952372E-2</v>
      </c>
      <c r="N152" s="29">
        <v>9.5423713186595857E-3</v>
      </c>
      <c r="O152" s="29">
        <v>4.1280211960370253E-2</v>
      </c>
      <c r="P152" s="29">
        <v>5.7049937055334045E-2</v>
      </c>
      <c r="Q152" s="29">
        <v>2.9656352292668543E-2</v>
      </c>
      <c r="R152" s="29">
        <v>1.4192555260017461E-2</v>
      </c>
      <c r="T152" s="174">
        <f t="shared" si="37"/>
        <v>1.9886136823351327E-5</v>
      </c>
      <c r="U152" s="174">
        <f t="shared" si="38"/>
        <v>6.8959868121291562E-6</v>
      </c>
      <c r="V152" s="174">
        <f t="shared" si="39"/>
        <v>3.238590239916411E-5</v>
      </c>
      <c r="W152" s="174">
        <f t="shared" si="40"/>
        <v>2.8852786188818573E-5</v>
      </c>
      <c r="X152" s="174">
        <f t="shared" si="41"/>
        <v>1.7114841060401065E-5</v>
      </c>
      <c r="Y152" s="174">
        <f t="shared" si="42"/>
        <v>5.3069683377631292E-6</v>
      </c>
      <c r="Z152" s="174">
        <f t="shared" si="43"/>
        <v>2.8799310690063842E-5</v>
      </c>
      <c r="AA152" s="174">
        <f t="shared" si="44"/>
        <v>3.1728194126338626E-5</v>
      </c>
      <c r="AB152" s="174">
        <f t="shared" si="45"/>
        <v>2.0689876893812538E-5</v>
      </c>
      <c r="AC152" s="174">
        <f t="shared" si="46"/>
        <v>7.8931576734582916E-6</v>
      </c>
      <c r="AE152" s="175">
        <f t="shared" si="47"/>
        <v>0.34677357766298444</v>
      </c>
      <c r="AF152" s="175">
        <f t="shared" si="48"/>
        <v>0.8909057352548333</v>
      </c>
      <c r="AG152" s="175">
        <f t="shared" si="49"/>
        <v>0.31007990778494365</v>
      </c>
      <c r="AH152" s="175">
        <f t="shared" si="50"/>
        <v>1.1016997756576614</v>
      </c>
      <c r="AI152" s="175">
        <f t="shared" si="51"/>
        <v>0.38149853254171845</v>
      </c>
    </row>
    <row r="153" spans="1:35" x14ac:dyDescent="0.25">
      <c r="A153" s="25" t="s">
        <v>504</v>
      </c>
      <c r="B153" s="30" t="s">
        <v>62</v>
      </c>
      <c r="C153" s="31" t="s">
        <v>505</v>
      </c>
      <c r="D153" s="32">
        <v>2708</v>
      </c>
      <c r="E153" s="32">
        <v>6</v>
      </c>
      <c r="F153" s="32"/>
      <c r="G153" s="173"/>
      <c r="H153" s="173"/>
      <c r="I153" s="29">
        <v>0</v>
      </c>
      <c r="J153" s="29">
        <v>0</v>
      </c>
      <c r="K153" s="29">
        <v>0</v>
      </c>
      <c r="L153" s="29">
        <v>0</v>
      </c>
      <c r="M153" s="29">
        <v>0</v>
      </c>
      <c r="N153" s="29">
        <v>0</v>
      </c>
      <c r="O153" s="29">
        <v>0</v>
      </c>
      <c r="P153" s="29">
        <v>0</v>
      </c>
      <c r="Q153" s="29">
        <v>0</v>
      </c>
      <c r="R153" s="29">
        <v>0</v>
      </c>
      <c r="T153" s="174"/>
      <c r="U153" s="174"/>
      <c r="V153" s="174"/>
      <c r="W153" s="174"/>
      <c r="X153" s="174"/>
      <c r="Y153" s="174"/>
      <c r="Z153" s="174"/>
      <c r="AA153" s="174"/>
      <c r="AB153" s="174"/>
      <c r="AC153" s="174"/>
      <c r="AE153" s="175"/>
      <c r="AF153" s="175"/>
      <c r="AG153" s="175"/>
      <c r="AH153" s="175"/>
      <c r="AI153" s="175"/>
    </row>
    <row r="154" spans="1:35" x14ac:dyDescent="0.25">
      <c r="A154" s="25" t="s">
        <v>506</v>
      </c>
      <c r="B154" s="30" t="s">
        <v>62</v>
      </c>
      <c r="C154" s="31" t="s">
        <v>507</v>
      </c>
      <c r="D154" s="32">
        <v>2721</v>
      </c>
      <c r="E154" s="32">
        <v>5</v>
      </c>
      <c r="F154" s="32" t="s">
        <v>508</v>
      </c>
      <c r="G154" s="173">
        <v>382.05416666666662</v>
      </c>
      <c r="H154" s="173">
        <v>673.26250000000005</v>
      </c>
      <c r="I154" s="29">
        <v>8.4822258718910658E-3</v>
      </c>
      <c r="J154" s="29">
        <v>4.5514894210943709E-3</v>
      </c>
      <c r="K154" s="29">
        <v>1.1117860427956093E-2</v>
      </c>
      <c r="L154" s="29">
        <v>1.3323680444375563E-2</v>
      </c>
      <c r="M154" s="29">
        <v>7.2587789078782817E-3</v>
      </c>
      <c r="N154" s="29">
        <v>4.013622548547085E-3</v>
      </c>
      <c r="O154" s="29">
        <v>1.2424319085288731E-2</v>
      </c>
      <c r="P154" s="29">
        <v>9.0370967484907812E-3</v>
      </c>
      <c r="Q154" s="29">
        <v>8.5441990482145336E-3</v>
      </c>
      <c r="R154" s="29">
        <v>3.1339373793748582E-3</v>
      </c>
      <c r="T154" s="174">
        <f t="shared" si="37"/>
        <v>2.2201631632227719E-5</v>
      </c>
      <c r="U154" s="174">
        <f t="shared" si="38"/>
        <v>6.7603489294210959E-6</v>
      </c>
      <c r="V154" s="174">
        <f t="shared" si="39"/>
        <v>2.9100220329899368E-5</v>
      </c>
      <c r="W154" s="174">
        <f t="shared" si="40"/>
        <v>1.9789726064314533E-5</v>
      </c>
      <c r="X154" s="174">
        <f t="shared" si="41"/>
        <v>1.8999344965164055E-5</v>
      </c>
      <c r="Y154" s="174">
        <f t="shared" si="42"/>
        <v>5.9614527001683363E-6</v>
      </c>
      <c r="Z154" s="174">
        <f t="shared" si="43"/>
        <v>3.2519784285270366E-5</v>
      </c>
      <c r="AA154" s="174">
        <f t="shared" si="44"/>
        <v>1.3422842871080419E-5</v>
      </c>
      <c r="AB154" s="174">
        <f t="shared" si="45"/>
        <v>2.2363842077055918E-5</v>
      </c>
      <c r="AC154" s="174">
        <f t="shared" si="46"/>
        <v>4.6548521258422353E-6</v>
      </c>
      <c r="AE154" s="175">
        <f t="shared" si="47"/>
        <v>0.30449784238415273</v>
      </c>
      <c r="AF154" s="175">
        <f t="shared" si="48"/>
        <v>0.68005416591232282</v>
      </c>
      <c r="AG154" s="175">
        <f t="shared" si="49"/>
        <v>0.31377148586432124</v>
      </c>
      <c r="AH154" s="175">
        <f t="shared" si="50"/>
        <v>0.41275928380497323</v>
      </c>
      <c r="AI154" s="175">
        <f t="shared" si="51"/>
        <v>0.20814187963784003</v>
      </c>
    </row>
    <row r="155" spans="1:35" x14ac:dyDescent="0.25">
      <c r="A155" s="25" t="s">
        <v>509</v>
      </c>
      <c r="B155" s="30" t="s">
        <v>62</v>
      </c>
      <c r="C155" s="31" t="s">
        <v>510</v>
      </c>
      <c r="D155" s="32"/>
      <c r="E155" s="32">
        <v>3</v>
      </c>
      <c r="F155" s="32" t="s">
        <v>511</v>
      </c>
      <c r="G155" s="173"/>
      <c r="H155" s="173"/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0</v>
      </c>
      <c r="P155" s="29">
        <v>0</v>
      </c>
      <c r="Q155" s="29">
        <v>0</v>
      </c>
      <c r="R155" s="29">
        <v>0</v>
      </c>
      <c r="T155" s="174"/>
      <c r="U155" s="174"/>
      <c r="V155" s="174"/>
      <c r="W155" s="174"/>
      <c r="X155" s="174"/>
      <c r="Y155" s="174"/>
      <c r="Z155" s="174"/>
      <c r="AA155" s="174"/>
      <c r="AB155" s="174"/>
      <c r="AC155" s="174"/>
      <c r="AE155" s="175"/>
      <c r="AF155" s="175"/>
      <c r="AG155" s="175"/>
      <c r="AH155" s="175"/>
      <c r="AI155" s="175"/>
    </row>
    <row r="156" spans="1:35" x14ac:dyDescent="0.25">
      <c r="A156" s="25" t="s">
        <v>512</v>
      </c>
      <c r="B156" s="30" t="s">
        <v>62</v>
      </c>
      <c r="C156" s="31" t="s">
        <v>513</v>
      </c>
      <c r="D156" s="32"/>
      <c r="E156" s="32">
        <v>3</v>
      </c>
      <c r="F156" s="32" t="s">
        <v>514</v>
      </c>
      <c r="G156" s="173"/>
      <c r="H156" s="173"/>
      <c r="I156" s="29">
        <v>0</v>
      </c>
      <c r="J156" s="29">
        <v>0</v>
      </c>
      <c r="K156" s="29">
        <v>0</v>
      </c>
      <c r="L156" s="29">
        <v>0</v>
      </c>
      <c r="M156" s="29">
        <v>0</v>
      </c>
      <c r="N156" s="29">
        <v>0</v>
      </c>
      <c r="O156" s="29">
        <v>0</v>
      </c>
      <c r="P156" s="29">
        <v>0</v>
      </c>
      <c r="Q156" s="29">
        <v>0</v>
      </c>
      <c r="R156" s="29">
        <v>0</v>
      </c>
      <c r="T156" s="174"/>
      <c r="U156" s="174"/>
      <c r="V156" s="174"/>
      <c r="W156" s="174"/>
      <c r="X156" s="174"/>
      <c r="Y156" s="174"/>
      <c r="Z156" s="174"/>
      <c r="AA156" s="174"/>
      <c r="AB156" s="174"/>
      <c r="AC156" s="174"/>
      <c r="AE156" s="175"/>
      <c r="AF156" s="175"/>
      <c r="AG156" s="175"/>
      <c r="AH156" s="175"/>
      <c r="AI156" s="175"/>
    </row>
    <row r="157" spans="1:35" x14ac:dyDescent="0.25">
      <c r="A157" s="25" t="s">
        <v>515</v>
      </c>
      <c r="B157" s="30" t="s">
        <v>62</v>
      </c>
      <c r="C157" s="31" t="s">
        <v>513</v>
      </c>
      <c r="D157" s="32"/>
      <c r="E157" s="32" t="s">
        <v>99</v>
      </c>
      <c r="F157" s="32" t="s">
        <v>516</v>
      </c>
      <c r="G157" s="173"/>
      <c r="H157" s="173"/>
      <c r="I157" s="29">
        <v>0.47023650086521113</v>
      </c>
      <c r="J157" s="29">
        <v>4.9757842389390912E-2</v>
      </c>
      <c r="K157" s="29">
        <v>0.19036499491452488</v>
      </c>
      <c r="L157" s="29">
        <v>0.17634943512107343</v>
      </c>
      <c r="M157" s="29">
        <v>0.14228832500097796</v>
      </c>
      <c r="N157" s="29">
        <v>9.2902146774635208E-2</v>
      </c>
      <c r="O157" s="29">
        <v>0.12374853555920666</v>
      </c>
      <c r="P157" s="29">
        <v>5.0284077162304895E-2</v>
      </c>
      <c r="Q157" s="29">
        <v>0.14646520496420609</v>
      </c>
      <c r="R157" s="29">
        <v>3.7218518757579318E-2</v>
      </c>
      <c r="T157" s="174"/>
      <c r="U157" s="174"/>
      <c r="V157" s="174"/>
      <c r="W157" s="174"/>
      <c r="X157" s="174"/>
      <c r="Y157" s="174"/>
      <c r="Z157" s="174"/>
      <c r="AA157" s="174"/>
      <c r="AB157" s="174"/>
      <c r="AC157" s="174"/>
      <c r="AE157" s="175"/>
      <c r="AF157" s="175"/>
      <c r="AG157" s="175"/>
      <c r="AH157" s="175"/>
      <c r="AI157" s="175"/>
    </row>
    <row r="158" spans="1:35" x14ac:dyDescent="0.25">
      <c r="A158" s="25" t="s">
        <v>517</v>
      </c>
      <c r="B158" s="30" t="s">
        <v>62</v>
      </c>
      <c r="C158" s="31" t="s">
        <v>518</v>
      </c>
      <c r="D158" s="32">
        <v>2727</v>
      </c>
      <c r="E158" s="32">
        <v>3</v>
      </c>
      <c r="F158" s="32" t="s">
        <v>519</v>
      </c>
      <c r="G158" s="173">
        <v>1313.3916666666667</v>
      </c>
      <c r="H158" s="173">
        <v>1105.2458333333336</v>
      </c>
      <c r="I158" s="29">
        <v>2.9466207353583435E-2</v>
      </c>
      <c r="J158" s="29">
        <v>7.2307688903573324E-3</v>
      </c>
      <c r="K158" s="29">
        <v>3.6485106227569931E-2</v>
      </c>
      <c r="L158" s="29">
        <v>2.6034937815856585E-2</v>
      </c>
      <c r="M158" s="29">
        <v>2.3955633536087505E-2</v>
      </c>
      <c r="N158" s="29">
        <v>6.5969201767510513E-3</v>
      </c>
      <c r="O158" s="29">
        <v>4.25910849475028E-2</v>
      </c>
      <c r="P158" s="29">
        <v>1.4713579184262991E-2</v>
      </c>
      <c r="Q158" s="29">
        <v>2.9739541391598262E-2</v>
      </c>
      <c r="R158" s="29">
        <v>6.9939674154957743E-3</v>
      </c>
      <c r="T158" s="174">
        <f t="shared" si="37"/>
        <v>2.2435202005177513E-5</v>
      </c>
      <c r="U158" s="174">
        <f t="shared" si="38"/>
        <v>6.5422267809414923E-6</v>
      </c>
      <c r="V158" s="174">
        <f t="shared" si="39"/>
        <v>2.7779303884398483E-5</v>
      </c>
      <c r="W158" s="174">
        <f t="shared" si="40"/>
        <v>2.3555789156279631E-5</v>
      </c>
      <c r="X158" s="174">
        <f t="shared" si="41"/>
        <v>1.8239519972656674E-5</v>
      </c>
      <c r="Y158" s="174">
        <f t="shared" si="42"/>
        <v>5.9687356222418541E-6</v>
      </c>
      <c r="Z158" s="174">
        <f t="shared" si="43"/>
        <v>3.2428319768159639E-5</v>
      </c>
      <c r="AA158" s="174">
        <f t="shared" si="44"/>
        <v>1.331249459668896E-5</v>
      </c>
      <c r="AB158" s="174">
        <f t="shared" si="45"/>
        <v>2.2643315125545131E-5</v>
      </c>
      <c r="AC158" s="174">
        <f t="shared" si="46"/>
        <v>6.3279744691753543E-6</v>
      </c>
      <c r="AE158" s="175">
        <f t="shared" si="47"/>
        <v>0.29160543236614056</v>
      </c>
      <c r="AF158" s="175">
        <f t="shared" si="48"/>
        <v>0.84796182274060228</v>
      </c>
      <c r="AG158" s="175">
        <f t="shared" si="49"/>
        <v>0.3272419247430709</v>
      </c>
      <c r="AH158" s="175">
        <f t="shared" si="50"/>
        <v>0.41052064034967622</v>
      </c>
      <c r="AI158" s="175">
        <f t="shared" si="51"/>
        <v>0.27946325147577128</v>
      </c>
    </row>
    <row r="159" spans="1:35" x14ac:dyDescent="0.25">
      <c r="A159" s="25" t="s">
        <v>520</v>
      </c>
      <c r="B159" s="30" t="s">
        <v>62</v>
      </c>
      <c r="C159" s="31" t="s">
        <v>518</v>
      </c>
      <c r="D159" s="32">
        <v>2727</v>
      </c>
      <c r="E159" s="32">
        <v>4</v>
      </c>
      <c r="F159" s="32" t="s">
        <v>521</v>
      </c>
      <c r="G159" s="173">
        <v>832.82499999999982</v>
      </c>
      <c r="H159" s="173">
        <v>1664.3541666666667</v>
      </c>
      <c r="I159" s="29">
        <v>1.8690248541905853E-2</v>
      </c>
      <c r="J159" s="29">
        <v>1.1417748109230071E-2</v>
      </c>
      <c r="K159" s="29">
        <v>2.314349235361653E-2</v>
      </c>
      <c r="L159" s="29">
        <v>3.9887260423073882E-2</v>
      </c>
      <c r="M159" s="29">
        <v>1.5198202525832373E-2</v>
      </c>
      <c r="N159" s="29">
        <v>1.0707896706179177E-2</v>
      </c>
      <c r="O159" s="29">
        <v>2.700066230363006E-2</v>
      </c>
      <c r="P159" s="29">
        <v>2.2232086034465137E-2</v>
      </c>
      <c r="Q159" s="29">
        <v>1.8862031504018363E-2</v>
      </c>
      <c r="R159" s="29">
        <v>1.0943858797875908E-2</v>
      </c>
      <c r="T159" s="174">
        <f t="shared" si="37"/>
        <v>2.2441987862883387E-5</v>
      </c>
      <c r="U159" s="174">
        <f t="shared" si="38"/>
        <v>6.8601673477330217E-6</v>
      </c>
      <c r="V159" s="174">
        <f t="shared" si="39"/>
        <v>2.7789142201082504E-5</v>
      </c>
      <c r="W159" s="174">
        <f t="shared" si="40"/>
        <v>2.3965608535687595E-5</v>
      </c>
      <c r="X159" s="174">
        <f t="shared" si="41"/>
        <v>1.8248974905691324E-5</v>
      </c>
      <c r="Y159" s="174">
        <f t="shared" si="42"/>
        <v>6.4336647335252729E-6</v>
      </c>
      <c r="Z159" s="174">
        <f t="shared" si="43"/>
        <v>3.2420571312856925E-5</v>
      </c>
      <c r="AA159" s="174">
        <f t="shared" si="44"/>
        <v>1.3357785548127107E-5</v>
      </c>
      <c r="AB159" s="174">
        <f t="shared" si="45"/>
        <v>2.2648253239298012E-5</v>
      </c>
      <c r="AC159" s="174">
        <f t="shared" si="46"/>
        <v>6.5754386999216858E-6</v>
      </c>
      <c r="AE159" s="175">
        <f t="shared" si="47"/>
        <v>0.30568447811519378</v>
      </c>
      <c r="AF159" s="175">
        <f t="shared" si="48"/>
        <v>0.86240907913861531</v>
      </c>
      <c r="AG159" s="175">
        <f t="shared" si="49"/>
        <v>0.35254937698000782</v>
      </c>
      <c r="AH159" s="175">
        <f t="shared" si="50"/>
        <v>0.41201573591116364</v>
      </c>
      <c r="AI159" s="175">
        <f t="shared" si="51"/>
        <v>0.29032873442585605</v>
      </c>
    </row>
    <row r="160" spans="1:35" x14ac:dyDescent="0.25">
      <c r="A160" s="25" t="s">
        <v>522</v>
      </c>
      <c r="B160" s="30" t="s">
        <v>62</v>
      </c>
      <c r="C160" s="31" t="s">
        <v>518</v>
      </c>
      <c r="D160" s="32">
        <v>2727</v>
      </c>
      <c r="E160" s="32" t="s">
        <v>148</v>
      </c>
      <c r="F160" s="32" t="s">
        <v>523</v>
      </c>
      <c r="G160" s="173">
        <v>1008.4916666666667</v>
      </c>
      <c r="H160" s="173">
        <v>1719.2666666666667</v>
      </c>
      <c r="I160" s="29">
        <v>2.2636564698797722E-2</v>
      </c>
      <c r="J160" s="29">
        <v>1.1765504635848021E-2</v>
      </c>
      <c r="K160" s="29">
        <v>2.8023057049886953E-2</v>
      </c>
      <c r="L160" s="29">
        <v>4.1165072548204805E-2</v>
      </c>
      <c r="M160" s="29">
        <v>1.8404594681682759E-2</v>
      </c>
      <c r="N160" s="29">
        <v>1.1025221451254962E-2</v>
      </c>
      <c r="O160" s="29">
        <v>3.2700682065157201E-2</v>
      </c>
      <c r="P160" s="29">
        <v>2.2957221929448116E-2</v>
      </c>
      <c r="Q160" s="29">
        <v>2.2847523929258137E-2</v>
      </c>
      <c r="R160" s="29">
        <v>1.1289021879263157E-2</v>
      </c>
      <c r="T160" s="174">
        <f t="shared" si="37"/>
        <v>2.2445961079299338E-5</v>
      </c>
      <c r="U160" s="174">
        <f t="shared" si="38"/>
        <v>6.8433273697204361E-6</v>
      </c>
      <c r="V160" s="174">
        <f t="shared" si="39"/>
        <v>2.7787098273712674E-5</v>
      </c>
      <c r="W160" s="174">
        <f t="shared" si="40"/>
        <v>2.3943390136223665E-5</v>
      </c>
      <c r="X160" s="174">
        <f t="shared" si="41"/>
        <v>1.8249624949817229E-5</v>
      </c>
      <c r="Y160" s="174">
        <f t="shared" si="42"/>
        <v>6.4127465884223675E-6</v>
      </c>
      <c r="Z160" s="174">
        <f t="shared" si="43"/>
        <v>3.2425336912541535E-5</v>
      </c>
      <c r="AA160" s="174">
        <f t="shared" si="44"/>
        <v>1.3352915155365533E-5</v>
      </c>
      <c r="AB160" s="174">
        <f t="shared" si="45"/>
        <v>2.2655143998140593E-5</v>
      </c>
      <c r="AC160" s="174">
        <f t="shared" si="46"/>
        <v>6.5661843494880509E-6</v>
      </c>
      <c r="AE160" s="175">
        <f t="shared" si="47"/>
        <v>0.30488012277770793</v>
      </c>
      <c r="AF160" s="175">
        <f t="shared" si="48"/>
        <v>0.86167292102157866</v>
      </c>
      <c r="AG160" s="175">
        <f t="shared" si="49"/>
        <v>0.35139059602902095</v>
      </c>
      <c r="AH160" s="175">
        <f t="shared" si="50"/>
        <v>0.41180497804483462</v>
      </c>
      <c r="AI160" s="175">
        <f t="shared" si="51"/>
        <v>0.28983194059710971</v>
      </c>
    </row>
    <row r="161" spans="1:35" x14ac:dyDescent="0.25">
      <c r="A161" s="34" t="s">
        <v>524</v>
      </c>
      <c r="B161" s="30" t="s">
        <v>62</v>
      </c>
      <c r="C161" s="31" t="s">
        <v>525</v>
      </c>
      <c r="D161" s="32">
        <v>6250</v>
      </c>
      <c r="E161" s="32" t="s">
        <v>526</v>
      </c>
      <c r="F161" s="32" t="s">
        <v>527</v>
      </c>
      <c r="G161" s="173">
        <v>1611.9333333333325</v>
      </c>
      <c r="H161" s="173">
        <v>1234.9166666666665</v>
      </c>
      <c r="I161" s="29">
        <v>3.1075409038521885E-2</v>
      </c>
      <c r="J161" s="29">
        <v>1.4013134385767219E-2</v>
      </c>
      <c r="K161" s="29">
        <v>6.5058691784054962E-2</v>
      </c>
      <c r="L161" s="29">
        <v>7.3311452640474992E-2</v>
      </c>
      <c r="M161" s="29">
        <v>2.6563430948347528E-2</v>
      </c>
      <c r="N161" s="29">
        <v>1.3719625251912367E-2</v>
      </c>
      <c r="O161" s="29">
        <v>3.7857048834662746E-2</v>
      </c>
      <c r="P161" s="29">
        <v>2.1080314104925561E-2</v>
      </c>
      <c r="Q161" s="29">
        <v>3.2343026920044933E-2</v>
      </c>
      <c r="R161" s="29">
        <v>1.4157801633909029E-2</v>
      </c>
      <c r="T161" s="174">
        <f t="shared" si="37"/>
        <v>1.9278346316135014E-5</v>
      </c>
      <c r="U161" s="174">
        <f t="shared" si="38"/>
        <v>1.1347433202591717E-5</v>
      </c>
      <c r="V161" s="174">
        <f t="shared" si="39"/>
        <v>4.0360659115795729E-5</v>
      </c>
      <c r="W161" s="174">
        <f t="shared" si="40"/>
        <v>5.93655058833727E-5</v>
      </c>
      <c r="X161" s="174">
        <f t="shared" si="41"/>
        <v>1.6479236702312467E-5</v>
      </c>
      <c r="Y161" s="174">
        <f t="shared" si="42"/>
        <v>1.110975794742887E-5</v>
      </c>
      <c r="Z161" s="174">
        <f t="shared" si="43"/>
        <v>2.348549288721376E-5</v>
      </c>
      <c r="AA161" s="174">
        <f t="shared" si="44"/>
        <v>1.7070232084425856E-5</v>
      </c>
      <c r="AB161" s="174">
        <f t="shared" si="45"/>
        <v>2.0064742288790862E-5</v>
      </c>
      <c r="AC161" s="174">
        <f t="shared" si="46"/>
        <v>1.1464580579452619E-5</v>
      </c>
      <c r="AE161" s="175">
        <f t="shared" si="47"/>
        <v>0.5886102996860515</v>
      </c>
      <c r="AF161" s="175">
        <f t="shared" si="48"/>
        <v>1.4708755303785201</v>
      </c>
      <c r="AG161" s="175">
        <f t="shared" si="49"/>
        <v>0.67416702291010122</v>
      </c>
      <c r="AH161" s="175">
        <f t="shared" si="50"/>
        <v>0.72684155135272577</v>
      </c>
      <c r="AI161" s="175">
        <f t="shared" si="51"/>
        <v>0.57137940843911517</v>
      </c>
    </row>
    <row r="162" spans="1:35" x14ac:dyDescent="0.25">
      <c r="A162" s="25" t="s">
        <v>528</v>
      </c>
      <c r="B162" s="30" t="s">
        <v>62</v>
      </c>
      <c r="C162" s="31" t="s">
        <v>529</v>
      </c>
      <c r="D162" s="32">
        <v>2732</v>
      </c>
      <c r="E162" s="32">
        <v>9</v>
      </c>
      <c r="F162" s="32"/>
      <c r="G162" s="173"/>
      <c r="H162" s="173"/>
      <c r="I162" s="29">
        <v>0</v>
      </c>
      <c r="J162" s="29">
        <v>0</v>
      </c>
      <c r="K162" s="29">
        <v>0</v>
      </c>
      <c r="L162" s="29">
        <v>0</v>
      </c>
      <c r="M162" s="29">
        <v>0</v>
      </c>
      <c r="N162" s="29">
        <v>0</v>
      </c>
      <c r="O162" s="29">
        <v>0</v>
      </c>
      <c r="P162" s="29">
        <v>0</v>
      </c>
      <c r="Q162" s="29">
        <v>0</v>
      </c>
      <c r="R162" s="29">
        <v>0</v>
      </c>
      <c r="T162" s="174"/>
      <c r="U162" s="174"/>
      <c r="V162" s="174"/>
      <c r="W162" s="174"/>
      <c r="X162" s="174"/>
      <c r="Y162" s="174"/>
      <c r="Z162" s="174"/>
      <c r="AA162" s="174"/>
      <c r="AB162" s="174"/>
      <c r="AC162" s="174"/>
      <c r="AE162" s="175"/>
      <c r="AF162" s="175"/>
      <c r="AG162" s="175"/>
      <c r="AH162" s="175"/>
      <c r="AI162" s="175"/>
    </row>
    <row r="163" spans="1:35" x14ac:dyDescent="0.25">
      <c r="A163" s="25" t="s">
        <v>530</v>
      </c>
      <c r="B163" s="30" t="s">
        <v>62</v>
      </c>
      <c r="C163" s="31" t="s">
        <v>531</v>
      </c>
      <c r="D163" s="32">
        <v>2712</v>
      </c>
      <c r="E163" s="32">
        <v>1</v>
      </c>
      <c r="F163" s="32" t="s">
        <v>532</v>
      </c>
      <c r="G163" s="173">
        <v>1004.7708333333334</v>
      </c>
      <c r="H163" s="173">
        <v>451.22916666666669</v>
      </c>
      <c r="I163" s="29">
        <v>1.7996238928202277E-2</v>
      </c>
      <c r="J163" s="29">
        <v>3.1975928585767674E-3</v>
      </c>
      <c r="K163" s="29">
        <v>3.7458610823990893E-2</v>
      </c>
      <c r="L163" s="29">
        <v>1.881893140749297E-2</v>
      </c>
      <c r="M163" s="29">
        <v>1.6206713074130026E-2</v>
      </c>
      <c r="N163" s="29">
        <v>4.5721968392152179E-3</v>
      </c>
      <c r="O163" s="29">
        <v>2.5297354946810791E-2</v>
      </c>
      <c r="P163" s="29">
        <v>7.2845205176958992E-3</v>
      </c>
      <c r="Q163" s="29">
        <v>1.8998373406482735E-2</v>
      </c>
      <c r="R163" s="29">
        <v>3.875122368065342E-3</v>
      </c>
      <c r="T163" s="174">
        <f t="shared" si="37"/>
        <v>1.7910789536455437E-5</v>
      </c>
      <c r="U163" s="174">
        <f t="shared" si="38"/>
        <v>7.0864055224934127E-6</v>
      </c>
      <c r="V163" s="174">
        <f t="shared" si="39"/>
        <v>3.7280750576449079E-5</v>
      </c>
      <c r="W163" s="174">
        <f t="shared" si="40"/>
        <v>4.1705928600566166E-5</v>
      </c>
      <c r="X163" s="174">
        <f t="shared" si="41"/>
        <v>1.6129760674246642E-5</v>
      </c>
      <c r="Y163" s="174">
        <f t="shared" si="42"/>
        <v>1.0132759974252295E-5</v>
      </c>
      <c r="Z163" s="174">
        <f t="shared" si="43"/>
        <v>2.5177238537952641E-5</v>
      </c>
      <c r="AA163" s="174">
        <f t="shared" si="44"/>
        <v>1.6143727081093457E-5</v>
      </c>
      <c r="AB163" s="174">
        <f t="shared" si="45"/>
        <v>1.890816569929236E-5</v>
      </c>
      <c r="AC163" s="174">
        <f t="shared" si="46"/>
        <v>8.5879252812750554E-6</v>
      </c>
      <c r="AE163" s="175">
        <f t="shared" si="47"/>
        <v>0.39565009169862758</v>
      </c>
      <c r="AF163" s="175">
        <f t="shared" si="48"/>
        <v>1.1186987374367015</v>
      </c>
      <c r="AG163" s="175">
        <f t="shared" si="49"/>
        <v>0.62820274763472628</v>
      </c>
      <c r="AH163" s="175">
        <f t="shared" si="50"/>
        <v>0.64120324620820113</v>
      </c>
      <c r="AI163" s="175">
        <f t="shared" si="51"/>
        <v>0.45419134874603195</v>
      </c>
    </row>
    <row r="164" spans="1:35" x14ac:dyDescent="0.25">
      <c r="A164" s="25" t="s">
        <v>533</v>
      </c>
      <c r="B164" s="30" t="s">
        <v>62</v>
      </c>
      <c r="C164" s="31" t="s">
        <v>531</v>
      </c>
      <c r="D164" s="32">
        <v>2712</v>
      </c>
      <c r="E164" s="32">
        <v>2</v>
      </c>
      <c r="F164" s="32" t="s">
        <v>534</v>
      </c>
      <c r="G164" s="173">
        <v>1709.6000000000001</v>
      </c>
      <c r="H164" s="173">
        <v>940.45833333333314</v>
      </c>
      <c r="I164" s="29">
        <v>3.1394786947947576E-2</v>
      </c>
      <c r="J164" s="29">
        <v>7.0475205136255169E-3</v>
      </c>
      <c r="K164" s="29">
        <v>6.4318108095388044E-2</v>
      </c>
      <c r="L164" s="29">
        <v>3.4196613007457986E-2</v>
      </c>
      <c r="M164" s="29">
        <v>2.7848152435245188E-2</v>
      </c>
      <c r="N164" s="29">
        <v>1.0172496656437572E-2</v>
      </c>
      <c r="O164" s="29">
        <v>4.3925797911351254E-2</v>
      </c>
      <c r="P164" s="29">
        <v>1.5540285253178764E-2</v>
      </c>
      <c r="Q164" s="29">
        <v>3.301987446431235E-2</v>
      </c>
      <c r="R164" s="29">
        <v>8.557681511293774E-3</v>
      </c>
      <c r="T164" s="174">
        <f t="shared" si="37"/>
        <v>1.8363820161410605E-5</v>
      </c>
      <c r="U164" s="174">
        <f t="shared" si="38"/>
        <v>7.4937084013562733E-6</v>
      </c>
      <c r="V164" s="174">
        <f t="shared" si="39"/>
        <v>3.7621729115224635E-5</v>
      </c>
      <c r="W164" s="174">
        <f t="shared" si="40"/>
        <v>3.6361646013866993E-5</v>
      </c>
      <c r="X164" s="174">
        <f t="shared" si="41"/>
        <v>1.6289279618182723E-5</v>
      </c>
      <c r="Y164" s="174">
        <f t="shared" si="42"/>
        <v>1.081653093591342E-5</v>
      </c>
      <c r="Z164" s="174">
        <f t="shared" si="43"/>
        <v>2.569361131922745E-5</v>
      </c>
      <c r="AA164" s="174">
        <f t="shared" si="44"/>
        <v>1.6524161360874149E-5</v>
      </c>
      <c r="AB164" s="174">
        <f t="shared" si="45"/>
        <v>1.9314386092835954E-5</v>
      </c>
      <c r="AC164" s="174">
        <f t="shared" si="46"/>
        <v>9.099479698331957E-6</v>
      </c>
      <c r="AE164" s="175">
        <f t="shared" si="47"/>
        <v>0.40806914549857193</v>
      </c>
      <c r="AF164" s="175">
        <f t="shared" si="48"/>
        <v>0.96650650751595268</v>
      </c>
      <c r="AG164" s="175">
        <f t="shared" si="49"/>
        <v>0.66402758068193457</v>
      </c>
      <c r="AH164" s="175">
        <f t="shared" si="50"/>
        <v>0.64312334905247537</v>
      </c>
      <c r="AI164" s="175">
        <f t="shared" si="51"/>
        <v>0.47112445897035859</v>
      </c>
    </row>
    <row r="165" spans="1:35" x14ac:dyDescent="0.25">
      <c r="A165" s="25" t="s">
        <v>535</v>
      </c>
      <c r="B165" s="30" t="s">
        <v>62</v>
      </c>
      <c r="C165" s="31" t="s">
        <v>531</v>
      </c>
      <c r="D165" s="32">
        <v>2712</v>
      </c>
      <c r="E165" s="32" t="s">
        <v>536</v>
      </c>
      <c r="F165" s="32" t="s">
        <v>537</v>
      </c>
      <c r="G165" s="173">
        <v>2042.3124999999998</v>
      </c>
      <c r="H165" s="173">
        <v>1169.070833333333</v>
      </c>
      <c r="I165" s="29">
        <v>2.4839024919602954E-2</v>
      </c>
      <c r="J165" s="29">
        <v>1.2579999999999999E-2</v>
      </c>
      <c r="K165" s="29">
        <v>6.5809000000000006E-2</v>
      </c>
      <c r="L165" s="29">
        <v>7.5915999999999997E-2</v>
      </c>
      <c r="M165" s="29">
        <v>2.1895999999999999E-2</v>
      </c>
      <c r="N165" s="29">
        <v>1.2567999999999999E-2</v>
      </c>
      <c r="O165" s="29">
        <v>3.8034999999999999E-2</v>
      </c>
      <c r="P165" s="29">
        <v>1.7101000000000002E-2</v>
      </c>
      <c r="Q165" s="29">
        <v>2.7701E-2</v>
      </c>
      <c r="R165" s="29">
        <v>1.3344999999999999E-2</v>
      </c>
      <c r="T165" s="174">
        <f t="shared" si="37"/>
        <v>1.2162205793483101E-5</v>
      </c>
      <c r="U165" s="174">
        <f t="shared" si="38"/>
        <v>1.0760682450806733E-5</v>
      </c>
      <c r="V165" s="174">
        <f t="shared" si="39"/>
        <v>3.222278666952291E-5</v>
      </c>
      <c r="W165" s="174">
        <f t="shared" si="40"/>
        <v>6.4937040455917647E-5</v>
      </c>
      <c r="X165" s="174">
        <f t="shared" si="41"/>
        <v>1.0721180034886924E-5</v>
      </c>
      <c r="Y165" s="174">
        <f t="shared" si="42"/>
        <v>1.0750417888850479E-5</v>
      </c>
      <c r="Z165" s="174">
        <f t="shared" si="43"/>
        <v>1.862349664901919E-5</v>
      </c>
      <c r="AA165" s="174">
        <f t="shared" si="44"/>
        <v>1.4627856167825593E-5</v>
      </c>
      <c r="AB165" s="174">
        <f t="shared" si="45"/>
        <v>1.3563546225173671E-5</v>
      </c>
      <c r="AC165" s="174">
        <f t="shared" si="46"/>
        <v>1.1415048275517954E-5</v>
      </c>
      <c r="AE165" s="175">
        <f t="shared" si="47"/>
        <v>0.88476404967367439</v>
      </c>
      <c r="AF165" s="175">
        <f t="shared" si="48"/>
        <v>2.0152521605878571</v>
      </c>
      <c r="AG165" s="175">
        <f t="shared" si="49"/>
        <v>1.0027271115556697</v>
      </c>
      <c r="AH165" s="175">
        <f t="shared" si="50"/>
        <v>0.78545164978972792</v>
      </c>
      <c r="AI165" s="175">
        <f t="shared" si="51"/>
        <v>0.84159762395558857</v>
      </c>
    </row>
    <row r="166" spans="1:35" x14ac:dyDescent="0.25">
      <c r="A166" s="25" t="s">
        <v>538</v>
      </c>
      <c r="B166" s="30" t="s">
        <v>62</v>
      </c>
      <c r="C166" s="31" t="s">
        <v>531</v>
      </c>
      <c r="D166" s="32">
        <v>2712</v>
      </c>
      <c r="E166" s="32" t="s">
        <v>539</v>
      </c>
      <c r="F166" s="32" t="s">
        <v>540</v>
      </c>
      <c r="G166" s="173">
        <v>2123.5916666666653</v>
      </c>
      <c r="H166" s="173">
        <v>1037.2833333333328</v>
      </c>
      <c r="I166" s="29">
        <v>3.9258763650056483E-2</v>
      </c>
      <c r="J166" s="29">
        <v>1.1084E-2</v>
      </c>
      <c r="K166" s="29">
        <v>6.8450999999999998E-2</v>
      </c>
      <c r="L166" s="29">
        <v>6.7042000000000004E-2</v>
      </c>
      <c r="M166" s="29">
        <v>2.2768E-2</v>
      </c>
      <c r="N166" s="29">
        <v>1.11E-2</v>
      </c>
      <c r="O166" s="29">
        <v>3.9394999999999999E-2</v>
      </c>
      <c r="P166" s="29">
        <v>1.5101E-2</v>
      </c>
      <c r="Q166" s="29">
        <v>2.8797E-2</v>
      </c>
      <c r="R166" s="29">
        <v>1.1747E-2</v>
      </c>
      <c r="T166" s="174">
        <f t="shared" si="37"/>
        <v>1.8486964450976454E-5</v>
      </c>
      <c r="U166" s="174">
        <f t="shared" si="38"/>
        <v>1.06856050259492E-5</v>
      </c>
      <c r="V166" s="174">
        <f t="shared" si="39"/>
        <v>3.2233597953153288E-5</v>
      </c>
      <c r="W166" s="174">
        <f t="shared" si="40"/>
        <v>6.4632292687629586E-5</v>
      </c>
      <c r="X166" s="174">
        <f t="shared" si="41"/>
        <v>1.0721458535264555E-5</v>
      </c>
      <c r="Y166" s="174">
        <f t="shared" si="42"/>
        <v>1.0701029933962118E-5</v>
      </c>
      <c r="Z166" s="174">
        <f t="shared" si="43"/>
        <v>1.8551118192056706E-5</v>
      </c>
      <c r="AA166" s="174">
        <f t="shared" si="44"/>
        <v>1.4558220993942516E-5</v>
      </c>
      <c r="AB166" s="174">
        <f t="shared" si="45"/>
        <v>1.3560516577653433E-5</v>
      </c>
      <c r="AC166" s="174">
        <f t="shared" si="46"/>
        <v>1.1324774651734505E-5</v>
      </c>
      <c r="AE166" s="175">
        <f t="shared" si="47"/>
        <v>0.57800754982166924</v>
      </c>
      <c r="AF166" s="175">
        <f t="shared" si="48"/>
        <v>2.0051218849835801</v>
      </c>
      <c r="AG166" s="175">
        <f t="shared" si="49"/>
        <v>0.99809460613635315</v>
      </c>
      <c r="AH166" s="175">
        <f t="shared" si="50"/>
        <v>0.78476245168747372</v>
      </c>
      <c r="AI166" s="175">
        <f t="shared" si="51"/>
        <v>0.83512855774217043</v>
      </c>
    </row>
    <row r="167" spans="1:35" x14ac:dyDescent="0.25">
      <c r="A167" s="34" t="s">
        <v>541</v>
      </c>
      <c r="B167" s="30" t="s">
        <v>542</v>
      </c>
      <c r="C167" s="31" t="s">
        <v>543</v>
      </c>
      <c r="D167" s="32"/>
      <c r="E167" s="32">
        <v>1</v>
      </c>
      <c r="F167" s="32" t="s">
        <v>544</v>
      </c>
      <c r="G167" s="173">
        <v>4420.4999999999991</v>
      </c>
      <c r="H167" s="173">
        <v>1465.5166666666664</v>
      </c>
      <c r="I167" s="29">
        <v>4.0040731454851985E-2</v>
      </c>
      <c r="J167" s="29">
        <v>1.1576035446271414E-2</v>
      </c>
      <c r="K167" s="29">
        <v>5.4292416225687805E-2</v>
      </c>
      <c r="L167" s="29">
        <v>1.775873416384759E-2</v>
      </c>
      <c r="M167" s="29">
        <v>8.6410170000458794E-2</v>
      </c>
      <c r="N167" s="29">
        <v>2.9737662615374912E-2</v>
      </c>
      <c r="O167" s="29">
        <v>4.9254008685955947E-2</v>
      </c>
      <c r="P167" s="29">
        <v>1.5968130443438869E-2</v>
      </c>
      <c r="Q167" s="29">
        <v>3.8445005856604611E-2</v>
      </c>
      <c r="R167" s="29">
        <v>1.103710436424921E-2</v>
      </c>
      <c r="T167" s="174">
        <f t="shared" si="37"/>
        <v>9.057964360332993E-6</v>
      </c>
      <c r="U167" s="174">
        <f t="shared" si="38"/>
        <v>7.8989449315518415E-6</v>
      </c>
      <c r="V167" s="174">
        <f t="shared" si="39"/>
        <v>1.2281962724960483E-5</v>
      </c>
      <c r="W167" s="174">
        <f t="shared" si="40"/>
        <v>1.2117729240323158E-5</v>
      </c>
      <c r="X167" s="174">
        <f t="shared" si="41"/>
        <v>1.9547600950222555E-5</v>
      </c>
      <c r="Y167" s="174">
        <f t="shared" si="42"/>
        <v>2.0291589506800731E-5</v>
      </c>
      <c r="Z167" s="174">
        <f t="shared" si="43"/>
        <v>1.1142180451522669E-5</v>
      </c>
      <c r="AA167" s="174">
        <f t="shared" si="44"/>
        <v>1.0895905046073993E-5</v>
      </c>
      <c r="AB167" s="174">
        <f t="shared" si="45"/>
        <v>8.696981304514109E-6</v>
      </c>
      <c r="AC167" s="174">
        <f t="shared" si="46"/>
        <v>7.5312035784302767E-6</v>
      </c>
      <c r="AE167" s="175">
        <f t="shared" si="47"/>
        <v>0.87204416106374005</v>
      </c>
      <c r="AF167" s="175">
        <f t="shared" si="48"/>
        <v>0.9866280749815699</v>
      </c>
      <c r="AG167" s="175">
        <f t="shared" si="49"/>
        <v>1.038060351163947</v>
      </c>
      <c r="AH167" s="175">
        <f t="shared" si="50"/>
        <v>0.97789701876395119</v>
      </c>
      <c r="AI167" s="175">
        <f t="shared" si="51"/>
        <v>0.86595605012066157</v>
      </c>
    </row>
    <row r="168" spans="1:35" x14ac:dyDescent="0.25">
      <c r="A168" s="25" t="s">
        <v>545</v>
      </c>
      <c r="B168" s="30" t="s">
        <v>63</v>
      </c>
      <c r="C168" s="31" t="s">
        <v>546</v>
      </c>
      <c r="D168" s="32">
        <v>2364</v>
      </c>
      <c r="E168" s="32">
        <v>1</v>
      </c>
      <c r="F168" s="32" t="s">
        <v>547</v>
      </c>
      <c r="G168" s="173">
        <v>244.13333333333333</v>
      </c>
      <c r="H168" s="173">
        <v>420.86666666666662</v>
      </c>
      <c r="I168" s="29">
        <v>1.6664999999999999E-2</v>
      </c>
      <c r="J168" s="29">
        <v>5.7487295856294279E-2</v>
      </c>
      <c r="K168" s="29">
        <v>8.6367917948901463E-3</v>
      </c>
      <c r="L168" s="29">
        <v>5.4064844163744366E-2</v>
      </c>
      <c r="M168" s="29">
        <v>2.2132742073999859E-2</v>
      </c>
      <c r="N168" s="29">
        <v>0.14570816986330781</v>
      </c>
      <c r="O168" s="29">
        <v>9.8254231553710734E-3</v>
      </c>
      <c r="P168" s="29">
        <v>3.8373692657267588E-2</v>
      </c>
      <c r="Q168" s="29">
        <v>2.484749391683962E-2</v>
      </c>
      <c r="R168" s="29">
        <v>3.4620220067272597E-2</v>
      </c>
      <c r="T168" s="174">
        <f t="shared" si="37"/>
        <v>6.8261878754778812E-5</v>
      </c>
      <c r="U168" s="174">
        <f t="shared" si="38"/>
        <v>1.3659265608180173E-4</v>
      </c>
      <c r="V168" s="174">
        <f t="shared" si="39"/>
        <v>3.5377355795563134E-5</v>
      </c>
      <c r="W168" s="174">
        <f t="shared" si="40"/>
        <v>1.2846074171648432E-4</v>
      </c>
      <c r="X168" s="174">
        <f t="shared" si="41"/>
        <v>9.0658419199890199E-5</v>
      </c>
      <c r="Y168" s="174">
        <f t="shared" si="42"/>
        <v>3.4620981275932479E-4</v>
      </c>
      <c r="Z168" s="174">
        <f t="shared" si="43"/>
        <v>4.0246135262306422E-5</v>
      </c>
      <c r="AA168" s="174">
        <f t="shared" si="44"/>
        <v>9.1177790251705041E-5</v>
      </c>
      <c r="AB168" s="174">
        <f t="shared" si="45"/>
        <v>1.0177837486417104E-4</v>
      </c>
      <c r="AC168" s="174">
        <f t="shared" si="46"/>
        <v>8.2259353874400282E-5</v>
      </c>
      <c r="AE168" s="175">
        <f t="shared" si="47"/>
        <v>2.0010093272189535</v>
      </c>
      <c r="AF168" s="175">
        <f t="shared" si="48"/>
        <v>3.6311572424696386</v>
      </c>
      <c r="AG168" s="175">
        <f t="shared" si="49"/>
        <v>3.8188379613809116</v>
      </c>
      <c r="AH168" s="175">
        <f t="shared" si="50"/>
        <v>2.2655042442572122</v>
      </c>
      <c r="AI168" s="175">
        <f t="shared" si="51"/>
        <v>0.80822035117165125</v>
      </c>
    </row>
    <row r="169" spans="1:35" x14ac:dyDescent="0.25">
      <c r="A169" s="25" t="s">
        <v>548</v>
      </c>
      <c r="B169" s="30" t="s">
        <v>63</v>
      </c>
      <c r="C169" s="31" t="s">
        <v>546</v>
      </c>
      <c r="D169" s="32">
        <v>2364</v>
      </c>
      <c r="E169" s="32">
        <v>2</v>
      </c>
      <c r="F169" s="32" t="s">
        <v>549</v>
      </c>
      <c r="G169" s="173">
        <v>698.5749999999997</v>
      </c>
      <c r="H169" s="173">
        <v>1023.5583333333326</v>
      </c>
      <c r="I169" s="29">
        <v>4.7695000000000001E-2</v>
      </c>
      <c r="J169" s="29">
        <v>0.13995120178560078</v>
      </c>
      <c r="K169" s="29">
        <v>2.4717413579462409E-2</v>
      </c>
      <c r="L169" s="29">
        <v>0.13175391593060939</v>
      </c>
      <c r="M169" s="29">
        <v>6.333920458155938E-2</v>
      </c>
      <c r="N169" s="29">
        <v>0.35560887557984366</v>
      </c>
      <c r="O169" s="29">
        <v>2.8118840153777719E-2</v>
      </c>
      <c r="P169" s="29">
        <v>9.2934279087500779E-2</v>
      </c>
      <c r="Q169" s="29">
        <v>7.1112263296689321E-2</v>
      </c>
      <c r="R169" s="29">
        <v>8.4236671538412647E-2</v>
      </c>
      <c r="T169" s="174">
        <f t="shared" si="37"/>
        <v>6.8274702072075325E-5</v>
      </c>
      <c r="U169" s="174">
        <f t="shared" si="38"/>
        <v>1.3673006923780687E-4</v>
      </c>
      <c r="V169" s="174">
        <f t="shared" si="39"/>
        <v>3.5382619732258412E-5</v>
      </c>
      <c r="W169" s="174">
        <f t="shared" si="40"/>
        <v>1.2872145303290919E-4</v>
      </c>
      <c r="X169" s="174">
        <f t="shared" si="41"/>
        <v>9.0669154466677752E-5</v>
      </c>
      <c r="Y169" s="174">
        <f t="shared" si="42"/>
        <v>3.4742414183836835E-4</v>
      </c>
      <c r="Z169" s="174">
        <f t="shared" si="43"/>
        <v>4.0251712634688807E-5</v>
      </c>
      <c r="AA169" s="174">
        <f t="shared" si="44"/>
        <v>9.0795293302776273E-5</v>
      </c>
      <c r="AB169" s="174">
        <f t="shared" si="45"/>
        <v>1.0179617549538611E-4</v>
      </c>
      <c r="AC169" s="174">
        <f t="shared" si="46"/>
        <v>8.2297870863975553E-5</v>
      </c>
      <c r="AE169" s="175">
        <f t="shared" si="47"/>
        <v>2.0026461498647845</v>
      </c>
      <c r="AF169" s="175">
        <f t="shared" si="48"/>
        <v>3.6379853726758835</v>
      </c>
      <c r="AG169" s="175">
        <f t="shared" si="49"/>
        <v>3.8317787772693066</v>
      </c>
      <c r="AH169" s="175">
        <f t="shared" si="50"/>
        <v>2.2556877051867144</v>
      </c>
      <c r="AI169" s="175">
        <f t="shared" si="51"/>
        <v>0.80845739501977343</v>
      </c>
    </row>
    <row r="170" spans="1:35" x14ac:dyDescent="0.25">
      <c r="A170" s="25" t="s">
        <v>550</v>
      </c>
      <c r="B170" s="30" t="s">
        <v>63</v>
      </c>
      <c r="C170" s="31" t="s">
        <v>551</v>
      </c>
      <c r="D170" s="32">
        <v>8002</v>
      </c>
      <c r="E170" s="32">
        <v>1</v>
      </c>
      <c r="F170" s="32" t="s">
        <v>552</v>
      </c>
      <c r="G170" s="173">
        <v>1566.320833333333</v>
      </c>
      <c r="H170" s="173">
        <v>989.08333333333337</v>
      </c>
      <c r="I170" s="29">
        <v>0.12479999999999999</v>
      </c>
      <c r="J170" s="29">
        <v>0.14438771226129785</v>
      </c>
      <c r="K170" s="29">
        <v>6.3626840404389526E-2</v>
      </c>
      <c r="L170" s="29">
        <v>6.5021452691609777E-2</v>
      </c>
      <c r="M170" s="29">
        <v>0.10266660364641839</v>
      </c>
      <c r="N170" s="29">
        <v>0.19166538149140241</v>
      </c>
      <c r="O170" s="29">
        <v>6.8528308476626637E-2</v>
      </c>
      <c r="P170" s="29">
        <v>4.8952142054782682E-2</v>
      </c>
      <c r="Q170" s="29">
        <v>0.13258197528730667</v>
      </c>
      <c r="R170" s="29">
        <v>6.6029888706471959E-2</v>
      </c>
      <c r="T170" s="174">
        <f t="shared" si="37"/>
        <v>7.9677162777953663E-5</v>
      </c>
      <c r="U170" s="174">
        <f t="shared" si="38"/>
        <v>1.4598134191048733E-4</v>
      </c>
      <c r="V170" s="174">
        <f t="shared" si="39"/>
        <v>4.0621843909835123E-5</v>
      </c>
      <c r="W170" s="174">
        <f t="shared" si="40"/>
        <v>6.5739104583310913E-5</v>
      </c>
      <c r="X170" s="174">
        <f t="shared" si="41"/>
        <v>6.5546343674642061E-5</v>
      </c>
      <c r="Y170" s="174">
        <f t="shared" si="42"/>
        <v>1.9378082213302123E-4</v>
      </c>
      <c r="Z170" s="174">
        <f t="shared" si="43"/>
        <v>4.3751131325240404E-5</v>
      </c>
      <c r="AA170" s="174">
        <f t="shared" si="44"/>
        <v>4.9492434464351858E-5</v>
      </c>
      <c r="AB170" s="174">
        <f t="shared" si="45"/>
        <v>8.4645477775555799E-5</v>
      </c>
      <c r="AC170" s="174">
        <f t="shared" si="46"/>
        <v>6.6758670863397373E-5</v>
      </c>
      <c r="AE170" s="175">
        <f t="shared" si="47"/>
        <v>1.8321603935284674</v>
      </c>
      <c r="AF170" s="175">
        <f t="shared" si="48"/>
        <v>1.6183190681650605</v>
      </c>
      <c r="AG170" s="175">
        <f t="shared" si="49"/>
        <v>2.9563940758451381</v>
      </c>
      <c r="AH170" s="175">
        <f t="shared" si="50"/>
        <v>1.1312263926715707</v>
      </c>
      <c r="AI170" s="175">
        <f t="shared" si="51"/>
        <v>0.7886856169731038</v>
      </c>
    </row>
    <row r="171" spans="1:35" x14ac:dyDescent="0.25">
      <c r="A171" s="25" t="s">
        <v>553</v>
      </c>
      <c r="B171" s="30" t="s">
        <v>63</v>
      </c>
      <c r="C171" s="31" t="s">
        <v>554</v>
      </c>
      <c r="D171" s="32">
        <v>2367</v>
      </c>
      <c r="E171" s="32">
        <v>4</v>
      </c>
      <c r="F171" s="32"/>
      <c r="G171" s="173">
        <v>498.00833333333338</v>
      </c>
      <c r="H171" s="173">
        <v>144.55000000000001</v>
      </c>
      <c r="I171" s="29">
        <v>5.8119117717097948E-2</v>
      </c>
      <c r="J171" s="29">
        <v>3.1944246409450157E-2</v>
      </c>
      <c r="K171" s="29">
        <v>2.1609030976459592E-2</v>
      </c>
      <c r="L171" s="29">
        <v>1.5607449009943063E-2</v>
      </c>
      <c r="M171" s="29">
        <v>3.4857091017251644E-2</v>
      </c>
      <c r="N171" s="29">
        <v>2.6629555961587496E-2</v>
      </c>
      <c r="O171" s="29">
        <v>1.9630237528681909E-2</v>
      </c>
      <c r="P171" s="29">
        <v>5.8905875754227928E-3</v>
      </c>
      <c r="Q171" s="29">
        <v>7.9529300798844238E-2</v>
      </c>
      <c r="R171" s="29">
        <v>3.7489417013682337E-2</v>
      </c>
      <c r="T171" s="174">
        <f t="shared" si="37"/>
        <v>1.1670310279365729E-4</v>
      </c>
      <c r="U171" s="174">
        <f t="shared" si="38"/>
        <v>2.2099098173261955E-4</v>
      </c>
      <c r="V171" s="174">
        <f t="shared" si="39"/>
        <v>4.3390902380735777E-5</v>
      </c>
      <c r="W171" s="174">
        <f t="shared" si="40"/>
        <v>1.0797266696605369E-4</v>
      </c>
      <c r="X171" s="174">
        <f t="shared" si="41"/>
        <v>6.9992987434450507E-5</v>
      </c>
      <c r="Y171" s="174">
        <f t="shared" si="42"/>
        <v>1.8422383923616392E-4</v>
      </c>
      <c r="Z171" s="174">
        <f t="shared" si="43"/>
        <v>3.9417488051435365E-5</v>
      </c>
      <c r="AA171" s="174">
        <f t="shared" si="44"/>
        <v>4.075121117552952E-5</v>
      </c>
      <c r="AB171" s="174">
        <f t="shared" si="45"/>
        <v>1.5969471889461869E-4</v>
      </c>
      <c r="AC171" s="174">
        <f t="shared" si="46"/>
        <v>2.5935259089368616E-4</v>
      </c>
      <c r="AE171" s="175">
        <f t="shared" si="47"/>
        <v>1.8936170199635018</v>
      </c>
      <c r="AF171" s="175">
        <f t="shared" si="48"/>
        <v>2.488371087990791</v>
      </c>
      <c r="AG171" s="175">
        <f t="shared" si="49"/>
        <v>2.6320328076965187</v>
      </c>
      <c r="AH171" s="175">
        <f t="shared" si="50"/>
        <v>1.033835822372897</v>
      </c>
      <c r="AI171" s="175">
        <f t="shared" si="51"/>
        <v>1.6240523962776185</v>
      </c>
    </row>
    <row r="172" spans="1:35" x14ac:dyDescent="0.25">
      <c r="A172" s="25" t="s">
        <v>555</v>
      </c>
      <c r="B172" s="30" t="s">
        <v>63</v>
      </c>
      <c r="C172" s="31" t="s">
        <v>554</v>
      </c>
      <c r="D172" s="32">
        <v>2367</v>
      </c>
      <c r="E172" s="32">
        <v>6</v>
      </c>
      <c r="F172" s="32"/>
      <c r="G172" s="173">
        <v>502.43333333333334</v>
      </c>
      <c r="H172" s="173">
        <v>124.4875</v>
      </c>
      <c r="I172" s="29">
        <v>7.1633000000000002E-2</v>
      </c>
      <c r="J172" s="29">
        <v>3.6436000000000003E-2</v>
      </c>
      <c r="K172" s="29">
        <v>2.6632897915019355E-2</v>
      </c>
      <c r="L172" s="29">
        <v>1.7877582920637566E-2</v>
      </c>
      <c r="M172" s="29">
        <v>4.2948656373548631E-2</v>
      </c>
      <c r="N172" s="29">
        <v>3.0411603312663869E-2</v>
      </c>
      <c r="O172" s="29">
        <v>2.4194632152815355E-2</v>
      </c>
      <c r="P172" s="29">
        <v>6.7311601648008656E-3</v>
      </c>
      <c r="Q172" s="29">
        <v>9.8021922843231094E-2</v>
      </c>
      <c r="R172" s="29">
        <v>4.2769728910899335E-2</v>
      </c>
      <c r="T172" s="174">
        <f t="shared" si="37"/>
        <v>1.425721488754727E-4</v>
      </c>
      <c r="U172" s="174">
        <f t="shared" si="38"/>
        <v>2.926880208856311E-4</v>
      </c>
      <c r="V172" s="174">
        <f t="shared" si="39"/>
        <v>5.3007824417871734E-5</v>
      </c>
      <c r="W172" s="174">
        <f t="shared" si="40"/>
        <v>1.4360946215995636E-4</v>
      </c>
      <c r="X172" s="174">
        <f t="shared" si="41"/>
        <v>8.5481303735584092E-5</v>
      </c>
      <c r="Y172" s="174">
        <f t="shared" si="42"/>
        <v>2.4429443367939647E-4</v>
      </c>
      <c r="Z172" s="174">
        <f t="shared" si="43"/>
        <v>4.8154910408310263E-5</v>
      </c>
      <c r="AA172" s="174">
        <f t="shared" si="44"/>
        <v>5.4070972304856842E-5</v>
      </c>
      <c r="AB172" s="174">
        <f t="shared" si="45"/>
        <v>1.9509438633960943E-4</v>
      </c>
      <c r="AC172" s="174">
        <f t="shared" si="46"/>
        <v>3.4356645374755966E-4</v>
      </c>
      <c r="AE172" s="175">
        <f t="shared" si="47"/>
        <v>2.0529116183924159</v>
      </c>
      <c r="AF172" s="175">
        <f t="shared" si="48"/>
        <v>2.7092125311133883</v>
      </c>
      <c r="AG172" s="175">
        <f t="shared" si="49"/>
        <v>2.8578697680496625</v>
      </c>
      <c r="AH172" s="175">
        <f t="shared" si="50"/>
        <v>1.1228548001934529</v>
      </c>
      <c r="AI172" s="175">
        <f t="shared" si="51"/>
        <v>1.761026855736886</v>
      </c>
    </row>
    <row r="173" spans="1:35" x14ac:dyDescent="0.25">
      <c r="A173" s="25" t="s">
        <v>556</v>
      </c>
      <c r="B173" s="30" t="s">
        <v>64</v>
      </c>
      <c r="C173" s="31" t="s">
        <v>557</v>
      </c>
      <c r="D173" s="32">
        <v>2378</v>
      </c>
      <c r="E173" s="32" t="s">
        <v>323</v>
      </c>
      <c r="F173" s="32" t="s">
        <v>558</v>
      </c>
      <c r="G173" s="184">
        <v>717.33333333333314</v>
      </c>
      <c r="H173" s="184">
        <v>637.01666666666665</v>
      </c>
      <c r="I173" s="29">
        <v>3.4888000000000002E-2</v>
      </c>
      <c r="J173" s="29">
        <v>1.6887079215468843E-2</v>
      </c>
      <c r="K173" s="29">
        <v>5.575068805877053E-2</v>
      </c>
      <c r="L173" s="29">
        <v>6.1862741007692838E-2</v>
      </c>
      <c r="M173" s="29">
        <v>2.010921969644466E-2</v>
      </c>
      <c r="N173" s="29">
        <v>1.4944370018712313E-2</v>
      </c>
      <c r="O173" s="29">
        <v>2.1120041097789172E-2</v>
      </c>
      <c r="P173" s="29">
        <v>2.5277603714741144E-2</v>
      </c>
      <c r="Q173" s="29">
        <v>3.6025533370295924E-2</v>
      </c>
      <c r="R173" s="29">
        <v>1.4918451521241943E-2</v>
      </c>
      <c r="T173" s="174">
        <f t="shared" si="37"/>
        <v>4.8635687732342027E-5</v>
      </c>
      <c r="U173" s="174">
        <f t="shared" si="38"/>
        <v>2.6509634832373057E-5</v>
      </c>
      <c r="V173" s="174">
        <f t="shared" si="39"/>
        <v>7.7719360676724739E-5</v>
      </c>
      <c r="W173" s="174">
        <f t="shared" si="40"/>
        <v>9.7113222062781469E-5</v>
      </c>
      <c r="X173" s="174">
        <f t="shared" si="41"/>
        <v>2.8033298833333642E-5</v>
      </c>
      <c r="Y173" s="174">
        <f t="shared" si="42"/>
        <v>2.34599356668517E-5</v>
      </c>
      <c r="Z173" s="174">
        <f t="shared" si="43"/>
        <v>2.9442436474613167E-5</v>
      </c>
      <c r="AA173" s="174">
        <f t="shared" si="44"/>
        <v>3.9681228196134814E-5</v>
      </c>
      <c r="AB173" s="174">
        <f t="shared" si="45"/>
        <v>5.0221468453014775E-5</v>
      </c>
      <c r="AC173" s="174">
        <f t="shared" si="46"/>
        <v>2.3419248352332921E-5</v>
      </c>
      <c r="AE173" s="175">
        <f t="shared" si="47"/>
        <v>0.54506548726655579</v>
      </c>
      <c r="AF173" s="175">
        <f t="shared" si="48"/>
        <v>1.2495370679479196</v>
      </c>
      <c r="AG173" s="175">
        <f t="shared" si="49"/>
        <v>0.83685961492894734</v>
      </c>
      <c r="AH173" s="175">
        <f t="shared" si="50"/>
        <v>1.3477562643414405</v>
      </c>
      <c r="AI173" s="175">
        <f t="shared" si="51"/>
        <v>0.46631946603160451</v>
      </c>
    </row>
    <row r="174" spans="1:35" x14ac:dyDescent="0.25">
      <c r="A174" s="25" t="s">
        <v>559</v>
      </c>
      <c r="B174" s="30" t="s">
        <v>64</v>
      </c>
      <c r="C174" s="31" t="s">
        <v>557</v>
      </c>
      <c r="D174" s="32">
        <v>2378</v>
      </c>
      <c r="E174" s="32">
        <v>1</v>
      </c>
      <c r="F174" s="32"/>
      <c r="G174" s="173"/>
      <c r="H174" s="173"/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29">
        <v>0</v>
      </c>
      <c r="O174" s="29">
        <v>0</v>
      </c>
      <c r="P174" s="29">
        <v>0</v>
      </c>
      <c r="Q174" s="29">
        <v>0</v>
      </c>
      <c r="R174" s="29">
        <v>0</v>
      </c>
      <c r="T174" s="174"/>
      <c r="U174" s="174"/>
      <c r="V174" s="174"/>
      <c r="W174" s="174"/>
      <c r="X174" s="174"/>
      <c r="Y174" s="174"/>
      <c r="Z174" s="174"/>
      <c r="AA174" s="174"/>
      <c r="AB174" s="174"/>
      <c r="AC174" s="174"/>
      <c r="AE174" s="175"/>
      <c r="AF174" s="175"/>
      <c r="AG174" s="175"/>
      <c r="AH174" s="175"/>
      <c r="AI174" s="175"/>
    </row>
    <row r="175" spans="1:35" x14ac:dyDescent="0.25">
      <c r="A175" s="25" t="s">
        <v>560</v>
      </c>
      <c r="B175" s="30" t="s">
        <v>64</v>
      </c>
      <c r="C175" s="31" t="s">
        <v>561</v>
      </c>
      <c r="D175" s="32">
        <v>2403</v>
      </c>
      <c r="E175" s="32">
        <v>2</v>
      </c>
      <c r="F175" s="32" t="s">
        <v>562</v>
      </c>
      <c r="G175" s="173">
        <v>472.56666666666666</v>
      </c>
      <c r="H175" s="173">
        <v>379.05833333333322</v>
      </c>
      <c r="I175" s="29">
        <v>1.4028380009541982E-2</v>
      </c>
      <c r="J175" s="29">
        <v>1.1289138536167784E-2</v>
      </c>
      <c r="K175" s="29">
        <v>1.8072920816093595E-2</v>
      </c>
      <c r="L175" s="29">
        <v>4.2254923954915112E-2</v>
      </c>
      <c r="M175" s="29">
        <v>1.3386803823655299E-2</v>
      </c>
      <c r="N175" s="29">
        <v>2.2894608360679126E-2</v>
      </c>
      <c r="O175" s="29">
        <v>1.3960614067627337E-2</v>
      </c>
      <c r="P175" s="29">
        <v>1.2602806677129404E-2</v>
      </c>
      <c r="Q175" s="29">
        <v>1.05629427878442E-2</v>
      </c>
      <c r="R175" s="29">
        <v>7.0785694107575979E-3</v>
      </c>
      <c r="T175" s="174">
        <f t="shared" si="37"/>
        <v>2.968550471088802E-5</v>
      </c>
      <c r="U175" s="174">
        <f t="shared" si="38"/>
        <v>2.9782061343683568E-5</v>
      </c>
      <c r="V175" s="174">
        <f t="shared" si="39"/>
        <v>3.8244171861663811E-5</v>
      </c>
      <c r="W175" s="174">
        <f t="shared" si="40"/>
        <v>1.1147340722821498E-4</v>
      </c>
      <c r="X175" s="174">
        <f t="shared" si="41"/>
        <v>2.8327863067620723E-5</v>
      </c>
      <c r="Y175" s="174">
        <f t="shared" si="42"/>
        <v>6.0398641442203179E-5</v>
      </c>
      <c r="Z175" s="174">
        <f t="shared" si="43"/>
        <v>2.9542104960768859E-5</v>
      </c>
      <c r="AA175" s="174">
        <f t="shared" si="44"/>
        <v>3.3247670790677096E-5</v>
      </c>
      <c r="AB175" s="174">
        <f t="shared" si="45"/>
        <v>2.2352280710681105E-5</v>
      </c>
      <c r="AC175" s="174">
        <f t="shared" si="46"/>
        <v>1.867408994417992E-5</v>
      </c>
      <c r="AE175" s="175">
        <f t="shared" si="47"/>
        <v>1.0032526525567251</v>
      </c>
      <c r="AF175" s="175">
        <f t="shared" si="48"/>
        <v>2.9147815680630962</v>
      </c>
      <c r="AG175" s="175">
        <f t="shared" si="49"/>
        <v>2.1321284029800314</v>
      </c>
      <c r="AH175" s="175">
        <f t="shared" si="50"/>
        <v>1.1254333716175313</v>
      </c>
      <c r="AI175" s="175">
        <f t="shared" si="51"/>
        <v>0.83544449829929213</v>
      </c>
    </row>
    <row r="176" spans="1:35" x14ac:dyDescent="0.25">
      <c r="A176" s="25" t="s">
        <v>563</v>
      </c>
      <c r="B176" s="30" t="s">
        <v>64</v>
      </c>
      <c r="C176" s="31" t="s">
        <v>564</v>
      </c>
      <c r="D176" s="32">
        <v>2408</v>
      </c>
      <c r="E176" s="32">
        <v>1</v>
      </c>
      <c r="F176" s="32" t="s">
        <v>565</v>
      </c>
      <c r="G176" s="173">
        <v>225.8833333333333</v>
      </c>
      <c r="H176" s="173">
        <v>244.98333333333335</v>
      </c>
      <c r="I176" s="29">
        <v>6.4545439271358335E-3</v>
      </c>
      <c r="J176" s="29">
        <v>3.4262628749772745E-3</v>
      </c>
      <c r="K176" s="29">
        <v>1.5750783783783789E-2</v>
      </c>
      <c r="L176" s="29">
        <v>2.4235845888127994E-2</v>
      </c>
      <c r="M176" s="29">
        <v>3.8565320832285458E-3</v>
      </c>
      <c r="N176" s="29">
        <v>3.7740027836513125E-3</v>
      </c>
      <c r="O176" s="29">
        <v>7.5645282973331876E-3</v>
      </c>
      <c r="P176" s="29">
        <v>1.3849401413702585E-2</v>
      </c>
      <c r="Q176" s="29">
        <v>5.4307769561846939E-3</v>
      </c>
      <c r="R176" s="29">
        <v>3.3751105164161461E-3</v>
      </c>
      <c r="T176" s="174">
        <f t="shared" si="37"/>
        <v>2.8574679822043095E-5</v>
      </c>
      <c r="U176" s="174">
        <f t="shared" si="38"/>
        <v>1.3985697836494759E-5</v>
      </c>
      <c r="V176" s="174">
        <f t="shared" si="39"/>
        <v>6.9729729729729764E-5</v>
      </c>
      <c r="W176" s="174">
        <f t="shared" si="40"/>
        <v>9.8928549784861529E-5</v>
      </c>
      <c r="X176" s="174">
        <f t="shared" si="41"/>
        <v>1.7073114808065579E-5</v>
      </c>
      <c r="Y176" s="174">
        <f t="shared" si="42"/>
        <v>1.5405140963268164E-5</v>
      </c>
      <c r="Z176" s="174">
        <f t="shared" si="43"/>
        <v>3.3488651799600928E-5</v>
      </c>
      <c r="AA176" s="174">
        <f t="shared" si="44"/>
        <v>5.6532014750809922E-5</v>
      </c>
      <c r="AB176" s="174">
        <f t="shared" si="45"/>
        <v>2.40423977990911E-5</v>
      </c>
      <c r="AC176" s="174">
        <f t="shared" si="46"/>
        <v>1.3776898495473757E-5</v>
      </c>
      <c r="AE176" s="175">
        <f t="shared" si="47"/>
        <v>0.4894437286294947</v>
      </c>
      <c r="AF176" s="175">
        <f t="shared" si="48"/>
        <v>1.4187427682325096</v>
      </c>
      <c r="AG176" s="175">
        <f t="shared" si="49"/>
        <v>0.90230406908472027</v>
      </c>
      <c r="AH176" s="175">
        <f t="shared" si="50"/>
        <v>1.6880946742527148</v>
      </c>
      <c r="AI176" s="175">
        <f t="shared" si="51"/>
        <v>0.57302514543680749</v>
      </c>
    </row>
    <row r="177" spans="1:37" x14ac:dyDescent="0.25">
      <c r="A177" s="25" t="s">
        <v>566</v>
      </c>
      <c r="B177" s="30" t="s">
        <v>64</v>
      </c>
      <c r="C177" s="31" t="s">
        <v>564</v>
      </c>
      <c r="D177" s="32">
        <v>2408</v>
      </c>
      <c r="E177" s="32">
        <v>2</v>
      </c>
      <c r="F177" s="32" t="s">
        <v>567</v>
      </c>
      <c r="G177" s="173">
        <v>257.44999999999982</v>
      </c>
      <c r="H177" s="173">
        <v>268.52500000000003</v>
      </c>
      <c r="I177" s="29">
        <v>7.3569763112983086E-3</v>
      </c>
      <c r="J177" s="29">
        <v>3.7524155045689316E-3</v>
      </c>
      <c r="K177" s="29">
        <v>1.7953165204915172E-2</v>
      </c>
      <c r="L177" s="29">
        <v>2.6566585419149785E-2</v>
      </c>
      <c r="M177" s="29">
        <v>4.3957361024696238E-3</v>
      </c>
      <c r="N177" s="29">
        <v>4.129487955841578E-3</v>
      </c>
      <c r="O177" s="29">
        <v>8.6221840970247092E-3</v>
      </c>
      <c r="P177" s="29">
        <v>1.5180204483061968E-2</v>
      </c>
      <c r="Q177" s="29">
        <v>6.1900235639008906E-3</v>
      </c>
      <c r="R177" s="29">
        <v>3.6960792886927959E-3</v>
      </c>
      <c r="T177" s="174">
        <f t="shared" si="37"/>
        <v>2.8576330593506755E-5</v>
      </c>
      <c r="U177" s="174">
        <f t="shared" si="38"/>
        <v>1.3974175605880015E-5</v>
      </c>
      <c r="V177" s="174">
        <f t="shared" si="39"/>
        <v>6.9734570615324082E-5</v>
      </c>
      <c r="W177" s="174">
        <f t="shared" si="40"/>
        <v>9.8935240365514494E-5</v>
      </c>
      <c r="X177" s="174">
        <f t="shared" si="41"/>
        <v>1.7074135181470682E-5</v>
      </c>
      <c r="Y177" s="174">
        <f t="shared" si="42"/>
        <v>1.5378411529062761E-5</v>
      </c>
      <c r="Z177" s="174">
        <f t="shared" si="43"/>
        <v>3.3490713136627366E-5</v>
      </c>
      <c r="AA177" s="174">
        <f t="shared" si="44"/>
        <v>5.6531810755281505E-5</v>
      </c>
      <c r="AB177" s="174">
        <f t="shared" si="45"/>
        <v>2.4043595120997844E-5</v>
      </c>
      <c r="AC177" s="174">
        <f t="shared" si="46"/>
        <v>1.3764376831553097E-5</v>
      </c>
      <c r="AE177" s="175">
        <f t="shared" si="47"/>
        <v>0.48901224599687726</v>
      </c>
      <c r="AF177" s="175">
        <f t="shared" si="48"/>
        <v>1.4187402244328668</v>
      </c>
      <c r="AG177" s="175">
        <f t="shared" si="49"/>
        <v>0.90068465346062343</v>
      </c>
      <c r="AH177" s="175">
        <f t="shared" si="50"/>
        <v>1.6879846817431627</v>
      </c>
      <c r="AI177" s="175">
        <f t="shared" si="51"/>
        <v>0.57247581995474295</v>
      </c>
    </row>
    <row r="178" spans="1:37" x14ac:dyDescent="0.25">
      <c r="A178" s="25" t="s">
        <v>568</v>
      </c>
      <c r="B178" s="30" t="s">
        <v>65</v>
      </c>
      <c r="C178" s="31" t="s">
        <v>569</v>
      </c>
      <c r="D178" s="32"/>
      <c r="E178" s="32" t="s">
        <v>570</v>
      </c>
      <c r="F178" s="32" t="s">
        <v>571</v>
      </c>
      <c r="G178" s="173">
        <v>2075.3083333333329</v>
      </c>
      <c r="H178" s="173">
        <v>433.50833333333327</v>
      </c>
      <c r="I178" s="29">
        <v>3.7453344689963974E-2</v>
      </c>
      <c r="J178" s="29">
        <v>9.4336999999999997E-3</v>
      </c>
      <c r="K178" s="29">
        <v>4.4177000000000001E-2</v>
      </c>
      <c r="L178" s="29">
        <v>2.4181000000000001E-2</v>
      </c>
      <c r="M178" s="29">
        <v>2.5912999999999999E-2</v>
      </c>
      <c r="N178" s="29">
        <v>1.3787000000000001E-2</v>
      </c>
      <c r="O178" s="29">
        <v>5.3739000000000002E-2</v>
      </c>
      <c r="P178" s="29">
        <v>2.5647E-2</v>
      </c>
      <c r="Q178" s="29">
        <v>2.8768999999999999E-2</v>
      </c>
      <c r="R178" s="29">
        <v>9.5925000000000003E-3</v>
      </c>
      <c r="T178" s="174">
        <f t="shared" si="37"/>
        <v>1.8047122968858754E-5</v>
      </c>
      <c r="U178" s="174">
        <f t="shared" si="38"/>
        <v>2.1761288710328523E-5</v>
      </c>
      <c r="V178" s="174">
        <f t="shared" si="39"/>
        <v>2.128695735974976E-5</v>
      </c>
      <c r="W178" s="174">
        <f t="shared" si="40"/>
        <v>5.5779781242190666E-5</v>
      </c>
      <c r="X178" s="174">
        <f t="shared" si="41"/>
        <v>1.2486337371555233E-5</v>
      </c>
      <c r="Y178" s="174">
        <f t="shared" si="42"/>
        <v>3.1803310201649341E-5</v>
      </c>
      <c r="Z178" s="174">
        <f t="shared" si="43"/>
        <v>2.5894465481032943E-5</v>
      </c>
      <c r="AA178" s="174">
        <f t="shared" si="44"/>
        <v>5.9161492474193124E-5</v>
      </c>
      <c r="AB178" s="174">
        <f t="shared" si="45"/>
        <v>1.386251842095753E-5</v>
      </c>
      <c r="AC178" s="174">
        <f t="shared" si="46"/>
        <v>2.2127602314449937E-5</v>
      </c>
      <c r="AE178" s="175">
        <f t="shared" si="47"/>
        <v>1.2058037587419754</v>
      </c>
      <c r="AF178" s="175">
        <f t="shared" si="48"/>
        <v>2.6203736071582187</v>
      </c>
      <c r="AG178" s="175">
        <f t="shared" si="49"/>
        <v>2.5470487666062547</v>
      </c>
      <c r="AH178" s="175">
        <f t="shared" si="50"/>
        <v>2.2847157249693937</v>
      </c>
      <c r="AI178" s="175">
        <f t="shared" si="51"/>
        <v>1.5962180638834822</v>
      </c>
    </row>
    <row r="179" spans="1:37" x14ac:dyDescent="0.25">
      <c r="A179" s="34" t="s">
        <v>572</v>
      </c>
      <c r="B179" s="30" t="s">
        <v>65</v>
      </c>
      <c r="C179" s="31" t="s">
        <v>573</v>
      </c>
      <c r="D179" s="32">
        <v>8006</v>
      </c>
      <c r="E179" s="32">
        <v>1</v>
      </c>
      <c r="F179" s="32" t="s">
        <v>574</v>
      </c>
      <c r="G179" s="173"/>
      <c r="H179" s="173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T179" s="174"/>
      <c r="U179" s="174"/>
      <c r="V179" s="174"/>
      <c r="W179" s="174"/>
      <c r="X179" s="174"/>
      <c r="Y179" s="174"/>
      <c r="Z179" s="174"/>
      <c r="AA179" s="174"/>
      <c r="AB179" s="174"/>
      <c r="AC179" s="174"/>
      <c r="AE179" s="175"/>
      <c r="AF179" s="175"/>
      <c r="AG179" s="175"/>
      <c r="AH179" s="175"/>
      <c r="AI179" s="175"/>
    </row>
    <row r="180" spans="1:37" x14ac:dyDescent="0.25">
      <c r="A180" s="34" t="s">
        <v>575</v>
      </c>
      <c r="B180" s="30" t="s">
        <v>65</v>
      </c>
      <c r="C180" s="31" t="s">
        <v>573</v>
      </c>
      <c r="D180" s="32">
        <v>8006</v>
      </c>
      <c r="E180" s="32">
        <v>2</v>
      </c>
      <c r="F180" s="32" t="s">
        <v>576</v>
      </c>
      <c r="G180" s="173">
        <v>2047.9124999999985</v>
      </c>
      <c r="H180" s="173">
        <v>863.84999999999957</v>
      </c>
      <c r="I180" s="29">
        <v>4.9343044646790145E-2</v>
      </c>
      <c r="J180" s="29">
        <v>5.3665878452351157E-2</v>
      </c>
      <c r="K180" s="29">
        <v>7.1619141118528976E-2</v>
      </c>
      <c r="L180" s="29">
        <v>7.3743329473473132E-2</v>
      </c>
      <c r="M180" s="29">
        <v>6.7604985544139184E-2</v>
      </c>
      <c r="N180" s="29">
        <v>5.870175213784054E-2</v>
      </c>
      <c r="O180" s="29">
        <v>0.14832132318063354</v>
      </c>
      <c r="P180" s="29">
        <v>0.10933138671557999</v>
      </c>
      <c r="Q180" s="29">
        <v>4.0178644518118367E-2</v>
      </c>
      <c r="R180" s="29">
        <v>2.381370392034057E-2</v>
      </c>
      <c r="T180" s="174">
        <f t="shared" si="37"/>
        <v>2.4094312939048996E-5</v>
      </c>
      <c r="U180" s="174">
        <f t="shared" si="38"/>
        <v>6.2124070674713413E-5</v>
      </c>
      <c r="V180" s="174">
        <f t="shared" si="39"/>
        <v>3.4971777904831887E-5</v>
      </c>
      <c r="W180" s="174">
        <f t="shared" si="40"/>
        <v>8.5365896247581379E-5</v>
      </c>
      <c r="X180" s="174">
        <f t="shared" si="41"/>
        <v>3.3011657257885398E-5</v>
      </c>
      <c r="Y180" s="174">
        <f t="shared" si="42"/>
        <v>6.795364025911972E-5</v>
      </c>
      <c r="Z180" s="174">
        <f t="shared" si="43"/>
        <v>7.2425615440422202E-5</v>
      </c>
      <c r="AA180" s="174">
        <f t="shared" si="44"/>
        <v>1.265629295775656E-4</v>
      </c>
      <c r="AB180" s="174">
        <f t="shared" si="45"/>
        <v>1.9619316996267367E-5</v>
      </c>
      <c r="AC180" s="174">
        <f t="shared" si="46"/>
        <v>2.7566943242855337E-5</v>
      </c>
      <c r="AE180" s="175">
        <f t="shared" si="47"/>
        <v>2.578370706476159</v>
      </c>
      <c r="AF180" s="175">
        <f t="shared" si="48"/>
        <v>2.440993891699935</v>
      </c>
      <c r="AG180" s="175">
        <f t="shared" si="49"/>
        <v>2.0584740635185117</v>
      </c>
      <c r="AH180" s="175">
        <f t="shared" si="50"/>
        <v>1.7474884929583665</v>
      </c>
      <c r="AI180" s="175">
        <f t="shared" si="51"/>
        <v>1.4050918922457918</v>
      </c>
    </row>
    <row r="181" spans="1:37" s="13" customFormat="1" x14ac:dyDescent="0.25">
      <c r="A181" s="25" t="s">
        <v>577</v>
      </c>
      <c r="B181" s="30" t="s">
        <v>65</v>
      </c>
      <c r="C181" s="35" t="s">
        <v>578</v>
      </c>
      <c r="D181" s="36">
        <v>2480</v>
      </c>
      <c r="E181" s="36" t="s">
        <v>233</v>
      </c>
      <c r="F181" s="36" t="s">
        <v>579</v>
      </c>
      <c r="G181" s="173">
        <v>28.01666666666658</v>
      </c>
      <c r="H181" s="173">
        <v>369.16666666666634</v>
      </c>
      <c r="I181" s="29">
        <v>6.2745639217866311E-4</v>
      </c>
      <c r="J181" s="29">
        <v>2.0752779272104671E-2</v>
      </c>
      <c r="K181" s="29">
        <v>9.5349404427857738E-4</v>
      </c>
      <c r="L181" s="29">
        <v>2.9931796449245925E-2</v>
      </c>
      <c r="M181" s="29">
        <v>8.8069108164595916E-4</v>
      </c>
      <c r="N181" s="29">
        <v>2.0277170150409776E-2</v>
      </c>
      <c r="O181" s="29">
        <v>2.033673359713974E-3</v>
      </c>
      <c r="P181" s="29">
        <v>4.4563527810400828E-2</v>
      </c>
      <c r="Q181" s="29">
        <v>5.3210964042753849E-4</v>
      </c>
      <c r="R181" s="29">
        <v>1.2103174235343054E-2</v>
      </c>
      <c r="T181" s="174">
        <f t="shared" si="37"/>
        <v>2.2395826014705476E-5</v>
      </c>
      <c r="U181" s="174">
        <f t="shared" si="38"/>
        <v>5.6215203445881774E-5</v>
      </c>
      <c r="V181" s="174">
        <f t="shared" si="39"/>
        <v>3.4033100926064738E-5</v>
      </c>
      <c r="W181" s="174">
        <f t="shared" si="40"/>
        <v>8.1079358327528538E-5</v>
      </c>
      <c r="X181" s="174">
        <f t="shared" si="41"/>
        <v>3.1434541879094416E-5</v>
      </c>
      <c r="Y181" s="174">
        <f t="shared" si="42"/>
        <v>5.4926871739259035E-5</v>
      </c>
      <c r="Z181" s="174">
        <f t="shared" si="43"/>
        <v>7.2587984284853548E-5</v>
      </c>
      <c r="AA181" s="174">
        <f t="shared" si="44"/>
        <v>1.2071384508460732E-4</v>
      </c>
      <c r="AB181" s="174">
        <f t="shared" si="45"/>
        <v>1.8992610604195363E-5</v>
      </c>
      <c r="AC181" s="174">
        <f t="shared" si="46"/>
        <v>3.27851220821934E-5</v>
      </c>
      <c r="AD181" s="14"/>
      <c r="AE181" s="175">
        <f t="shared" si="47"/>
        <v>2.5100750206297335</v>
      </c>
      <c r="AF181" s="175">
        <f t="shared" si="48"/>
        <v>2.3823676397772133</v>
      </c>
      <c r="AG181" s="175">
        <f t="shared" si="49"/>
        <v>1.7473412512427364</v>
      </c>
      <c r="AH181" s="175">
        <f t="shared" si="50"/>
        <v>1.663000374977982</v>
      </c>
      <c r="AI181" s="175">
        <f t="shared" si="51"/>
        <v>1.7262040888129064</v>
      </c>
      <c r="AK181" s="14"/>
    </row>
    <row r="182" spans="1:37" x14ac:dyDescent="0.25">
      <c r="A182" s="25" t="s">
        <v>580</v>
      </c>
      <c r="B182" s="30" t="s">
        <v>65</v>
      </c>
      <c r="C182" s="31" t="s">
        <v>581</v>
      </c>
      <c r="D182" s="32">
        <v>2549</v>
      </c>
      <c r="E182" s="32" t="s">
        <v>582</v>
      </c>
      <c r="F182" s="32" t="s">
        <v>583</v>
      </c>
      <c r="G182" s="173">
        <v>1363.2041666666664</v>
      </c>
      <c r="H182" s="173">
        <v>289.11666666666673</v>
      </c>
      <c r="I182" s="29">
        <v>3.6222460902241252E-2</v>
      </c>
      <c r="J182" s="29">
        <v>7.6192262020932456E-3</v>
      </c>
      <c r="K182" s="29">
        <v>2.6536839061515036E-2</v>
      </c>
      <c r="L182" s="29">
        <v>1.4187057666205085E-2</v>
      </c>
      <c r="M182" s="29">
        <v>3.2716498781299154E-2</v>
      </c>
      <c r="N182" s="29">
        <v>1.4212198528315794E-2</v>
      </c>
      <c r="O182" s="29">
        <v>4.6372753774910971E-2</v>
      </c>
      <c r="P182" s="29">
        <v>1.6295283464024271E-2</v>
      </c>
      <c r="Q182" s="29">
        <v>2.7657205012238957E-2</v>
      </c>
      <c r="R182" s="29">
        <v>7.0227818792910936E-3</v>
      </c>
      <c r="T182" s="174">
        <f t="shared" si="37"/>
        <v>2.6571559703205078E-5</v>
      </c>
      <c r="U182" s="174">
        <f t="shared" si="38"/>
        <v>2.6353465851478334E-5</v>
      </c>
      <c r="V182" s="174">
        <f t="shared" si="39"/>
        <v>1.9466518449986429E-5</v>
      </c>
      <c r="W182" s="174">
        <f t="shared" si="40"/>
        <v>4.9070355679501059E-5</v>
      </c>
      <c r="X182" s="174">
        <f t="shared" si="41"/>
        <v>2.3999705679669524E-5</v>
      </c>
      <c r="Y182" s="174">
        <f t="shared" si="42"/>
        <v>4.9157313178010459E-5</v>
      </c>
      <c r="Z182" s="174">
        <f t="shared" si="43"/>
        <v>3.4017467749018503E-5</v>
      </c>
      <c r="AA182" s="174">
        <f t="shared" si="44"/>
        <v>5.636231093799827E-5</v>
      </c>
      <c r="AB182" s="174">
        <f t="shared" si="45"/>
        <v>2.0288380631836606E-5</v>
      </c>
      <c r="AC182" s="174">
        <f t="shared" si="46"/>
        <v>2.429047747492163E-5</v>
      </c>
      <c r="AE182" s="175">
        <f t="shared" si="47"/>
        <v>0.9917922073765042</v>
      </c>
      <c r="AF182" s="175">
        <f t="shared" si="48"/>
        <v>2.520756642004224</v>
      </c>
      <c r="AG182" s="175">
        <f t="shared" si="49"/>
        <v>2.0482465007748942</v>
      </c>
      <c r="AH182" s="175">
        <f t="shared" si="50"/>
        <v>1.6568638016750814</v>
      </c>
      <c r="AI182" s="175">
        <f t="shared" si="51"/>
        <v>1.1972605362502375</v>
      </c>
    </row>
    <row r="183" spans="1:37" x14ac:dyDescent="0.25">
      <c r="A183" s="25" t="s">
        <v>584</v>
      </c>
      <c r="B183" s="30" t="s">
        <v>65</v>
      </c>
      <c r="C183" s="31" t="s">
        <v>585</v>
      </c>
      <c r="D183" s="32">
        <v>2516</v>
      </c>
      <c r="E183" s="32">
        <v>3</v>
      </c>
      <c r="F183" s="32" t="s">
        <v>586</v>
      </c>
      <c r="G183" s="173">
        <v>1865.2916666666663</v>
      </c>
      <c r="H183" s="173">
        <v>474.83333333333331</v>
      </c>
      <c r="I183" s="29">
        <v>6.3173297992969835E-2</v>
      </c>
      <c r="J183" s="29">
        <v>3.5490424263219772E-2</v>
      </c>
      <c r="K183" s="29">
        <v>9.3479795557126308E-2</v>
      </c>
      <c r="L183" s="29">
        <v>6.1298386021510588E-2</v>
      </c>
      <c r="M183" s="29">
        <v>4.1539085583013016E-2</v>
      </c>
      <c r="N183" s="29">
        <v>7.4834895109497507E-2</v>
      </c>
      <c r="O183" s="29">
        <v>0.12478941545649515</v>
      </c>
      <c r="P183" s="29">
        <v>2.5852658739725715E-2</v>
      </c>
      <c r="Q183" s="29">
        <v>6.0948230713988846E-2</v>
      </c>
      <c r="R183" s="29">
        <v>1.5217665866774947E-2</v>
      </c>
      <c r="T183" s="174">
        <f t="shared" si="37"/>
        <v>3.3867785463204514E-5</v>
      </c>
      <c r="U183" s="174">
        <f t="shared" si="38"/>
        <v>7.4742908241249079E-5</v>
      </c>
      <c r="V183" s="174">
        <f t="shared" si="39"/>
        <v>5.0115377250453055E-5</v>
      </c>
      <c r="W183" s="174">
        <f t="shared" si="40"/>
        <v>1.2909453005583135E-4</v>
      </c>
      <c r="X183" s="174">
        <f t="shared" si="41"/>
        <v>2.2269485424359742E-5</v>
      </c>
      <c r="Y183" s="174">
        <f t="shared" si="42"/>
        <v>1.5760244670304845E-4</v>
      </c>
      <c r="Z183" s="174">
        <f t="shared" si="43"/>
        <v>6.6900752137866827E-5</v>
      </c>
      <c r="AA183" s="174">
        <f t="shared" si="44"/>
        <v>5.4445753751616113E-5</v>
      </c>
      <c r="AB183" s="174">
        <f t="shared" si="45"/>
        <v>3.267490645197875E-5</v>
      </c>
      <c r="AC183" s="174">
        <f t="shared" si="46"/>
        <v>3.2048436363864403E-5</v>
      </c>
      <c r="AE183" s="175">
        <f t="shared" si="47"/>
        <v>2.2069027312828924</v>
      </c>
      <c r="AF183" s="175">
        <f t="shared" si="48"/>
        <v>2.5759464886531269</v>
      </c>
      <c r="AG183" s="175">
        <f t="shared" si="49"/>
        <v>7.0770583019692559</v>
      </c>
      <c r="AH183" s="175">
        <f t="shared" si="50"/>
        <v>0.81382872406899298</v>
      </c>
      <c r="AI183" s="175">
        <f t="shared" si="51"/>
        <v>0.98082718036132566</v>
      </c>
    </row>
    <row r="184" spans="1:37" x14ac:dyDescent="0.25">
      <c r="A184" s="25" t="s">
        <v>587</v>
      </c>
      <c r="B184" s="30" t="s">
        <v>65</v>
      </c>
      <c r="C184" s="31" t="s">
        <v>585</v>
      </c>
      <c r="D184" s="32">
        <v>2516</v>
      </c>
      <c r="E184" s="32" t="s">
        <v>588</v>
      </c>
      <c r="F184" s="32" t="s">
        <v>589</v>
      </c>
      <c r="G184" s="173">
        <v>3603.6999999999985</v>
      </c>
      <c r="H184" s="173">
        <v>907.28333333333137</v>
      </c>
      <c r="I184" s="29">
        <v>0.1492483588672337</v>
      </c>
      <c r="J184" s="29">
        <v>6.9249592478550559E-2</v>
      </c>
      <c r="K184" s="29">
        <v>0.1794221191773446</v>
      </c>
      <c r="L184" s="29">
        <v>8.6402263044469463E-2</v>
      </c>
      <c r="M184" s="29">
        <v>7.4692571947406666E-2</v>
      </c>
      <c r="N184" s="29">
        <v>0.14378834961354978</v>
      </c>
      <c r="O184" s="29">
        <v>0.1587748455241087</v>
      </c>
      <c r="P184" s="29">
        <v>4.2638679563120965E-2</v>
      </c>
      <c r="Q184" s="29">
        <v>0.11776148121029391</v>
      </c>
      <c r="R184" s="29">
        <v>4.2713221619095451E-2</v>
      </c>
      <c r="T184" s="174">
        <f t="shared" si="37"/>
        <v>4.1415311726068694E-5</v>
      </c>
      <c r="U184" s="174">
        <f t="shared" si="38"/>
        <v>7.6326313880504854E-5</v>
      </c>
      <c r="V184" s="174">
        <f t="shared" si="39"/>
        <v>4.9788306234521375E-5</v>
      </c>
      <c r="W184" s="174">
        <f t="shared" si="40"/>
        <v>9.5231841994749514E-5</v>
      </c>
      <c r="X184" s="174">
        <f t="shared" si="41"/>
        <v>2.0726634277938424E-5</v>
      </c>
      <c r="Y184" s="174">
        <f t="shared" si="42"/>
        <v>1.5848230021516625E-4</v>
      </c>
      <c r="Z184" s="174">
        <f t="shared" si="43"/>
        <v>4.4058841058941856E-5</v>
      </c>
      <c r="AA184" s="174">
        <f t="shared" si="44"/>
        <v>4.6995991215299584E-5</v>
      </c>
      <c r="AB184" s="174">
        <f t="shared" si="45"/>
        <v>3.267793690104447E-5</v>
      </c>
      <c r="AC184" s="174">
        <f t="shared" si="46"/>
        <v>4.7078150837587164E-5</v>
      </c>
      <c r="AE184" s="175">
        <f t="shared" si="47"/>
        <v>1.8429491581603037</v>
      </c>
      <c r="AF184" s="175">
        <f t="shared" si="48"/>
        <v>1.9127351219013606</v>
      </c>
      <c r="AG184" s="175">
        <f t="shared" si="49"/>
        <v>7.6463114121647786</v>
      </c>
      <c r="AH184" s="175">
        <f t="shared" si="50"/>
        <v>1.0666642627396488</v>
      </c>
      <c r="AI184" s="175">
        <f t="shared" si="51"/>
        <v>1.4406708410065638</v>
      </c>
    </row>
    <row r="185" spans="1:37" x14ac:dyDescent="0.25">
      <c r="A185" s="25" t="s">
        <v>590</v>
      </c>
      <c r="B185" s="30" t="s">
        <v>65</v>
      </c>
      <c r="C185" s="31" t="s">
        <v>591</v>
      </c>
      <c r="D185" s="32"/>
      <c r="E185" s="32">
        <v>3</v>
      </c>
      <c r="F185" s="32" t="s">
        <v>592</v>
      </c>
      <c r="G185" s="173"/>
      <c r="H185" s="173"/>
      <c r="I185" s="29">
        <v>0</v>
      </c>
      <c r="J185" s="29">
        <v>0</v>
      </c>
      <c r="K185" s="29">
        <v>0</v>
      </c>
      <c r="L185" s="29">
        <v>0</v>
      </c>
      <c r="M185" s="29">
        <v>0</v>
      </c>
      <c r="N185" s="29">
        <v>0</v>
      </c>
      <c r="O185" s="29">
        <v>0</v>
      </c>
      <c r="P185" s="29">
        <v>0</v>
      </c>
      <c r="Q185" s="29">
        <v>0</v>
      </c>
      <c r="R185" s="29">
        <v>0</v>
      </c>
      <c r="T185" s="174"/>
      <c r="U185" s="174"/>
      <c r="V185" s="174"/>
      <c r="W185" s="174"/>
      <c r="X185" s="174"/>
      <c r="Y185" s="174"/>
      <c r="Z185" s="174"/>
      <c r="AA185" s="174"/>
      <c r="AB185" s="174"/>
      <c r="AC185" s="174"/>
      <c r="AE185" s="175"/>
      <c r="AF185" s="175"/>
      <c r="AG185" s="175"/>
      <c r="AH185" s="175"/>
      <c r="AI185" s="175"/>
    </row>
    <row r="186" spans="1:37" x14ac:dyDescent="0.25">
      <c r="A186" s="25" t="s">
        <v>593</v>
      </c>
      <c r="B186" s="30" t="s">
        <v>65</v>
      </c>
      <c r="C186" s="31" t="s">
        <v>594</v>
      </c>
      <c r="D186" s="32">
        <v>2594</v>
      </c>
      <c r="E186" s="32">
        <v>5</v>
      </c>
      <c r="F186" s="32" t="s">
        <v>595</v>
      </c>
      <c r="G186" s="173">
        <v>1854.7124999999996</v>
      </c>
      <c r="H186" s="173">
        <v>1027.6833333333332</v>
      </c>
      <c r="I186" s="29">
        <v>5.569063115608295E-2</v>
      </c>
      <c r="J186" s="29">
        <v>2.8541480814436703E-2</v>
      </c>
      <c r="K186" s="29">
        <v>4.6170250954997917E-2</v>
      </c>
      <c r="L186" s="29">
        <v>4.8215769036187246E-2</v>
      </c>
      <c r="M186" s="29">
        <v>3.7791212218044795E-2</v>
      </c>
      <c r="N186" s="29">
        <v>4.3538392597828268E-2</v>
      </c>
      <c r="O186" s="29">
        <v>0.13128412638559556</v>
      </c>
      <c r="P186" s="29">
        <v>0.12090618054001032</v>
      </c>
      <c r="Q186" s="29">
        <v>3.2980010059837958E-2</v>
      </c>
      <c r="R186" s="29">
        <v>2.4719438012378522E-2</v>
      </c>
      <c r="T186" s="174">
        <f t="shared" si="37"/>
        <v>3.0026557299895783E-5</v>
      </c>
      <c r="U186" s="174">
        <f t="shared" si="38"/>
        <v>2.7772641521645814E-5</v>
      </c>
      <c r="V186" s="174">
        <f t="shared" si="39"/>
        <v>2.4893481310444571E-5</v>
      </c>
      <c r="W186" s="174">
        <f t="shared" si="40"/>
        <v>4.6916951430746101E-5</v>
      </c>
      <c r="X186" s="174">
        <f t="shared" si="41"/>
        <v>2.0375779112959448E-5</v>
      </c>
      <c r="Y186" s="174">
        <f t="shared" si="42"/>
        <v>4.2365572336966583E-5</v>
      </c>
      <c r="Z186" s="174">
        <f t="shared" si="43"/>
        <v>7.0784084533638273E-5</v>
      </c>
      <c r="AA186" s="174">
        <f t="shared" si="44"/>
        <v>1.176492569436211E-4</v>
      </c>
      <c r="AB186" s="174">
        <f t="shared" si="45"/>
        <v>1.7781737093936642E-5</v>
      </c>
      <c r="AC186" s="174">
        <f t="shared" si="46"/>
        <v>2.4053555419839307E-5</v>
      </c>
      <c r="AE186" s="175">
        <f t="shared" si="47"/>
        <v>0.92493592403089808</v>
      </c>
      <c r="AF186" s="175">
        <f t="shared" si="48"/>
        <v>1.8847083236630759</v>
      </c>
      <c r="AG186" s="175">
        <f t="shared" si="49"/>
        <v>2.0792123875165656</v>
      </c>
      <c r="AH186" s="175">
        <f t="shared" si="50"/>
        <v>1.6620862969233059</v>
      </c>
      <c r="AI186" s="175">
        <f t="shared" si="51"/>
        <v>1.3527112279734064</v>
      </c>
    </row>
    <row r="187" spans="1:37" x14ac:dyDescent="0.25">
      <c r="A187" s="25" t="s">
        <v>596</v>
      </c>
      <c r="B187" s="30" t="s">
        <v>65</v>
      </c>
      <c r="C187" s="31" t="s">
        <v>594</v>
      </c>
      <c r="D187" s="32">
        <v>2594</v>
      </c>
      <c r="E187" s="32">
        <v>6</v>
      </c>
      <c r="F187" s="32" t="s">
        <v>597</v>
      </c>
      <c r="G187" s="173">
        <v>2105.5</v>
      </c>
      <c r="H187" s="173">
        <v>891.79166666666663</v>
      </c>
      <c r="I187" s="29">
        <v>6.3204209166336053E-2</v>
      </c>
      <c r="J187" s="29">
        <v>2.3045E-2</v>
      </c>
      <c r="K187" s="29">
        <v>5.6175000000000003E-2</v>
      </c>
      <c r="L187" s="29">
        <v>3.2711999999999998E-2</v>
      </c>
      <c r="M187" s="29">
        <v>6.8808999999999995E-2</v>
      </c>
      <c r="N187" s="29">
        <v>6.1107000000000002E-2</v>
      </c>
      <c r="O187" s="29">
        <v>0.11173</v>
      </c>
      <c r="P187" s="29">
        <v>9.7905000000000006E-2</v>
      </c>
      <c r="Q187" s="29">
        <v>2.7321000000000002E-2</v>
      </c>
      <c r="R187" s="29">
        <v>1.9987999999999999E-2</v>
      </c>
      <c r="T187" s="174">
        <f t="shared" si="37"/>
        <v>3.0018622259005488E-5</v>
      </c>
      <c r="U187" s="174">
        <f t="shared" si="38"/>
        <v>2.5841237209736952E-5</v>
      </c>
      <c r="V187" s="174">
        <f t="shared" si="39"/>
        <v>2.6680123486107812E-5</v>
      </c>
      <c r="W187" s="174">
        <f t="shared" si="40"/>
        <v>3.6681212914077465E-5</v>
      </c>
      <c r="X187" s="174">
        <f t="shared" si="41"/>
        <v>3.2680598432676323E-5</v>
      </c>
      <c r="Y187" s="174">
        <f t="shared" si="42"/>
        <v>6.8521609120216794E-5</v>
      </c>
      <c r="Z187" s="174">
        <f t="shared" si="43"/>
        <v>5.3065780099738775E-5</v>
      </c>
      <c r="AA187" s="174">
        <f t="shared" si="44"/>
        <v>1.0978460963416344E-4</v>
      </c>
      <c r="AB187" s="174">
        <f t="shared" si="45"/>
        <v>1.2976015198290193E-5</v>
      </c>
      <c r="AC187" s="174">
        <f t="shared" si="46"/>
        <v>2.2413306545811335E-5</v>
      </c>
      <c r="AE187" s="175">
        <f t="shared" si="47"/>
        <v>0.86084021401031041</v>
      </c>
      <c r="AF187" s="175">
        <f t="shared" si="48"/>
        <v>1.3748516918663125</v>
      </c>
      <c r="AG187" s="175">
        <f t="shared" si="49"/>
        <v>2.0967060704648586</v>
      </c>
      <c r="AH187" s="175">
        <f t="shared" si="50"/>
        <v>2.0688400213436959</v>
      </c>
      <c r="AI187" s="175">
        <f t="shared" si="51"/>
        <v>1.7272873222870966</v>
      </c>
    </row>
    <row r="188" spans="1:37" x14ac:dyDescent="0.25">
      <c r="A188" s="25" t="s">
        <v>598</v>
      </c>
      <c r="B188" s="30" t="s">
        <v>65</v>
      </c>
      <c r="C188" s="31" t="s">
        <v>599</v>
      </c>
      <c r="D188" s="32"/>
      <c r="E188" s="32">
        <v>1</v>
      </c>
      <c r="F188" s="32" t="s">
        <v>600</v>
      </c>
      <c r="G188" s="173">
        <v>3355.3250000000003</v>
      </c>
      <c r="H188" s="173">
        <v>880.06666666666626</v>
      </c>
      <c r="I188" s="29">
        <v>9.7742674728972453E-2</v>
      </c>
      <c r="J188" s="29">
        <v>3.6942999999999997E-2</v>
      </c>
      <c r="K188" s="29">
        <v>7.7880000000000005E-2</v>
      </c>
      <c r="L188" s="29">
        <v>1.8072999999999999E-2</v>
      </c>
      <c r="M188" s="29">
        <v>0.10213999999999999</v>
      </c>
      <c r="N188" s="29">
        <v>4.9183999999999999E-2</v>
      </c>
      <c r="O188" s="29">
        <v>9.7682000000000005E-2</v>
      </c>
      <c r="P188" s="29">
        <v>6.1185999999999997E-2</v>
      </c>
      <c r="Q188" s="29">
        <v>6.5168000000000004E-2</v>
      </c>
      <c r="R188" s="29">
        <v>1.9595999999999999E-2</v>
      </c>
      <c r="T188" s="174">
        <f t="shared" si="37"/>
        <v>2.9130613198117155E-5</v>
      </c>
      <c r="U188" s="174">
        <f t="shared" si="38"/>
        <v>4.1977501704416348E-5</v>
      </c>
      <c r="V188" s="174">
        <f t="shared" si="39"/>
        <v>2.3210866309522921E-5</v>
      </c>
      <c r="W188" s="174">
        <f t="shared" si="40"/>
        <v>2.0535944246647989E-5</v>
      </c>
      <c r="X188" s="174">
        <f t="shared" si="41"/>
        <v>3.0441164417753865E-5</v>
      </c>
      <c r="Y188" s="174">
        <f t="shared" si="42"/>
        <v>5.5886675251874882E-5</v>
      </c>
      <c r="Z188" s="174">
        <f t="shared" si="43"/>
        <v>2.9112530082778865E-5</v>
      </c>
      <c r="AA188" s="174">
        <f t="shared" si="44"/>
        <v>6.9524278463752769E-5</v>
      </c>
      <c r="AB188" s="174">
        <f t="shared" si="45"/>
        <v>1.942226162890331E-5</v>
      </c>
      <c r="AC188" s="174">
        <f t="shared" si="46"/>
        <v>2.2266494962502848E-5</v>
      </c>
      <c r="AE188" s="175">
        <f t="shared" si="47"/>
        <v>1.4410098894564138</v>
      </c>
      <c r="AF188" s="175">
        <f t="shared" si="48"/>
        <v>0.88475561285804016</v>
      </c>
      <c r="AG188" s="175">
        <f t="shared" si="49"/>
        <v>1.835891508121178</v>
      </c>
      <c r="AH188" s="175">
        <f t="shared" si="50"/>
        <v>2.3881221682233296</v>
      </c>
      <c r="AI188" s="175">
        <f t="shared" si="51"/>
        <v>1.146441922570278</v>
      </c>
    </row>
    <row r="189" spans="1:37" x14ac:dyDescent="0.25">
      <c r="A189" s="25" t="s">
        <v>601</v>
      </c>
      <c r="B189" s="30" t="s">
        <v>66</v>
      </c>
      <c r="C189" s="31" t="s">
        <v>602</v>
      </c>
      <c r="D189" s="32">
        <v>2836</v>
      </c>
      <c r="E189" s="32">
        <v>12</v>
      </c>
      <c r="F189" s="32" t="s">
        <v>603</v>
      </c>
      <c r="G189" s="173">
        <v>19475.529166666664</v>
      </c>
      <c r="H189" s="173">
        <v>2490.4833333333331</v>
      </c>
      <c r="I189" s="29">
        <v>0.61102999999999996</v>
      </c>
      <c r="J189" s="29">
        <v>7.7768000000000004E-2</v>
      </c>
      <c r="K189" s="29">
        <v>0.54890000000000005</v>
      </c>
      <c r="L189" s="29">
        <v>4.4268000000000002E-2</v>
      </c>
      <c r="M189" s="29">
        <v>0.45505000000000001</v>
      </c>
      <c r="N189" s="29">
        <v>9.9918999999999994E-2</v>
      </c>
      <c r="O189" s="29">
        <v>0.58935999999999999</v>
      </c>
      <c r="P189" s="29">
        <v>7.5946E-2</v>
      </c>
      <c r="Q189" s="29">
        <v>0.45075999999999999</v>
      </c>
      <c r="R189" s="29">
        <v>3.8849000000000002E-2</v>
      </c>
      <c r="T189" s="174">
        <f t="shared" si="37"/>
        <v>3.1374243789268031E-5</v>
      </c>
      <c r="U189" s="174">
        <f t="shared" si="38"/>
        <v>3.1226067229252691E-5</v>
      </c>
      <c r="V189" s="174">
        <f t="shared" si="39"/>
        <v>2.818408656846509E-5</v>
      </c>
      <c r="W189" s="174">
        <f t="shared" si="40"/>
        <v>1.7774862978404462E-5</v>
      </c>
      <c r="X189" s="174">
        <f t="shared" si="41"/>
        <v>2.3365218788449696E-5</v>
      </c>
      <c r="Y189" s="174">
        <f t="shared" si="42"/>
        <v>4.0120324702701618E-5</v>
      </c>
      <c r="Z189" s="174">
        <f t="shared" si="43"/>
        <v>3.0261565421735444E-5</v>
      </c>
      <c r="AA189" s="174">
        <f t="shared" si="44"/>
        <v>3.0494482329400588E-5</v>
      </c>
      <c r="AB189" s="174">
        <f t="shared" si="45"/>
        <v>2.3144942360359489E-5</v>
      </c>
      <c r="AC189" s="174">
        <f t="shared" si="46"/>
        <v>1.5598980117647848E-5</v>
      </c>
      <c r="AE189" s="175">
        <f t="shared" si="47"/>
        <v>0.99527712728279283</v>
      </c>
      <c r="AF189" s="175">
        <f t="shared" si="48"/>
        <v>0.6306701810337394</v>
      </c>
      <c r="AG189" s="175">
        <f t="shared" si="49"/>
        <v>1.7170960420252772</v>
      </c>
      <c r="AH189" s="175">
        <f t="shared" si="50"/>
        <v>1.00769678978662</v>
      </c>
      <c r="AI189" s="175">
        <f t="shared" si="51"/>
        <v>0.67396927910973481</v>
      </c>
    </row>
    <row r="190" spans="1:37" x14ac:dyDescent="0.25">
      <c r="A190" s="25" t="s">
        <v>604</v>
      </c>
      <c r="B190" s="30" t="s">
        <v>66</v>
      </c>
      <c r="C190" s="31" t="s">
        <v>605</v>
      </c>
      <c r="D190" s="32">
        <v>2828</v>
      </c>
      <c r="E190" s="32">
        <v>3</v>
      </c>
      <c r="F190" s="32" t="s">
        <v>606</v>
      </c>
      <c r="G190" s="173">
        <v>645.16666666666663</v>
      </c>
      <c r="H190" s="173">
        <v>591.19166666666626</v>
      </c>
      <c r="I190" s="29">
        <v>1.5254412413091402E-2</v>
      </c>
      <c r="J190" s="29">
        <v>1.071889127555885E-2</v>
      </c>
      <c r="K190" s="29">
        <v>2.7057627926687144E-2</v>
      </c>
      <c r="L190" s="29">
        <v>3.1872927905498463E-2</v>
      </c>
      <c r="M190" s="29">
        <v>2.4040582688844157E-2</v>
      </c>
      <c r="N190" s="29">
        <v>1.8264856642652823E-2</v>
      </c>
      <c r="O190" s="29">
        <v>6.1253201769255215E-2</v>
      </c>
      <c r="P190" s="29">
        <v>2.1850830411060493E-2</v>
      </c>
      <c r="Q190" s="29">
        <v>1.3495291238478653E-2</v>
      </c>
      <c r="R190" s="29">
        <v>1.5974296742239644E-2</v>
      </c>
      <c r="T190" s="174">
        <f t="shared" si="37"/>
        <v>2.3644142205773293E-5</v>
      </c>
      <c r="U190" s="174">
        <f t="shared" si="38"/>
        <v>1.813099182536773E-5</v>
      </c>
      <c r="V190" s="174">
        <f t="shared" si="39"/>
        <v>4.1938973794916784E-5</v>
      </c>
      <c r="W190" s="174">
        <f t="shared" si="40"/>
        <v>5.3913019588399394E-5</v>
      </c>
      <c r="X190" s="174">
        <f t="shared" si="41"/>
        <v>3.726259264610306E-5</v>
      </c>
      <c r="Y190" s="174">
        <f t="shared" si="42"/>
        <v>3.0894983255829898E-5</v>
      </c>
      <c r="Z190" s="174">
        <f t="shared" si="43"/>
        <v>9.4941671561749242E-5</v>
      </c>
      <c r="AA190" s="174">
        <f t="shared" si="44"/>
        <v>3.6960653613848597E-5</v>
      </c>
      <c r="AB190" s="174">
        <f t="shared" si="45"/>
        <v>2.0917527106916024E-5</v>
      </c>
      <c r="AC190" s="174">
        <f t="shared" si="46"/>
        <v>2.7020503912560204E-5</v>
      </c>
      <c r="AE190" s="175">
        <f t="shared" si="47"/>
        <v>0.76682806538613213</v>
      </c>
      <c r="AF190" s="175">
        <f t="shared" si="48"/>
        <v>1.285511177551367</v>
      </c>
      <c r="AG190" s="175">
        <f t="shared" si="49"/>
        <v>0.82911523492879957</v>
      </c>
      <c r="AH190" s="175">
        <f t="shared" si="50"/>
        <v>0.38929853462512198</v>
      </c>
      <c r="AI190" s="175">
        <f t="shared" si="51"/>
        <v>1.2917637813709983</v>
      </c>
    </row>
    <row r="191" spans="1:37" x14ac:dyDescent="0.25">
      <c r="A191" s="25" t="s">
        <v>607</v>
      </c>
      <c r="B191" s="30" t="s">
        <v>66</v>
      </c>
      <c r="C191" s="31" t="s">
        <v>605</v>
      </c>
      <c r="D191" s="32">
        <v>2828</v>
      </c>
      <c r="E191" s="32">
        <v>1</v>
      </c>
      <c r="F191" s="32" t="s">
        <v>608</v>
      </c>
      <c r="G191" s="173">
        <v>2121.0416666666665</v>
      </c>
      <c r="H191" s="173">
        <v>544.54166666666663</v>
      </c>
      <c r="I191" s="29">
        <v>4.9891936662425466E-2</v>
      </c>
      <c r="J191" s="29">
        <v>7.2896239348990022E-3</v>
      </c>
      <c r="K191" s="29">
        <v>4.222665114629158E-2</v>
      </c>
      <c r="L191" s="29">
        <v>2.3567944152877229E-2</v>
      </c>
      <c r="M191" s="29">
        <v>5.1095409129823445E-2</v>
      </c>
      <c r="N191" s="29">
        <v>1.6533944637548724E-2</v>
      </c>
      <c r="O191" s="29">
        <v>7.4284823664606953E-2</v>
      </c>
      <c r="P191" s="29">
        <v>1.8231901162799061E-2</v>
      </c>
      <c r="Q191" s="29">
        <v>3.8325346287748606E-2</v>
      </c>
      <c r="R191" s="29">
        <v>9.7629010205221856E-3</v>
      </c>
      <c r="T191" s="174">
        <f t="shared" si="37"/>
        <v>2.3522374617389477E-5</v>
      </c>
      <c r="U191" s="174">
        <f t="shared" si="38"/>
        <v>1.3386714701781013E-5</v>
      </c>
      <c r="V191" s="174">
        <f t="shared" si="39"/>
        <v>1.9908449612238445E-5</v>
      </c>
      <c r="W191" s="174">
        <f t="shared" si="40"/>
        <v>4.3280332058233495E-5</v>
      </c>
      <c r="X191" s="174">
        <f t="shared" si="41"/>
        <v>2.4089771517842308E-5</v>
      </c>
      <c r="Y191" s="174">
        <f t="shared" si="42"/>
        <v>3.036304776962043E-5</v>
      </c>
      <c r="Z191" s="174">
        <f t="shared" si="43"/>
        <v>3.5022802631383304E-5</v>
      </c>
      <c r="AA191" s="174">
        <f t="shared" si="44"/>
        <v>3.3481186617734903E-5</v>
      </c>
      <c r="AB191" s="174">
        <f t="shared" si="45"/>
        <v>1.8069115232412661E-5</v>
      </c>
      <c r="AC191" s="174">
        <f t="shared" si="46"/>
        <v>1.792865747130863E-5</v>
      </c>
      <c r="AE191" s="175">
        <f t="shared" si="47"/>
        <v>0.56910558221807106</v>
      </c>
      <c r="AF191" s="175">
        <f t="shared" si="48"/>
        <v>2.1739679835052304</v>
      </c>
      <c r="AG191" s="175">
        <f t="shared" si="49"/>
        <v>1.2604124429794514</v>
      </c>
      <c r="AH191" s="175">
        <f t="shared" si="50"/>
        <v>0.95598250574421517</v>
      </c>
      <c r="AI191" s="175">
        <f t="shared" si="51"/>
        <v>0.99222663869827576</v>
      </c>
    </row>
    <row r="192" spans="1:37" x14ac:dyDescent="0.25">
      <c r="A192" s="25" t="s">
        <v>609</v>
      </c>
      <c r="B192" s="30" t="s">
        <v>66</v>
      </c>
      <c r="C192" s="31" t="s">
        <v>605</v>
      </c>
      <c r="D192" s="32">
        <v>2828</v>
      </c>
      <c r="E192" s="32">
        <v>2</v>
      </c>
      <c r="F192" s="32" t="s">
        <v>610</v>
      </c>
      <c r="G192" s="173">
        <v>1906.7250000000001</v>
      </c>
      <c r="H192" s="173">
        <v>576.73333333333312</v>
      </c>
      <c r="I192" s="29">
        <v>4.4848250212235957E-2</v>
      </c>
      <c r="J192" s="29">
        <v>7.7457963893306434E-3</v>
      </c>
      <c r="K192" s="29">
        <v>3.7957618956415994E-2</v>
      </c>
      <c r="L192" s="29">
        <v>2.5000535471897255E-2</v>
      </c>
      <c r="M192" s="29">
        <v>4.5932030877837156E-2</v>
      </c>
      <c r="N192" s="29">
        <v>1.7510611521525072E-2</v>
      </c>
      <c r="O192" s="29">
        <v>6.677970728182292E-2</v>
      </c>
      <c r="P192" s="29">
        <v>1.9373441683068201E-2</v>
      </c>
      <c r="Q192" s="29">
        <v>3.44504677768541E-2</v>
      </c>
      <c r="R192" s="29">
        <v>1.0374355691566028E-2</v>
      </c>
      <c r="T192" s="174">
        <f t="shared" si="37"/>
        <v>2.3521089938106415E-5</v>
      </c>
      <c r="U192" s="174">
        <f t="shared" si="38"/>
        <v>1.3430464205289527E-5</v>
      </c>
      <c r="V192" s="174">
        <f t="shared" si="39"/>
        <v>1.9907233060045886E-5</v>
      </c>
      <c r="W192" s="174">
        <f t="shared" si="40"/>
        <v>4.3348518330650671E-5</v>
      </c>
      <c r="X192" s="174">
        <f t="shared" si="41"/>
        <v>2.4089488981283171E-5</v>
      </c>
      <c r="Y192" s="174">
        <f t="shared" si="42"/>
        <v>3.0361712267122435E-5</v>
      </c>
      <c r="Z192" s="174">
        <f t="shared" si="43"/>
        <v>3.5023250485425485E-5</v>
      </c>
      <c r="AA192" s="174">
        <f t="shared" si="44"/>
        <v>3.3591680181022207E-5</v>
      </c>
      <c r="AB192" s="174">
        <f t="shared" si="45"/>
        <v>1.8067874379815705E-5</v>
      </c>
      <c r="AC192" s="174">
        <f t="shared" si="46"/>
        <v>1.7988132629001326E-5</v>
      </c>
      <c r="AE192" s="175">
        <f t="shared" si="47"/>
        <v>0.57099667747670535</v>
      </c>
      <c r="AF192" s="175">
        <f t="shared" si="48"/>
        <v>2.1775260378928198</v>
      </c>
      <c r="AG192" s="175">
        <f t="shared" si="49"/>
        <v>1.2603717866623323</v>
      </c>
      <c r="AH192" s="175">
        <f t="shared" si="50"/>
        <v>0.95912514445228292</v>
      </c>
      <c r="AI192" s="175">
        <f t="shared" si="51"/>
        <v>0.99558654498376065</v>
      </c>
    </row>
    <row r="193" spans="1:35" x14ac:dyDescent="0.25">
      <c r="A193" s="25" t="s">
        <v>611</v>
      </c>
      <c r="B193" s="30" t="s">
        <v>66</v>
      </c>
      <c r="C193" s="31" t="s">
        <v>612</v>
      </c>
      <c r="D193" s="32">
        <v>2840</v>
      </c>
      <c r="E193" s="32" t="s">
        <v>613</v>
      </c>
      <c r="F193" s="32" t="s">
        <v>614</v>
      </c>
      <c r="G193" s="173">
        <v>1975.925</v>
      </c>
      <c r="H193" s="173">
        <v>2059.2208333333333</v>
      </c>
      <c r="I193" s="29">
        <v>5.1260476609796372E-2</v>
      </c>
      <c r="J193" s="29">
        <v>4.3248678353059969E-2</v>
      </c>
      <c r="K193" s="29">
        <v>6.0342072866999497E-2</v>
      </c>
      <c r="L193" s="29">
        <v>0.12060177960397152</v>
      </c>
      <c r="M193" s="29">
        <v>3.6113510461659282E-2</v>
      </c>
      <c r="N193" s="29">
        <v>4.0173676165367142E-2</v>
      </c>
      <c r="O193" s="29">
        <v>9.3976524317047172E-2</v>
      </c>
      <c r="P193" s="29">
        <v>7.3793592415998213E-2</v>
      </c>
      <c r="Q193" s="29">
        <v>2.5788673809390251E-2</v>
      </c>
      <c r="R193" s="29">
        <v>2.8593967296796991E-2</v>
      </c>
      <c r="T193" s="174">
        <f t="shared" si="37"/>
        <v>2.5942521406326846E-5</v>
      </c>
      <c r="U193" s="174">
        <f t="shared" si="38"/>
        <v>2.1002447941948901E-5</v>
      </c>
      <c r="V193" s="174">
        <f t="shared" si="39"/>
        <v>3.0538645377228131E-5</v>
      </c>
      <c r="W193" s="174">
        <f t="shared" si="40"/>
        <v>5.8566705256545588E-5</v>
      </c>
      <c r="X193" s="174">
        <f t="shared" si="41"/>
        <v>1.8276761750400082E-5</v>
      </c>
      <c r="Y193" s="174">
        <f t="shared" si="42"/>
        <v>1.9509163619103735E-5</v>
      </c>
      <c r="Z193" s="174">
        <f t="shared" si="43"/>
        <v>4.7560774987434834E-5</v>
      </c>
      <c r="AA193" s="174">
        <f t="shared" si="44"/>
        <v>3.583568659634524E-5</v>
      </c>
      <c r="AB193" s="174">
        <f t="shared" si="45"/>
        <v>1.3051443657724989E-5</v>
      </c>
      <c r="AC193" s="174">
        <f t="shared" si="46"/>
        <v>1.3885818768893732E-5</v>
      </c>
      <c r="AE193" s="175">
        <f t="shared" si="47"/>
        <v>0.80957620167278099</v>
      </c>
      <c r="AF193" s="175">
        <f t="shared" si="48"/>
        <v>1.9177898866534941</v>
      </c>
      <c r="AG193" s="175">
        <f t="shared" si="49"/>
        <v>1.067429990363401</v>
      </c>
      <c r="AH193" s="175">
        <f t="shared" si="50"/>
        <v>0.753471460585172</v>
      </c>
      <c r="AI193" s="175">
        <f t="shared" si="51"/>
        <v>1.0639297178956051</v>
      </c>
    </row>
    <row r="194" spans="1:35" x14ac:dyDescent="0.25">
      <c r="A194" s="25" t="s">
        <v>615</v>
      </c>
      <c r="B194" s="30" t="s">
        <v>66</v>
      </c>
      <c r="C194" s="31" t="s">
        <v>612</v>
      </c>
      <c r="D194" s="32">
        <v>2840</v>
      </c>
      <c r="E194" s="32">
        <v>4</v>
      </c>
      <c r="F194" s="32" t="s">
        <v>616</v>
      </c>
      <c r="G194" s="173">
        <v>1453.4833333333329</v>
      </c>
      <c r="H194" s="173">
        <v>580.1</v>
      </c>
      <c r="I194" s="29">
        <v>3.7693017449664419E-2</v>
      </c>
      <c r="J194" s="29">
        <v>8.7008356646053608E-3</v>
      </c>
      <c r="K194" s="29">
        <v>3.8105579260108033E-2</v>
      </c>
      <c r="L194" s="29">
        <v>1.7470078605306708E-2</v>
      </c>
      <c r="M194" s="29">
        <v>3.1483987439535947E-2</v>
      </c>
      <c r="N194" s="29">
        <v>1.3349070120299414E-2</v>
      </c>
      <c r="O194" s="29">
        <v>3.9504577786871817E-2</v>
      </c>
      <c r="P194" s="29">
        <v>2.3587708178189122E-2</v>
      </c>
      <c r="Q194" s="29">
        <v>2.6251208070060556E-2</v>
      </c>
      <c r="R194" s="29">
        <v>7.2787286110453627E-3</v>
      </c>
      <c r="T194" s="174">
        <f t="shared" si="37"/>
        <v>2.593288590604027E-5</v>
      </c>
      <c r="U194" s="174">
        <f t="shared" si="38"/>
        <v>1.4998854791596898E-5</v>
      </c>
      <c r="V194" s="174">
        <f t="shared" si="39"/>
        <v>2.6216729415616308E-5</v>
      </c>
      <c r="W194" s="174">
        <f t="shared" si="40"/>
        <v>3.0115632831075173E-5</v>
      </c>
      <c r="X194" s="174">
        <f t="shared" si="41"/>
        <v>2.1661058450070032E-5</v>
      </c>
      <c r="Y194" s="174">
        <f t="shared" si="42"/>
        <v>2.3011670609031915E-5</v>
      </c>
      <c r="Z194" s="174">
        <f t="shared" si="43"/>
        <v>2.7179243738746114E-5</v>
      </c>
      <c r="AA194" s="174">
        <f t="shared" si="44"/>
        <v>4.0661451781053475E-5</v>
      </c>
      <c r="AB194" s="174">
        <f t="shared" si="45"/>
        <v>1.8060893763300047E-5</v>
      </c>
      <c r="AC194" s="174">
        <f t="shared" si="46"/>
        <v>1.2547368748569836E-5</v>
      </c>
      <c r="AE194" s="175">
        <f t="shared" si="47"/>
        <v>0.57837198859936279</v>
      </c>
      <c r="AF194" s="175">
        <f t="shared" si="48"/>
        <v>1.1487181468614631</v>
      </c>
      <c r="AG194" s="175">
        <f t="shared" si="49"/>
        <v>1.0623520850596992</v>
      </c>
      <c r="AH194" s="175">
        <f t="shared" si="50"/>
        <v>1.4960479464366931</v>
      </c>
      <c r="AI194" s="175">
        <f t="shared" si="51"/>
        <v>0.69472579336390539</v>
      </c>
    </row>
    <row r="195" spans="1:35" x14ac:dyDescent="0.25">
      <c r="A195" s="25" t="s">
        <v>617</v>
      </c>
      <c r="B195" s="30" t="s">
        <v>66</v>
      </c>
      <c r="C195" s="31" t="s">
        <v>618</v>
      </c>
      <c r="D195" s="32">
        <v>2837</v>
      </c>
      <c r="E195" s="32">
        <v>1</v>
      </c>
      <c r="F195" s="32" t="s">
        <v>619</v>
      </c>
      <c r="G195" s="173">
        <v>4479.875</v>
      </c>
      <c r="H195" s="173">
        <v>411.85000000000008</v>
      </c>
      <c r="I195" s="29">
        <v>8.3968161429820859E-2</v>
      </c>
      <c r="J195" s="29">
        <v>1.0008863871686322E-2</v>
      </c>
      <c r="K195" s="29">
        <v>5.5848169916750352E-2</v>
      </c>
      <c r="L195" s="29">
        <v>1.8874991273228763E-2</v>
      </c>
      <c r="M195" s="29">
        <v>8.5652973454828807E-2</v>
      </c>
      <c r="N195" s="29">
        <v>1.9291534098861529E-2</v>
      </c>
      <c r="O195" s="29">
        <v>7.2706581970133771E-2</v>
      </c>
      <c r="P195" s="29">
        <v>1.981714422760926E-2</v>
      </c>
      <c r="Q195" s="29">
        <v>0.10441035739043114</v>
      </c>
      <c r="R195" s="29">
        <v>1.6315355272848008E-2</v>
      </c>
      <c r="T195" s="174">
        <f t="shared" si="37"/>
        <v>1.8743416151080301E-5</v>
      </c>
      <c r="U195" s="174">
        <f t="shared" si="38"/>
        <v>2.4302206802686221E-5</v>
      </c>
      <c r="V195" s="174">
        <f t="shared" si="39"/>
        <v>1.24664571928347E-5</v>
      </c>
      <c r="W195" s="174">
        <f t="shared" si="40"/>
        <v>4.5829771210947579E-5</v>
      </c>
      <c r="X195" s="174">
        <f t="shared" si="41"/>
        <v>1.9119500757237381E-5</v>
      </c>
      <c r="Y195" s="174">
        <f t="shared" si="42"/>
        <v>4.6841165712908891E-5</v>
      </c>
      <c r="Z195" s="174">
        <f t="shared" si="43"/>
        <v>1.6229600596028633E-5</v>
      </c>
      <c r="AA195" s="174">
        <f t="shared" si="44"/>
        <v>4.8117383094838547E-5</v>
      </c>
      <c r="AB195" s="174">
        <f t="shared" si="45"/>
        <v>2.3306533639985747E-5</v>
      </c>
      <c r="AC195" s="174">
        <f t="shared" si="46"/>
        <v>3.9614799739827622E-5</v>
      </c>
      <c r="AE195" s="175">
        <f t="shared" si="47"/>
        <v>1.2965729729735276</v>
      </c>
      <c r="AF195" s="175">
        <f t="shared" si="48"/>
        <v>3.6762466274130383</v>
      </c>
      <c r="AG195" s="175">
        <f t="shared" si="49"/>
        <v>2.4499157330338721</v>
      </c>
      <c r="AH195" s="175">
        <f t="shared" si="50"/>
        <v>2.9647915738981787</v>
      </c>
      <c r="AI195" s="175">
        <f t="shared" si="51"/>
        <v>1.699729369959275</v>
      </c>
    </row>
    <row r="196" spans="1:35" x14ac:dyDescent="0.25">
      <c r="A196" s="25" t="s">
        <v>620</v>
      </c>
      <c r="B196" s="30" t="s">
        <v>66</v>
      </c>
      <c r="C196" s="31" t="s">
        <v>618</v>
      </c>
      <c r="D196" s="32">
        <v>2837</v>
      </c>
      <c r="E196" s="32">
        <v>2</v>
      </c>
      <c r="F196" s="32" t="s">
        <v>621</v>
      </c>
      <c r="G196" s="173">
        <v>3641.016666666666</v>
      </c>
      <c r="H196" s="173">
        <v>352.48333333333335</v>
      </c>
      <c r="I196" s="29">
        <v>6.8244695550858464E-2</v>
      </c>
      <c r="J196" s="29">
        <v>8.5248976418428185E-3</v>
      </c>
      <c r="K196" s="29">
        <v>4.5389368322971975E-2</v>
      </c>
      <c r="L196" s="29">
        <v>1.6085498882138033E-2</v>
      </c>
      <c r="M196" s="29">
        <v>6.961229626556048E-2</v>
      </c>
      <c r="N196" s="29">
        <v>1.645624217402895E-2</v>
      </c>
      <c r="O196" s="29">
        <v>5.9090241355979997E-2</v>
      </c>
      <c r="P196" s="29">
        <v>1.6919880539619729E-2</v>
      </c>
      <c r="Q196" s="29">
        <v>8.4857682618615496E-2</v>
      </c>
      <c r="R196" s="29">
        <v>1.3927297287658406E-2</v>
      </c>
      <c r="T196" s="174">
        <f t="shared" si="37"/>
        <v>1.8743307652402526E-5</v>
      </c>
      <c r="U196" s="174">
        <f t="shared" si="38"/>
        <v>2.4185250296021989E-5</v>
      </c>
      <c r="V196" s="174">
        <f t="shared" si="39"/>
        <v>1.2466124843236637E-5</v>
      </c>
      <c r="W196" s="174">
        <f t="shared" si="40"/>
        <v>4.5634778614983303E-5</v>
      </c>
      <c r="X196" s="174">
        <f t="shared" si="41"/>
        <v>1.9118917225196395E-5</v>
      </c>
      <c r="Y196" s="174">
        <f t="shared" si="42"/>
        <v>4.6686582365205775E-5</v>
      </c>
      <c r="Z196" s="174">
        <f t="shared" si="43"/>
        <v>1.6229049951061289E-5</v>
      </c>
      <c r="AA196" s="174">
        <f t="shared" si="44"/>
        <v>4.8001930700136354E-5</v>
      </c>
      <c r="AB196" s="174">
        <f t="shared" si="45"/>
        <v>2.3306040698874995E-5</v>
      </c>
      <c r="AC196" s="174">
        <f t="shared" si="46"/>
        <v>3.9511931403825446E-5</v>
      </c>
      <c r="AE196" s="175">
        <f t="shared" si="47"/>
        <v>1.29034057086087</v>
      </c>
      <c r="AF196" s="175">
        <f t="shared" si="48"/>
        <v>3.6607028398036592</v>
      </c>
      <c r="AG196" s="175">
        <f t="shared" si="49"/>
        <v>2.4419051463687791</v>
      </c>
      <c r="AH196" s="175">
        <f t="shared" si="50"/>
        <v>2.9577782337774674</v>
      </c>
      <c r="AI196" s="175">
        <f t="shared" si="51"/>
        <v>1.6953515148427902</v>
      </c>
    </row>
    <row r="197" spans="1:35" x14ac:dyDescent="0.25">
      <c r="A197" s="25" t="s">
        <v>622</v>
      </c>
      <c r="B197" s="30" t="s">
        <v>66</v>
      </c>
      <c r="C197" s="31" t="s">
        <v>618</v>
      </c>
      <c r="D197" s="32">
        <v>2837</v>
      </c>
      <c r="E197" s="32">
        <v>3</v>
      </c>
      <c r="F197" s="32" t="s">
        <v>623</v>
      </c>
      <c r="G197" s="173">
        <v>4634.833333333333</v>
      </c>
      <c r="H197" s="173">
        <v>397.04999999999995</v>
      </c>
      <c r="I197" s="29">
        <v>8.6870634430840671E-2</v>
      </c>
      <c r="J197" s="29">
        <v>9.5656744191966528E-3</v>
      </c>
      <c r="K197" s="29">
        <v>5.777859913335192E-2</v>
      </c>
      <c r="L197" s="29">
        <v>1.8065471454010745E-2</v>
      </c>
      <c r="M197" s="29">
        <v>8.861354471695905E-2</v>
      </c>
      <c r="N197" s="29">
        <v>1.8483718595832418E-2</v>
      </c>
      <c r="O197" s="29">
        <v>7.5218208576424292E-2</v>
      </c>
      <c r="P197" s="29">
        <v>1.9017638437810208E-2</v>
      </c>
      <c r="Q197" s="29">
        <v>0.10802019933295778</v>
      </c>
      <c r="R197" s="29">
        <v>1.5654091769338706E-2</v>
      </c>
      <c r="T197" s="174">
        <f t="shared" si="37"/>
        <v>1.8742989916395557E-5</v>
      </c>
      <c r="U197" s="174">
        <f t="shared" si="38"/>
        <v>2.4091863541611014E-5</v>
      </c>
      <c r="V197" s="174">
        <f t="shared" si="39"/>
        <v>1.2466165442846257E-5</v>
      </c>
      <c r="W197" s="174">
        <f t="shared" si="40"/>
        <v>4.5499235496815888E-5</v>
      </c>
      <c r="X197" s="174">
        <f t="shared" si="41"/>
        <v>1.9119035862553647E-5</v>
      </c>
      <c r="Y197" s="174">
        <f t="shared" si="42"/>
        <v>4.655262207740189E-5</v>
      </c>
      <c r="Z197" s="174">
        <f t="shared" si="43"/>
        <v>1.6228891778149008E-5</v>
      </c>
      <c r="AA197" s="174">
        <f t="shared" si="44"/>
        <v>4.7897338969425038E-5</v>
      </c>
      <c r="AB197" s="174">
        <f t="shared" si="45"/>
        <v>2.3306166924295973E-5</v>
      </c>
      <c r="AC197" s="174">
        <f t="shared" si="46"/>
        <v>3.942599614491552E-5</v>
      </c>
      <c r="AE197" s="175">
        <f t="shared" si="47"/>
        <v>1.2853799553366079</v>
      </c>
      <c r="AF197" s="175">
        <f t="shared" si="48"/>
        <v>3.6498180379056135</v>
      </c>
      <c r="AG197" s="175">
        <f t="shared" si="49"/>
        <v>2.4348833493523276</v>
      </c>
      <c r="AH197" s="175">
        <f t="shared" si="50"/>
        <v>2.9513622756370359</v>
      </c>
      <c r="AI197" s="175">
        <f t="shared" si="51"/>
        <v>1.6916551002565383</v>
      </c>
    </row>
    <row r="198" spans="1:35" x14ac:dyDescent="0.25">
      <c r="A198" s="25" t="s">
        <v>624</v>
      </c>
      <c r="B198" s="30" t="s">
        <v>66</v>
      </c>
      <c r="C198" s="31" t="s">
        <v>618</v>
      </c>
      <c r="D198" s="32">
        <v>2837</v>
      </c>
      <c r="E198" s="32" t="s">
        <v>625</v>
      </c>
      <c r="F198" s="32" t="s">
        <v>626</v>
      </c>
      <c r="G198" s="173"/>
      <c r="H198" s="173"/>
      <c r="I198" s="29">
        <v>0</v>
      </c>
      <c r="J198" s="29">
        <v>0</v>
      </c>
      <c r="K198" s="29">
        <v>0</v>
      </c>
      <c r="L198" s="29">
        <v>0</v>
      </c>
      <c r="M198" s="29">
        <v>0</v>
      </c>
      <c r="N198" s="29">
        <v>0</v>
      </c>
      <c r="O198" s="29">
        <v>0</v>
      </c>
      <c r="P198" s="29">
        <v>0</v>
      </c>
      <c r="Q198" s="29">
        <v>0</v>
      </c>
      <c r="R198" s="29">
        <v>0</v>
      </c>
      <c r="T198" s="174"/>
      <c r="U198" s="174"/>
      <c r="V198" s="174"/>
      <c r="W198" s="174"/>
      <c r="X198" s="174"/>
      <c r="Y198" s="174"/>
      <c r="Z198" s="174"/>
      <c r="AA198" s="174"/>
      <c r="AB198" s="174"/>
      <c r="AC198" s="174"/>
      <c r="AE198" s="175"/>
      <c r="AF198" s="175"/>
      <c r="AG198" s="175"/>
      <c r="AH198" s="175"/>
      <c r="AI198" s="175"/>
    </row>
    <row r="199" spans="1:35" x14ac:dyDescent="0.25">
      <c r="A199" s="25" t="s">
        <v>627</v>
      </c>
      <c r="B199" s="30" t="s">
        <v>66</v>
      </c>
      <c r="C199" s="31" t="s">
        <v>618</v>
      </c>
      <c r="D199" s="32"/>
      <c r="E199" s="32">
        <v>5</v>
      </c>
      <c r="F199" s="32" t="s">
        <v>628</v>
      </c>
      <c r="G199" s="173"/>
      <c r="H199" s="173"/>
      <c r="I199" s="29">
        <v>0</v>
      </c>
      <c r="J199" s="29">
        <v>0</v>
      </c>
      <c r="K199" s="29">
        <v>0</v>
      </c>
      <c r="L199" s="29">
        <v>0</v>
      </c>
      <c r="M199" s="29">
        <v>0</v>
      </c>
      <c r="N199" s="29">
        <v>0</v>
      </c>
      <c r="O199" s="29">
        <v>0</v>
      </c>
      <c r="P199" s="29">
        <v>0</v>
      </c>
      <c r="Q199" s="29">
        <v>0</v>
      </c>
      <c r="R199" s="29">
        <v>0</v>
      </c>
      <c r="T199" s="174"/>
      <c r="U199" s="174"/>
      <c r="V199" s="174"/>
      <c r="W199" s="174"/>
      <c r="X199" s="174"/>
      <c r="Y199" s="174"/>
      <c r="Z199" s="174"/>
      <c r="AA199" s="174"/>
      <c r="AB199" s="174"/>
      <c r="AC199" s="174"/>
      <c r="AE199" s="175"/>
      <c r="AF199" s="175"/>
      <c r="AG199" s="175"/>
      <c r="AH199" s="175"/>
      <c r="AI199" s="175"/>
    </row>
    <row r="200" spans="1:35" x14ac:dyDescent="0.25">
      <c r="A200" s="25" t="s">
        <v>629</v>
      </c>
      <c r="B200" s="30" t="s">
        <v>66</v>
      </c>
      <c r="C200" s="31" t="s">
        <v>630</v>
      </c>
      <c r="D200" s="32">
        <v>8102</v>
      </c>
      <c r="E200" s="32">
        <v>1</v>
      </c>
      <c r="F200" s="32" t="s">
        <v>631</v>
      </c>
      <c r="G200" s="173">
        <v>6843.2416666666659</v>
      </c>
      <c r="H200" s="173">
        <v>2161.0583333333329</v>
      </c>
      <c r="I200" s="29">
        <v>0.11234396629229518</v>
      </c>
      <c r="J200" s="29">
        <v>3.2435226361031515E-2</v>
      </c>
      <c r="K200" s="29">
        <v>0.17703302536864909</v>
      </c>
      <c r="L200" s="29">
        <v>6.2955737787406527E-2</v>
      </c>
      <c r="M200" s="29">
        <v>7.1906695366552517E-2</v>
      </c>
      <c r="N200" s="29">
        <v>4.1349362499126421E-2</v>
      </c>
      <c r="O200" s="29">
        <v>0.12756955622335592</v>
      </c>
      <c r="P200" s="29">
        <v>4.1109465231672374E-2</v>
      </c>
      <c r="Q200" s="29">
        <v>8.9013044237892233E-2</v>
      </c>
      <c r="R200" s="29">
        <v>3.6780156405059751E-2</v>
      </c>
      <c r="T200" s="174">
        <f t="shared" ref="T200:T263" si="52">I200/$G200</f>
        <v>1.6416776107662698E-5</v>
      </c>
      <c r="U200" s="174">
        <f t="shared" ref="U200:U263" si="53">J200/$H200</f>
        <v>1.5008954575974666E-5</v>
      </c>
      <c r="V200" s="174">
        <f t="shared" ref="V200:V263" si="54">K200/$G200</f>
        <v>2.5869760851932862E-5</v>
      </c>
      <c r="W200" s="174">
        <f t="shared" ref="W200:W263" si="55">L200/$H200</f>
        <v>2.9131901169136976E-5</v>
      </c>
      <c r="X200" s="174">
        <f t="shared" ref="X200:X263" si="56">M200/$G200</f>
        <v>1.0507694871687642E-5</v>
      </c>
      <c r="Y200" s="174">
        <f t="shared" ref="Y200:Y263" si="57">N200/$H200</f>
        <v>1.913384838406788E-5</v>
      </c>
      <c r="Z200" s="174">
        <f t="shared" ref="Z200:Z263" si="58">O200/$G200</f>
        <v>1.8641685101484204E-5</v>
      </c>
      <c r="AA200" s="174">
        <f t="shared" ref="AA200:AA263" si="59">P200/$H200</f>
        <v>1.9022839225382186E-5</v>
      </c>
      <c r="AB200" s="174">
        <f t="shared" ref="AB200:AB263" si="60">Q200/$G200</f>
        <v>1.3007438371126585E-5</v>
      </c>
      <c r="AC200" s="174">
        <f t="shared" ref="AC200:AC263" si="61">R200/$H200</f>
        <v>1.7019511152356564E-5</v>
      </c>
      <c r="AE200" s="175">
        <f t="shared" ref="AE200:AE263" si="62">U200/T200</f>
        <v>0.91424494538663303</v>
      </c>
      <c r="AF200" s="175">
        <f t="shared" ref="AF200:AF263" si="63">W200/V200</f>
        <v>1.1260985880725829</v>
      </c>
      <c r="AG200" s="175">
        <f t="shared" ref="AG200:AG263" si="64">Y200/X200</f>
        <v>1.8209368103772119</v>
      </c>
      <c r="AH200" s="175">
        <f t="shared" ref="AH200:AH263" si="65">AA200/Z200</f>
        <v>1.0204463342140477</v>
      </c>
      <c r="AI200" s="175">
        <f t="shared" ref="AI200:AI263" si="66">AC200/AB200</f>
        <v>1.3084444966609123</v>
      </c>
    </row>
    <row r="201" spans="1:35" x14ac:dyDescent="0.25">
      <c r="A201" s="25" t="s">
        <v>632</v>
      </c>
      <c r="B201" s="30" t="s">
        <v>66</v>
      </c>
      <c r="C201" s="31" t="s">
        <v>630</v>
      </c>
      <c r="D201" s="32">
        <v>8102</v>
      </c>
      <c r="E201" s="32">
        <v>2</v>
      </c>
      <c r="F201" s="32" t="s">
        <v>633</v>
      </c>
      <c r="G201" s="173">
        <v>6407.1333333333323</v>
      </c>
      <c r="H201" s="173">
        <v>1933.5708333333332</v>
      </c>
      <c r="I201" s="29">
        <v>0.10517458783583879</v>
      </c>
      <c r="J201" s="29">
        <v>2.8853057446229242E-2</v>
      </c>
      <c r="K201" s="29">
        <v>0.1657689388783011</v>
      </c>
      <c r="L201" s="29">
        <v>5.6086924516743811E-2</v>
      </c>
      <c r="M201" s="29">
        <v>6.7327520419275796E-2</v>
      </c>
      <c r="N201" s="29">
        <v>3.6783854138306565E-2</v>
      </c>
      <c r="O201" s="29">
        <v>0.11944737271984754</v>
      </c>
      <c r="P201" s="29">
        <v>3.6598612510209641E-2</v>
      </c>
      <c r="Q201" s="29">
        <v>8.3331950721481085E-2</v>
      </c>
      <c r="R201" s="29">
        <v>3.2748711203375989E-2</v>
      </c>
      <c r="T201" s="174">
        <f t="shared" si="52"/>
        <v>1.6415233204007847E-5</v>
      </c>
      <c r="U201" s="174">
        <f t="shared" si="53"/>
        <v>1.4922162120375339E-5</v>
      </c>
      <c r="V201" s="174">
        <f t="shared" si="54"/>
        <v>2.5872559576040424E-5</v>
      </c>
      <c r="W201" s="174">
        <f t="shared" si="55"/>
        <v>2.9006914848862349E-5</v>
      </c>
      <c r="X201" s="174">
        <f t="shared" si="56"/>
        <v>1.0508212786676695E-5</v>
      </c>
      <c r="Y201" s="174">
        <f t="shared" si="57"/>
        <v>1.9023794476095772E-5</v>
      </c>
      <c r="Z201" s="174">
        <f t="shared" si="58"/>
        <v>1.8642872951998433E-5</v>
      </c>
      <c r="AA201" s="174">
        <f t="shared" si="59"/>
        <v>1.8927991609759823E-5</v>
      </c>
      <c r="AB201" s="174">
        <f t="shared" si="60"/>
        <v>1.3006120894650926E-5</v>
      </c>
      <c r="AC201" s="174">
        <f t="shared" si="61"/>
        <v>1.6936907941934369E-5</v>
      </c>
      <c r="AE201" s="175">
        <f t="shared" si="62"/>
        <v>0.90904356550548615</v>
      </c>
      <c r="AF201" s="175">
        <f t="shared" si="63"/>
        <v>1.1211459292850379</v>
      </c>
      <c r="AG201" s="175">
        <f t="shared" si="64"/>
        <v>1.8103739296387238</v>
      </c>
      <c r="AH201" s="175">
        <f t="shared" si="65"/>
        <v>1.0152937081369118</v>
      </c>
      <c r="AI201" s="175">
        <f t="shared" si="66"/>
        <v>1.3022259349365322</v>
      </c>
    </row>
    <row r="202" spans="1:35" x14ac:dyDescent="0.25">
      <c r="A202" s="25" t="s">
        <v>634</v>
      </c>
      <c r="B202" s="30" t="s">
        <v>66</v>
      </c>
      <c r="C202" s="31" t="s">
        <v>635</v>
      </c>
      <c r="D202" s="32">
        <v>2850</v>
      </c>
      <c r="E202" s="32">
        <v>4</v>
      </c>
      <c r="F202" s="32" t="s">
        <v>636</v>
      </c>
      <c r="G202" s="173">
        <v>1305.9375</v>
      </c>
      <c r="H202" s="173">
        <v>808.3833333333331</v>
      </c>
      <c r="I202" s="29">
        <v>1.9846056351572265E-2</v>
      </c>
      <c r="J202" s="29">
        <v>1.0901505717619603E-2</v>
      </c>
      <c r="K202" s="29">
        <v>5.1281344224037344E-2</v>
      </c>
      <c r="L202" s="29">
        <v>2.2338763127187865E-2</v>
      </c>
      <c r="M202" s="29">
        <v>2.0740658109684951E-2</v>
      </c>
      <c r="N202" s="29">
        <v>1.448454235705951E-2</v>
      </c>
      <c r="O202" s="29">
        <v>4.7473026837806305E-2</v>
      </c>
      <c r="P202" s="29">
        <v>2.75558739789965E-2</v>
      </c>
      <c r="Q202" s="29">
        <v>2.7634753792298721E-2</v>
      </c>
      <c r="R202" s="29">
        <v>1.2373087514585764E-2</v>
      </c>
      <c r="T202" s="174">
        <f t="shared" si="52"/>
        <v>1.51967887832092E-5</v>
      </c>
      <c r="U202" s="174">
        <f t="shared" si="53"/>
        <v>1.3485564667281949E-5</v>
      </c>
      <c r="V202" s="174">
        <f t="shared" si="54"/>
        <v>3.9267839558966139E-5</v>
      </c>
      <c r="W202" s="174">
        <f t="shared" si="55"/>
        <v>2.7633873938339327E-5</v>
      </c>
      <c r="X202" s="174">
        <f t="shared" si="56"/>
        <v>1.5881815255082995E-5</v>
      </c>
      <c r="Y202" s="174">
        <f t="shared" si="57"/>
        <v>1.7917913148126319E-5</v>
      </c>
      <c r="Z202" s="174">
        <f t="shared" si="58"/>
        <v>3.6351683627896667E-5</v>
      </c>
      <c r="AA202" s="174">
        <f t="shared" si="59"/>
        <v>3.4087632491594141E-5</v>
      </c>
      <c r="AB202" s="174">
        <f t="shared" si="60"/>
        <v>2.1160854782329723E-5</v>
      </c>
      <c r="AC202" s="174">
        <f t="shared" si="61"/>
        <v>1.5305965628417748E-5</v>
      </c>
      <c r="AE202" s="175">
        <f t="shared" si="62"/>
        <v>0.88739567678811415</v>
      </c>
      <c r="AF202" s="175">
        <f t="shared" si="63"/>
        <v>0.70372789154450965</v>
      </c>
      <c r="AG202" s="175">
        <f t="shared" si="64"/>
        <v>1.1282030964559715</v>
      </c>
      <c r="AH202" s="175">
        <f t="shared" si="65"/>
        <v>0.93771812168377622</v>
      </c>
      <c r="AI202" s="175">
        <f t="shared" si="66"/>
        <v>0.72331509222391743</v>
      </c>
    </row>
    <row r="203" spans="1:35" x14ac:dyDescent="0.25">
      <c r="A203" s="25" t="s">
        <v>637</v>
      </c>
      <c r="B203" s="30" t="s">
        <v>66</v>
      </c>
      <c r="C203" s="31" t="s">
        <v>635</v>
      </c>
      <c r="D203" s="32">
        <v>2850</v>
      </c>
      <c r="E203" s="32">
        <v>1</v>
      </c>
      <c r="F203" s="32" t="s">
        <v>638</v>
      </c>
      <c r="G203" s="173">
        <v>1493.9916666666643</v>
      </c>
      <c r="H203" s="173">
        <v>712.55833333333294</v>
      </c>
      <c r="I203" s="29">
        <v>2.2709589126497606E-2</v>
      </c>
      <c r="J203" s="29">
        <v>7.372124114520413E-3</v>
      </c>
      <c r="K203" s="29">
        <v>3.8182330906937824E-2</v>
      </c>
      <c r="L203" s="29">
        <v>2.6888843089476672E-2</v>
      </c>
      <c r="M203" s="29">
        <v>1.9071971793940587E-2</v>
      </c>
      <c r="N203" s="29">
        <v>1.4159954441263693E-2</v>
      </c>
      <c r="O203" s="29">
        <v>2.9411009673655585E-2</v>
      </c>
      <c r="P203" s="29">
        <v>1.2021551707249724E-2</v>
      </c>
      <c r="Q203" s="29">
        <v>1.9305023970813576E-2</v>
      </c>
      <c r="R203" s="29">
        <v>9.0729503659128467E-3</v>
      </c>
      <c r="T203" s="174">
        <f t="shared" si="52"/>
        <v>1.5200612984118146E-5</v>
      </c>
      <c r="U203" s="174">
        <f t="shared" si="53"/>
        <v>1.0345993822054919E-5</v>
      </c>
      <c r="V203" s="174">
        <f t="shared" si="54"/>
        <v>2.5557258289217064E-5</v>
      </c>
      <c r="W203" s="174">
        <f t="shared" si="55"/>
        <v>3.7735637675713127E-5</v>
      </c>
      <c r="X203" s="174">
        <f t="shared" si="56"/>
        <v>1.2765781911282828E-5</v>
      </c>
      <c r="Y203" s="174">
        <f t="shared" si="57"/>
        <v>1.987199332161863E-5</v>
      </c>
      <c r="Z203" s="174">
        <f t="shared" si="58"/>
        <v>1.9686193925884659E-5</v>
      </c>
      <c r="AA203" s="174">
        <f t="shared" si="59"/>
        <v>1.6870972024161386E-5</v>
      </c>
      <c r="AB203" s="174">
        <f t="shared" si="60"/>
        <v>1.2921774867651163E-5</v>
      </c>
      <c r="AC203" s="174">
        <f t="shared" si="61"/>
        <v>1.2732922964313356E-5</v>
      </c>
      <c r="AE203" s="175">
        <f t="shared" si="62"/>
        <v>0.6806300399111922</v>
      </c>
      <c r="AF203" s="175">
        <f t="shared" si="63"/>
        <v>1.4765135308600092</v>
      </c>
      <c r="AG203" s="175">
        <f t="shared" si="64"/>
        <v>1.5566608813875391</v>
      </c>
      <c r="AH203" s="175">
        <f t="shared" si="65"/>
        <v>0.85699511483417623</v>
      </c>
      <c r="AI203" s="175">
        <f t="shared" si="66"/>
        <v>0.98538498733555668</v>
      </c>
    </row>
    <row r="204" spans="1:35" x14ac:dyDescent="0.25">
      <c r="A204" s="25" t="s">
        <v>639</v>
      </c>
      <c r="B204" s="30" t="s">
        <v>66</v>
      </c>
      <c r="C204" s="31" t="s">
        <v>635</v>
      </c>
      <c r="D204" s="32">
        <v>2850</v>
      </c>
      <c r="E204" s="32">
        <v>2</v>
      </c>
      <c r="F204" s="32" t="s">
        <v>640</v>
      </c>
      <c r="G204" s="173">
        <v>1317.1249999999991</v>
      </c>
      <c r="H204" s="173">
        <v>832.89583333333246</v>
      </c>
      <c r="I204" s="29">
        <v>2.002543219089337E-2</v>
      </c>
      <c r="J204" s="29">
        <v>8.7627269430011617E-3</v>
      </c>
      <c r="K204" s="29">
        <v>3.3669997318915262E-2</v>
      </c>
      <c r="L204" s="29">
        <v>3.1609883224272002E-2</v>
      </c>
      <c r="M204" s="29">
        <v>1.6885233701568116E-2</v>
      </c>
      <c r="N204" s="29">
        <v>1.6720127428499543E-2</v>
      </c>
      <c r="O204" s="29">
        <v>2.5910501362885009E-2</v>
      </c>
      <c r="P204" s="29">
        <v>1.4423195718514858E-2</v>
      </c>
      <c r="Q204" s="29">
        <v>1.7024042204745626E-2</v>
      </c>
      <c r="R204" s="29">
        <v>1.0632937425530339E-2</v>
      </c>
      <c r="T204" s="174">
        <f t="shared" si="52"/>
        <v>1.5203896510121199E-5</v>
      </c>
      <c r="U204" s="174">
        <f t="shared" si="53"/>
        <v>1.0520795749369824E-5</v>
      </c>
      <c r="V204" s="174">
        <f t="shared" si="54"/>
        <v>2.5563251262344338E-5</v>
      </c>
      <c r="W204" s="174">
        <f t="shared" si="55"/>
        <v>3.7951784556018354E-5</v>
      </c>
      <c r="X204" s="174">
        <f t="shared" si="56"/>
        <v>1.2819765551157352E-5</v>
      </c>
      <c r="Y204" s="174">
        <f t="shared" si="57"/>
        <v>2.0074692127566446E-5</v>
      </c>
      <c r="Z204" s="174">
        <f t="shared" si="58"/>
        <v>1.9672013941641855E-5</v>
      </c>
      <c r="AA204" s="174">
        <f t="shared" si="59"/>
        <v>1.7316926248498309E-5</v>
      </c>
      <c r="AB204" s="174">
        <f t="shared" si="60"/>
        <v>1.292515304526574E-5</v>
      </c>
      <c r="AC204" s="174">
        <f t="shared" si="61"/>
        <v>1.276622717990587E-5</v>
      </c>
      <c r="AE204" s="175">
        <f t="shared" si="62"/>
        <v>0.69198022640881263</v>
      </c>
      <c r="AF204" s="175">
        <f t="shared" si="63"/>
        <v>1.4846227565709846</v>
      </c>
      <c r="AG204" s="175">
        <f t="shared" si="64"/>
        <v>1.5659172585846648</v>
      </c>
      <c r="AH204" s="175">
        <f t="shared" si="65"/>
        <v>0.88028232899132508</v>
      </c>
      <c r="AI204" s="175">
        <f t="shared" si="66"/>
        <v>0.98770414053873956</v>
      </c>
    </row>
    <row r="205" spans="1:35" x14ac:dyDescent="0.25">
      <c r="A205" s="25" t="s">
        <v>641</v>
      </c>
      <c r="B205" s="30" t="s">
        <v>66</v>
      </c>
      <c r="C205" s="31" t="s">
        <v>635</v>
      </c>
      <c r="D205" s="32">
        <v>2850</v>
      </c>
      <c r="E205" s="32">
        <v>3</v>
      </c>
      <c r="F205" s="32" t="s">
        <v>642</v>
      </c>
      <c r="G205" s="173">
        <v>2065.4999999999977</v>
      </c>
      <c r="H205" s="173">
        <v>926.93333333333339</v>
      </c>
      <c r="I205" s="29">
        <v>3.1419425417492375E-2</v>
      </c>
      <c r="J205" s="29">
        <v>9.7468595014953141E-3</v>
      </c>
      <c r="K205" s="29">
        <v>5.2790082083215659E-2</v>
      </c>
      <c r="L205" s="29">
        <v>3.5176688247781869E-2</v>
      </c>
      <c r="M205" s="29">
        <v>2.6368080414727522E-2</v>
      </c>
      <c r="N205" s="29">
        <v>1.8534581696099697E-2</v>
      </c>
      <c r="O205" s="29">
        <v>4.0663467308236834E-2</v>
      </c>
      <c r="P205" s="29">
        <v>1.5755316975226592E-2</v>
      </c>
      <c r="Q205" s="29">
        <v>2.6710741579394418E-2</v>
      </c>
      <c r="R205" s="29">
        <v>1.1814717933186057E-2</v>
      </c>
      <c r="T205" s="174">
        <f t="shared" si="52"/>
        <v>1.521153493947829E-5</v>
      </c>
      <c r="U205" s="174">
        <f t="shared" si="53"/>
        <v>1.0515167759093045E-5</v>
      </c>
      <c r="V205" s="174">
        <f t="shared" si="54"/>
        <v>2.5558016017049488E-5</v>
      </c>
      <c r="W205" s="174">
        <f t="shared" si="55"/>
        <v>3.7949534214379173E-5</v>
      </c>
      <c r="X205" s="174">
        <f t="shared" si="56"/>
        <v>1.2765955175370396E-5</v>
      </c>
      <c r="Y205" s="174">
        <f t="shared" si="57"/>
        <v>1.9995593026574757E-5</v>
      </c>
      <c r="Z205" s="174">
        <f t="shared" si="58"/>
        <v>1.9686984898686459E-5</v>
      </c>
      <c r="AA205" s="174">
        <f t="shared" si="59"/>
        <v>1.6997249325978056E-5</v>
      </c>
      <c r="AB205" s="174">
        <f t="shared" si="60"/>
        <v>1.2931852616506631E-5</v>
      </c>
      <c r="AC205" s="174">
        <f t="shared" si="61"/>
        <v>1.2746027689714531E-5</v>
      </c>
      <c r="AE205" s="175">
        <f t="shared" si="62"/>
        <v>0.69126276874289472</v>
      </c>
      <c r="AF205" s="175">
        <f t="shared" si="63"/>
        <v>1.4848388149167537</v>
      </c>
      <c r="AG205" s="175">
        <f t="shared" si="64"/>
        <v>1.5663217324429153</v>
      </c>
      <c r="AH205" s="175">
        <f t="shared" si="65"/>
        <v>0.86337493595132153</v>
      </c>
      <c r="AI205" s="175">
        <f t="shared" si="66"/>
        <v>0.98563044814206224</v>
      </c>
    </row>
    <row r="206" spans="1:35" x14ac:dyDescent="0.25">
      <c r="A206" s="25" t="s">
        <v>643</v>
      </c>
      <c r="B206" s="30" t="s">
        <v>66</v>
      </c>
      <c r="C206" s="31" t="s">
        <v>644</v>
      </c>
      <c r="D206" s="32">
        <v>6031</v>
      </c>
      <c r="E206" s="32">
        <v>2</v>
      </c>
      <c r="F206" s="32" t="s">
        <v>645</v>
      </c>
      <c r="G206" s="173">
        <v>4052.35</v>
      </c>
      <c r="H206" s="173">
        <v>3235.2541666666662</v>
      </c>
      <c r="I206" s="29">
        <v>6.38233547721683E-2</v>
      </c>
      <c r="J206" s="29">
        <v>4.7665143838900435E-2</v>
      </c>
      <c r="K206" s="29">
        <v>0.15059750998881252</v>
      </c>
      <c r="L206" s="29">
        <v>0.10536362553939588</v>
      </c>
      <c r="M206" s="29">
        <v>6.6134408662298222E-2</v>
      </c>
      <c r="N206" s="29">
        <v>7.1310019977625067E-2</v>
      </c>
      <c r="O206" s="29">
        <v>0.14139961802780884</v>
      </c>
      <c r="P206" s="29">
        <v>0.11007758510468275</v>
      </c>
      <c r="Q206" s="29">
        <v>8.7440675243727034E-2</v>
      </c>
      <c r="R206" s="29">
        <v>5.3080366789196101E-2</v>
      </c>
      <c r="T206" s="174">
        <f t="shared" si="52"/>
        <v>1.5749714307048577E-5</v>
      </c>
      <c r="U206" s="174">
        <f t="shared" si="53"/>
        <v>1.4733044571892351E-5</v>
      </c>
      <c r="V206" s="174">
        <f t="shared" si="54"/>
        <v>3.7163006647701341E-5</v>
      </c>
      <c r="W206" s="174">
        <f t="shared" si="55"/>
        <v>3.256734096040241E-5</v>
      </c>
      <c r="X206" s="174">
        <f t="shared" si="56"/>
        <v>1.632001398257757E-5</v>
      </c>
      <c r="Y206" s="174">
        <f t="shared" si="57"/>
        <v>2.2041551081934597E-5</v>
      </c>
      <c r="Z206" s="174">
        <f t="shared" si="58"/>
        <v>3.4893239238419398E-5</v>
      </c>
      <c r="AA206" s="174">
        <f t="shared" si="59"/>
        <v>3.4024401000338544E-5</v>
      </c>
      <c r="AB206" s="174">
        <f t="shared" si="60"/>
        <v>2.1577769749337306E-5</v>
      </c>
      <c r="AC206" s="174">
        <f t="shared" si="61"/>
        <v>1.6406861425631251E-5</v>
      </c>
      <c r="AE206" s="175">
        <f t="shared" si="62"/>
        <v>0.93544836970780931</v>
      </c>
      <c r="AF206" s="175">
        <f t="shared" si="63"/>
        <v>0.87633762437832274</v>
      </c>
      <c r="AG206" s="175">
        <f t="shared" si="64"/>
        <v>1.3505840807161718</v>
      </c>
      <c r="AH206" s="175">
        <f t="shared" si="65"/>
        <v>0.97510009798333042</v>
      </c>
      <c r="AI206" s="175">
        <f t="shared" si="66"/>
        <v>0.76035946329138748</v>
      </c>
    </row>
    <row r="207" spans="1:35" x14ac:dyDescent="0.25">
      <c r="A207" s="25" t="s">
        <v>646</v>
      </c>
      <c r="B207" s="30" t="s">
        <v>66</v>
      </c>
      <c r="C207" s="31" t="s">
        <v>647</v>
      </c>
      <c r="D207" s="32">
        <v>2876</v>
      </c>
      <c r="E207" s="32" t="s">
        <v>362</v>
      </c>
      <c r="F207" s="32" t="s">
        <v>648</v>
      </c>
      <c r="G207" s="173">
        <v>3462.9333333333329</v>
      </c>
      <c r="H207" s="173">
        <v>2062.15</v>
      </c>
      <c r="I207" s="29">
        <v>5.9441428654191532E-2</v>
      </c>
      <c r="J207" s="29">
        <v>3.629528158844765E-2</v>
      </c>
      <c r="K207" s="29">
        <v>8.2698031068810851E-2</v>
      </c>
      <c r="L207" s="29">
        <v>5.3995813368340452E-2</v>
      </c>
      <c r="M207" s="29">
        <v>4.7183242916529922E-2</v>
      </c>
      <c r="N207" s="29">
        <v>6.522027486051854E-2</v>
      </c>
      <c r="O207" s="29">
        <v>0.10789192298435619</v>
      </c>
      <c r="P207" s="29">
        <v>4.6025744666885464E-2</v>
      </c>
      <c r="Q207" s="29">
        <v>6.6701810305218254E-2</v>
      </c>
      <c r="R207" s="29">
        <v>4.2045383929548187E-2</v>
      </c>
      <c r="T207" s="174">
        <f t="shared" si="52"/>
        <v>1.7165051397906844E-5</v>
      </c>
      <c r="U207" s="174">
        <f t="shared" si="53"/>
        <v>1.760069907060478E-5</v>
      </c>
      <c r="V207" s="174">
        <f t="shared" si="54"/>
        <v>2.3880919182815394E-5</v>
      </c>
      <c r="W207" s="174">
        <f t="shared" si="55"/>
        <v>2.6184231684572144E-5</v>
      </c>
      <c r="X207" s="174">
        <f t="shared" si="56"/>
        <v>1.3625224159632468E-5</v>
      </c>
      <c r="Y207" s="174">
        <f t="shared" si="57"/>
        <v>3.1627318507634527E-5</v>
      </c>
      <c r="Z207" s="174">
        <f t="shared" si="58"/>
        <v>3.1156222947122729E-5</v>
      </c>
      <c r="AA207" s="174">
        <f t="shared" si="59"/>
        <v>2.231930008335255E-5</v>
      </c>
      <c r="AB207" s="174">
        <f t="shared" si="60"/>
        <v>1.9261650134342253E-5</v>
      </c>
      <c r="AC207" s="174">
        <f t="shared" si="61"/>
        <v>2.0389100661711409E-5</v>
      </c>
      <c r="AE207" s="175">
        <f t="shared" si="62"/>
        <v>1.0253799224132274</v>
      </c>
      <c r="AF207" s="175">
        <f t="shared" si="63"/>
        <v>1.0964499098265112</v>
      </c>
      <c r="AG207" s="175">
        <f t="shared" si="64"/>
        <v>2.3212328940126334</v>
      </c>
      <c r="AH207" s="175">
        <f t="shared" si="65"/>
        <v>0.71636732479518128</v>
      </c>
      <c r="AI207" s="175">
        <f t="shared" si="66"/>
        <v>1.0585334340259345</v>
      </c>
    </row>
    <row r="208" spans="1:35" x14ac:dyDescent="0.25">
      <c r="A208" s="25" t="s">
        <v>649</v>
      </c>
      <c r="B208" s="30" t="s">
        <v>66</v>
      </c>
      <c r="C208" s="31" t="s">
        <v>650</v>
      </c>
      <c r="D208" s="32">
        <v>2832</v>
      </c>
      <c r="E208" s="32">
        <v>7</v>
      </c>
      <c r="F208" s="32" t="s">
        <v>651</v>
      </c>
      <c r="G208" s="173">
        <v>2054.0833333333335</v>
      </c>
      <c r="H208" s="173">
        <v>1471.5833333333333</v>
      </c>
      <c r="I208" s="29">
        <v>3.6953686374895649E-2</v>
      </c>
      <c r="J208" s="29">
        <v>1.7003679080459719E-2</v>
      </c>
      <c r="K208" s="29">
        <v>5.3899863245268451E-2</v>
      </c>
      <c r="L208" s="29">
        <v>4.9436707923949073E-2</v>
      </c>
      <c r="M208" s="29">
        <v>3.7779412215271056E-2</v>
      </c>
      <c r="N208" s="29">
        <v>2.69399668336734E-2</v>
      </c>
      <c r="O208" s="29">
        <v>5.6964597360123104E-2</v>
      </c>
      <c r="P208" s="29">
        <v>2.7872245609453918E-2</v>
      </c>
      <c r="Q208" s="29">
        <v>3.5164507524270174E-2</v>
      </c>
      <c r="R208" s="29">
        <v>3.0780703929584534E-2</v>
      </c>
      <c r="T208" s="174">
        <f t="shared" si="52"/>
        <v>1.7990354030538672E-5</v>
      </c>
      <c r="U208" s="174">
        <f t="shared" si="53"/>
        <v>1.1554683105811012E-5</v>
      </c>
      <c r="V208" s="174">
        <f t="shared" si="54"/>
        <v>2.6240348855662354E-5</v>
      </c>
      <c r="W208" s="174">
        <f t="shared" si="55"/>
        <v>3.3594229293130351E-5</v>
      </c>
      <c r="X208" s="174">
        <f t="shared" si="56"/>
        <v>1.8392346406882738E-5</v>
      </c>
      <c r="Y208" s="174">
        <f t="shared" si="57"/>
        <v>1.8306789852431101E-5</v>
      </c>
      <c r="Z208" s="174">
        <f t="shared" si="58"/>
        <v>2.7732369196376211E-5</v>
      </c>
      <c r="AA208" s="174">
        <f t="shared" si="59"/>
        <v>1.8940310737496293E-5</v>
      </c>
      <c r="AB208" s="174">
        <f t="shared" si="60"/>
        <v>1.7119318848279525E-5</v>
      </c>
      <c r="AC208" s="174">
        <f t="shared" si="61"/>
        <v>2.0916725021519588E-5</v>
      </c>
      <c r="AE208" s="175">
        <f t="shared" si="62"/>
        <v>0.64227102402748204</v>
      </c>
      <c r="AF208" s="175">
        <f t="shared" si="63"/>
        <v>1.2802508639621655</v>
      </c>
      <c r="AG208" s="175">
        <f t="shared" si="64"/>
        <v>0.99534825233502444</v>
      </c>
      <c r="AH208" s="175">
        <f t="shared" si="65"/>
        <v>0.68296763984994202</v>
      </c>
      <c r="AI208" s="175">
        <f t="shared" si="66"/>
        <v>1.2218199337774294</v>
      </c>
    </row>
    <row r="209" spans="1:35" x14ac:dyDescent="0.25">
      <c r="A209" s="34" t="s">
        <v>652</v>
      </c>
      <c r="B209" s="30" t="s">
        <v>66</v>
      </c>
      <c r="C209" s="31" t="s">
        <v>650</v>
      </c>
      <c r="D209" s="32">
        <v>2832</v>
      </c>
      <c r="E209" s="32" t="s">
        <v>653</v>
      </c>
      <c r="F209" s="32" t="s">
        <v>654</v>
      </c>
      <c r="G209" s="181">
        <v>5525.7166666666662</v>
      </c>
      <c r="H209" s="181">
        <v>268.54166666666669</v>
      </c>
      <c r="I209" s="29">
        <v>9.9932981614849745E-2</v>
      </c>
      <c r="J209" s="29">
        <v>2.5473408582223399E-3</v>
      </c>
      <c r="K209" s="29">
        <v>0.1426108894947965</v>
      </c>
      <c r="L209" s="29">
        <v>7.5993147806927121E-3</v>
      </c>
      <c r="M209" s="29">
        <v>0.1016224128363645</v>
      </c>
      <c r="N209" s="29">
        <v>4.0511626722371649E-3</v>
      </c>
      <c r="O209" s="29">
        <v>0.15336502992160728</v>
      </c>
      <c r="P209" s="29">
        <v>3.7165854164673846E-3</v>
      </c>
      <c r="Q209" s="29">
        <v>9.4883276767830843E-2</v>
      </c>
      <c r="R209" s="29">
        <v>4.7430437955107889E-3</v>
      </c>
      <c r="T209" s="174">
        <f t="shared" si="52"/>
        <v>1.8085071610291834E-5</v>
      </c>
      <c r="U209" s="174">
        <f t="shared" si="53"/>
        <v>9.485830969330668E-6</v>
      </c>
      <c r="V209" s="174">
        <f t="shared" si="54"/>
        <v>2.5808577981401479E-5</v>
      </c>
      <c r="W209" s="174">
        <f t="shared" si="55"/>
        <v>2.829845690250195E-5</v>
      </c>
      <c r="X209" s="174">
        <f t="shared" si="56"/>
        <v>1.8390811358351315E-5</v>
      </c>
      <c r="Y209" s="174">
        <f t="shared" si="57"/>
        <v>1.5085788073497587E-5</v>
      </c>
      <c r="Z209" s="174">
        <f t="shared" si="58"/>
        <v>2.7754776289339355E-5</v>
      </c>
      <c r="AA209" s="174">
        <f t="shared" si="59"/>
        <v>1.3839883629979399E-5</v>
      </c>
      <c r="AB209" s="174">
        <f t="shared" si="60"/>
        <v>1.7171216421610019E-5</v>
      </c>
      <c r="AC209" s="174">
        <f t="shared" si="61"/>
        <v>1.7662226701669343E-5</v>
      </c>
      <c r="AE209" s="175">
        <f t="shared" si="62"/>
        <v>0.52451166208999034</v>
      </c>
      <c r="AF209" s="175">
        <f t="shared" si="63"/>
        <v>1.0964748589749795</v>
      </c>
      <c r="AG209" s="175">
        <f t="shared" si="64"/>
        <v>0.82028942494954638</v>
      </c>
      <c r="AH209" s="175">
        <f t="shared" si="65"/>
        <v>0.49864871853769238</v>
      </c>
      <c r="AI209" s="175">
        <f t="shared" si="66"/>
        <v>1.0285949619411578</v>
      </c>
    </row>
    <row r="210" spans="1:35" x14ac:dyDescent="0.25">
      <c r="A210" s="25" t="s">
        <v>655</v>
      </c>
      <c r="B210" s="30" t="s">
        <v>66</v>
      </c>
      <c r="C210" s="31" t="s">
        <v>656</v>
      </c>
      <c r="D210" s="32"/>
      <c r="E210" s="32">
        <v>8</v>
      </c>
      <c r="F210" s="32" t="s">
        <v>657</v>
      </c>
      <c r="G210" s="173">
        <v>2172.6833333333329</v>
      </c>
      <c r="H210" s="173">
        <v>794.80833333333328</v>
      </c>
      <c r="I210" s="29">
        <v>3.9084726582278503E-2</v>
      </c>
      <c r="J210" s="29">
        <v>9.179210351220898E-3</v>
      </c>
      <c r="K210" s="29">
        <v>5.700462377545408E-2</v>
      </c>
      <c r="L210" s="29">
        <v>2.6692026425750314E-2</v>
      </c>
      <c r="M210" s="29">
        <v>3.9957684434919545E-2</v>
      </c>
      <c r="N210" s="29">
        <v>1.4543758055032812E-2</v>
      </c>
      <c r="O210" s="29">
        <v>6.0249555971381437E-2</v>
      </c>
      <c r="P210" s="29">
        <v>1.5044232404476828E-2</v>
      </c>
      <c r="Q210" s="29">
        <v>3.7192703577325285E-2</v>
      </c>
      <c r="R210" s="29">
        <v>1.6624157944261624E-2</v>
      </c>
      <c r="T210" s="174">
        <f t="shared" si="52"/>
        <v>1.7989150090415926E-5</v>
      </c>
      <c r="U210" s="174">
        <f t="shared" si="53"/>
        <v>1.1548960883090345E-5</v>
      </c>
      <c r="V210" s="174">
        <f t="shared" si="54"/>
        <v>2.6236968315119135E-5</v>
      </c>
      <c r="W210" s="174">
        <f t="shared" si="55"/>
        <v>3.3582972531008922E-5</v>
      </c>
      <c r="X210" s="174">
        <f t="shared" si="56"/>
        <v>1.8390937980647382E-5</v>
      </c>
      <c r="Y210" s="174">
        <f t="shared" si="57"/>
        <v>1.8298446864589342E-5</v>
      </c>
      <c r="Z210" s="174">
        <f t="shared" si="58"/>
        <v>2.7730481956128649E-5</v>
      </c>
      <c r="AA210" s="174">
        <f t="shared" si="59"/>
        <v>1.8928126157639886E-5</v>
      </c>
      <c r="AB210" s="174">
        <f t="shared" si="60"/>
        <v>1.7118326912493134E-5</v>
      </c>
      <c r="AC210" s="174">
        <f t="shared" si="61"/>
        <v>2.0915933121312216E-5</v>
      </c>
      <c r="AE210" s="175">
        <f t="shared" si="62"/>
        <v>0.64199591559599478</v>
      </c>
      <c r="AF210" s="175">
        <f t="shared" si="63"/>
        <v>1.2799867777275407</v>
      </c>
      <c r="AG210" s="175">
        <f t="shared" si="64"/>
        <v>0.99497083203937897</v>
      </c>
      <c r="AH210" s="175">
        <f t="shared" si="65"/>
        <v>0.68257472724727108</v>
      </c>
      <c r="AI210" s="175">
        <f t="shared" si="66"/>
        <v>1.221844472782416</v>
      </c>
    </row>
    <row r="211" spans="1:35" x14ac:dyDescent="0.25">
      <c r="A211" s="25" t="s">
        <v>658</v>
      </c>
      <c r="B211" s="30" t="s">
        <v>66</v>
      </c>
      <c r="C211" s="31" t="s">
        <v>659</v>
      </c>
      <c r="D211" s="32">
        <v>2872</v>
      </c>
      <c r="E211" s="32">
        <v>5</v>
      </c>
      <c r="F211" s="32" t="s">
        <v>660</v>
      </c>
      <c r="G211" s="173">
        <v>17811.391666666659</v>
      </c>
      <c r="H211" s="173">
        <v>539.76666666666642</v>
      </c>
      <c r="I211" s="29">
        <v>0.35468643116287951</v>
      </c>
      <c r="J211" s="29">
        <v>6.5632985598893367E-3</v>
      </c>
      <c r="K211" s="29">
        <v>0.42762483462194012</v>
      </c>
      <c r="L211" s="29">
        <v>1.8681050366820641E-2</v>
      </c>
      <c r="M211" s="29">
        <v>0.26541548822962724</v>
      </c>
      <c r="N211" s="29">
        <v>7.647728125385965E-3</v>
      </c>
      <c r="O211" s="29">
        <v>0.61165204382086313</v>
      </c>
      <c r="P211" s="29">
        <v>1.2159303359434824E-2</v>
      </c>
      <c r="Q211" s="29">
        <v>0.21558000716350073</v>
      </c>
      <c r="R211" s="29">
        <v>1.0471518869648989E-2</v>
      </c>
      <c r="T211" s="174">
        <f t="shared" si="52"/>
        <v>1.9913459756581609E-5</v>
      </c>
      <c r="U211" s="174">
        <f t="shared" si="53"/>
        <v>1.2159510701950237E-5</v>
      </c>
      <c r="V211" s="174">
        <f t="shared" si="54"/>
        <v>2.4008502121831596E-5</v>
      </c>
      <c r="W211" s="174">
        <f t="shared" si="55"/>
        <v>3.4609492435288056E-5</v>
      </c>
      <c r="X211" s="174">
        <f t="shared" si="56"/>
        <v>1.490144583852716E-5</v>
      </c>
      <c r="Y211" s="174">
        <f t="shared" si="57"/>
        <v>1.4168581718123823E-5</v>
      </c>
      <c r="Z211" s="174">
        <f t="shared" si="58"/>
        <v>3.4340497096897072E-5</v>
      </c>
      <c r="AA211" s="174">
        <f t="shared" si="59"/>
        <v>2.2526962316003512E-5</v>
      </c>
      <c r="AB211" s="174">
        <f t="shared" si="60"/>
        <v>1.2103490350332955E-5</v>
      </c>
      <c r="AC211" s="174">
        <f t="shared" si="61"/>
        <v>1.9400084362963613E-5</v>
      </c>
      <c r="AE211" s="175">
        <f t="shared" si="62"/>
        <v>0.610617685253382</v>
      </c>
      <c r="AF211" s="175">
        <f t="shared" si="63"/>
        <v>1.4415515078642365</v>
      </c>
      <c r="AG211" s="175">
        <f t="shared" si="64"/>
        <v>0.95081926087275748</v>
      </c>
      <c r="AH211" s="175">
        <f t="shared" si="65"/>
        <v>0.65598824188363303</v>
      </c>
      <c r="AI211" s="175">
        <f t="shared" si="66"/>
        <v>1.6028504011183795</v>
      </c>
    </row>
    <row r="212" spans="1:35" x14ac:dyDescent="0.25">
      <c r="A212" s="25" t="s">
        <v>661</v>
      </c>
      <c r="B212" s="30" t="s">
        <v>66</v>
      </c>
      <c r="C212" s="31" t="s">
        <v>659</v>
      </c>
      <c r="D212" s="32">
        <v>2872</v>
      </c>
      <c r="E212" s="32" t="s">
        <v>662</v>
      </c>
      <c r="F212" s="32" t="s">
        <v>663</v>
      </c>
      <c r="G212" s="181">
        <v>8483.0416666666679</v>
      </c>
      <c r="H212" s="181">
        <v>1119.5</v>
      </c>
      <c r="I212" s="29">
        <v>0.16789375388688774</v>
      </c>
      <c r="J212" s="29">
        <v>1.222690500170483E-2</v>
      </c>
      <c r="K212" s="29">
        <v>0.15687875495055997</v>
      </c>
      <c r="L212" s="29">
        <v>3.3120682744511763E-2</v>
      </c>
      <c r="M212" s="29">
        <v>9.9248539958559562E-2</v>
      </c>
      <c r="N212" s="29">
        <v>1.3085440317884963E-2</v>
      </c>
      <c r="O212" s="29">
        <v>0.20648187111495792</v>
      </c>
      <c r="P212" s="29">
        <v>1.3262925984210664E-2</v>
      </c>
      <c r="Q212" s="29">
        <v>7.8336188134392956E-2</v>
      </c>
      <c r="R212" s="29">
        <v>1.6132621554279119E-2</v>
      </c>
      <c r="T212" s="174">
        <f t="shared" si="52"/>
        <v>1.9791692706946238E-5</v>
      </c>
      <c r="U212" s="174">
        <f t="shared" si="53"/>
        <v>1.0921755249401367E-5</v>
      </c>
      <c r="V212" s="174">
        <f t="shared" si="54"/>
        <v>1.849321989858904E-5</v>
      </c>
      <c r="W212" s="174">
        <f t="shared" si="55"/>
        <v>2.9585245863788979E-5</v>
      </c>
      <c r="X212" s="174">
        <f t="shared" si="56"/>
        <v>1.1699640748971867E-5</v>
      </c>
      <c r="Y212" s="174">
        <f t="shared" si="57"/>
        <v>1.1688647001237126E-5</v>
      </c>
      <c r="Z212" s="174">
        <f t="shared" si="58"/>
        <v>2.4340546613876653E-5</v>
      </c>
      <c r="AA212" s="174">
        <f t="shared" si="59"/>
        <v>1.1847187123010866E-5</v>
      </c>
      <c r="AB212" s="174">
        <f t="shared" si="60"/>
        <v>9.234445758083189E-6</v>
      </c>
      <c r="AC212" s="174">
        <f t="shared" si="61"/>
        <v>1.4410559673317659E-5</v>
      </c>
      <c r="AE212" s="175">
        <f t="shared" si="62"/>
        <v>0.55183532864615403</v>
      </c>
      <c r="AF212" s="175">
        <f t="shared" si="63"/>
        <v>1.5997887888656002</v>
      </c>
      <c r="AG212" s="175">
        <f t="shared" si="64"/>
        <v>0.99906033458884569</v>
      </c>
      <c r="AH212" s="175">
        <f t="shared" si="65"/>
        <v>0.48672642036135427</v>
      </c>
      <c r="AI212" s="175">
        <f t="shared" si="66"/>
        <v>1.5605224234170916</v>
      </c>
    </row>
    <row r="213" spans="1:35" x14ac:dyDescent="0.25">
      <c r="A213" s="25" t="s">
        <v>664</v>
      </c>
      <c r="B213" s="30" t="s">
        <v>66</v>
      </c>
      <c r="C213" s="31" t="s">
        <v>665</v>
      </c>
      <c r="D213" s="32">
        <v>2866</v>
      </c>
      <c r="E213" s="32">
        <v>5</v>
      </c>
      <c r="F213" s="32" t="s">
        <v>666</v>
      </c>
      <c r="G213" s="173">
        <v>212.30416666666667</v>
      </c>
      <c r="H213" s="173">
        <v>323.15833333333336</v>
      </c>
      <c r="I213" s="29">
        <v>4.9544546285758368E-3</v>
      </c>
      <c r="J213" s="29">
        <v>5.0494004438868482E-3</v>
      </c>
      <c r="K213" s="29">
        <v>4.1838839991512507E-3</v>
      </c>
      <c r="L213" s="29">
        <v>1.2013131064618999E-2</v>
      </c>
      <c r="M213" s="29">
        <v>5.862967929404184E-3</v>
      </c>
      <c r="N213" s="29">
        <v>1.51555980128792E-2</v>
      </c>
      <c r="O213" s="29">
        <v>6.5471965992168358E-3</v>
      </c>
      <c r="P213" s="29">
        <v>1.2144430866964212E-2</v>
      </c>
      <c r="Q213" s="29">
        <v>4.227720032406782E-3</v>
      </c>
      <c r="R213" s="29">
        <v>6.4391157723840591E-3</v>
      </c>
      <c r="T213" s="174">
        <f t="shared" si="52"/>
        <v>2.3336586871395222E-5</v>
      </c>
      <c r="U213" s="174">
        <f t="shared" si="53"/>
        <v>1.5625159319900507E-5</v>
      </c>
      <c r="V213" s="174">
        <f t="shared" si="54"/>
        <v>1.9707027256418662E-5</v>
      </c>
      <c r="W213" s="174">
        <f t="shared" si="55"/>
        <v>3.7174133622689594E-5</v>
      </c>
      <c r="X213" s="174">
        <f t="shared" si="56"/>
        <v>2.7615887250152182E-5</v>
      </c>
      <c r="Y213" s="174">
        <f t="shared" si="57"/>
        <v>4.6898366681593228E-5</v>
      </c>
      <c r="Z213" s="174">
        <f t="shared" si="58"/>
        <v>3.0838756968422675E-5</v>
      </c>
      <c r="AA213" s="174">
        <f t="shared" si="59"/>
        <v>3.7580435391209295E-5</v>
      </c>
      <c r="AB213" s="174">
        <f t="shared" si="60"/>
        <v>1.9913504754923707E-5</v>
      </c>
      <c r="AC213" s="174">
        <f t="shared" si="61"/>
        <v>1.9925575509582173E-5</v>
      </c>
      <c r="AE213" s="175">
        <f t="shared" si="62"/>
        <v>0.66955632398210796</v>
      </c>
      <c r="AF213" s="175">
        <f t="shared" si="63"/>
        <v>1.8863389763964435</v>
      </c>
      <c r="AG213" s="175">
        <f t="shared" si="64"/>
        <v>1.6982386354917778</v>
      </c>
      <c r="AH213" s="175">
        <f t="shared" si="65"/>
        <v>1.2186105759609493</v>
      </c>
      <c r="AI213" s="175">
        <f t="shared" si="66"/>
        <v>1.00060615922747</v>
      </c>
    </row>
    <row r="214" spans="1:35" x14ac:dyDescent="0.25">
      <c r="A214" s="25" t="s">
        <v>667</v>
      </c>
      <c r="B214" s="30" t="s">
        <v>66</v>
      </c>
      <c r="C214" s="31" t="s">
        <v>665</v>
      </c>
      <c r="D214" s="32">
        <v>2866</v>
      </c>
      <c r="E214" s="32">
        <v>6</v>
      </c>
      <c r="F214" s="32" t="s">
        <v>668</v>
      </c>
      <c r="G214" s="173">
        <v>527.04166666666663</v>
      </c>
      <c r="H214" s="173">
        <v>739.87916666666661</v>
      </c>
      <c r="I214" s="29">
        <v>1.2310696034286332E-2</v>
      </c>
      <c r="J214" s="29">
        <v>1.1566689224297501E-2</v>
      </c>
      <c r="K214" s="29">
        <v>1.0386353279444472E-2</v>
      </c>
      <c r="L214" s="29">
        <v>2.7523399693228291E-2</v>
      </c>
      <c r="M214" s="29">
        <v>1.4551759604433534E-2</v>
      </c>
      <c r="N214" s="29">
        <v>3.4713159394452277E-2</v>
      </c>
      <c r="O214" s="29">
        <v>1.6249569793305482E-2</v>
      </c>
      <c r="P214" s="29">
        <v>2.7805650529827159E-2</v>
      </c>
      <c r="Q214" s="29">
        <v>1.0510852275809689E-2</v>
      </c>
      <c r="R214" s="29">
        <v>1.4767201342824067E-2</v>
      </c>
      <c r="T214" s="174">
        <f t="shared" si="52"/>
        <v>2.3358107741550476E-5</v>
      </c>
      <c r="U214" s="174">
        <f t="shared" si="53"/>
        <v>1.5633213834643048E-5</v>
      </c>
      <c r="V214" s="174">
        <f t="shared" si="54"/>
        <v>1.9706892142198384E-5</v>
      </c>
      <c r="W214" s="174">
        <f t="shared" si="55"/>
        <v>3.719985767031098E-5</v>
      </c>
      <c r="X214" s="174">
        <f t="shared" si="56"/>
        <v>2.7610264092529436E-5</v>
      </c>
      <c r="Y214" s="174">
        <f t="shared" si="57"/>
        <v>4.6917335908839547E-5</v>
      </c>
      <c r="Z214" s="174">
        <f t="shared" si="58"/>
        <v>3.0831660608690929E-5</v>
      </c>
      <c r="AA214" s="174">
        <f t="shared" si="59"/>
        <v>3.7581340011367387E-5</v>
      </c>
      <c r="AB214" s="174">
        <f t="shared" si="60"/>
        <v>1.9943114445365841E-5</v>
      </c>
      <c r="AC214" s="174">
        <f t="shared" si="61"/>
        <v>1.9958936550888245E-5</v>
      </c>
      <c r="AE214" s="175">
        <f t="shared" si="62"/>
        <v>0.66928425913688072</v>
      </c>
      <c r="AF214" s="175">
        <f t="shared" si="63"/>
        <v>1.8876572420394433</v>
      </c>
      <c r="AG214" s="175">
        <f t="shared" si="64"/>
        <v>1.6992715372662468</v>
      </c>
      <c r="AH214" s="175">
        <f t="shared" si="65"/>
        <v>1.2189203977152576</v>
      </c>
      <c r="AI214" s="175">
        <f t="shared" si="66"/>
        <v>1.0007933618174707</v>
      </c>
    </row>
    <row r="215" spans="1:35" x14ac:dyDescent="0.25">
      <c r="A215" s="25" t="s">
        <v>669</v>
      </c>
      <c r="B215" s="30" t="s">
        <v>66</v>
      </c>
      <c r="C215" s="31" t="s">
        <v>665</v>
      </c>
      <c r="D215" s="32">
        <v>2866</v>
      </c>
      <c r="E215" s="32">
        <v>7</v>
      </c>
      <c r="F215" s="32" t="s">
        <v>670</v>
      </c>
      <c r="G215" s="173">
        <v>524.03333333333319</v>
      </c>
      <c r="H215" s="173">
        <v>686.91250000000002</v>
      </c>
      <c r="I215" s="29">
        <v>1.2241743716258425E-2</v>
      </c>
      <c r="J215" s="29">
        <v>1.076943951393727E-2</v>
      </c>
      <c r="K215" s="29">
        <v>1.0327712029219996E-2</v>
      </c>
      <c r="L215" s="29">
        <v>2.5656211920189801E-2</v>
      </c>
      <c r="M215" s="29">
        <v>1.447004825398011E-2</v>
      </c>
      <c r="N215" s="29">
        <v>3.2232621100299202E-2</v>
      </c>
      <c r="O215" s="29">
        <v>1.615946436409656E-2</v>
      </c>
      <c r="P215" s="29">
        <v>2.5819333560352344E-2</v>
      </c>
      <c r="Q215" s="29">
        <v>1.0452627781426714E-2</v>
      </c>
      <c r="R215" s="29">
        <v>1.3812943999589232E-2</v>
      </c>
      <c r="T215" s="174">
        <f t="shared" si="52"/>
        <v>2.3360620284190117E-5</v>
      </c>
      <c r="U215" s="174">
        <f t="shared" si="53"/>
        <v>1.5678036888158636E-5</v>
      </c>
      <c r="V215" s="174">
        <f t="shared" si="54"/>
        <v>1.9708120404338143E-5</v>
      </c>
      <c r="W215" s="174">
        <f t="shared" si="55"/>
        <v>3.7350043739471619E-5</v>
      </c>
      <c r="X215" s="174">
        <f t="shared" si="56"/>
        <v>2.7612839362598018E-5</v>
      </c>
      <c r="Y215" s="174">
        <f t="shared" si="57"/>
        <v>4.692391112448704E-5</v>
      </c>
      <c r="Z215" s="174">
        <f t="shared" si="58"/>
        <v>3.0836710827739769E-5</v>
      </c>
      <c r="AA215" s="174">
        <f t="shared" si="59"/>
        <v>3.7587514509274972E-5</v>
      </c>
      <c r="AB215" s="174">
        <f t="shared" si="60"/>
        <v>1.994649408070743E-5</v>
      </c>
      <c r="AC215" s="174">
        <f t="shared" si="61"/>
        <v>2.0108738739780148E-5</v>
      </c>
      <c r="AE215" s="175">
        <f t="shared" si="62"/>
        <v>0.67113101867287051</v>
      </c>
      <c r="AF215" s="175">
        <f t="shared" si="63"/>
        <v>1.8951601153832074</v>
      </c>
      <c r="AG215" s="175">
        <f t="shared" si="64"/>
        <v>1.6993511789318609</v>
      </c>
      <c r="AH215" s="175">
        <f t="shared" si="65"/>
        <v>1.2189210035806537</v>
      </c>
      <c r="AI215" s="175">
        <f t="shared" si="66"/>
        <v>1.0081339937944105</v>
      </c>
    </row>
    <row r="216" spans="1:35" x14ac:dyDescent="0.25">
      <c r="A216" s="25" t="s">
        <v>671</v>
      </c>
      <c r="B216" s="30" t="s">
        <v>66</v>
      </c>
      <c r="C216" s="31" t="s">
        <v>665</v>
      </c>
      <c r="D216" s="32">
        <v>2866</v>
      </c>
      <c r="E216" s="32" t="s">
        <v>148</v>
      </c>
      <c r="F216" s="32" t="s">
        <v>672</v>
      </c>
      <c r="G216" s="173">
        <v>1740.920833333332</v>
      </c>
      <c r="H216" s="173">
        <v>622.39583333333337</v>
      </c>
      <c r="I216" s="29">
        <v>4.0624041092505822E-2</v>
      </c>
      <c r="J216" s="29">
        <v>9.7680202896725521E-3</v>
      </c>
      <c r="K216" s="29">
        <v>3.4306333161592484E-2</v>
      </c>
      <c r="L216" s="29">
        <v>2.3285907841800554E-2</v>
      </c>
      <c r="M216" s="29">
        <v>4.8063743960565369E-2</v>
      </c>
      <c r="N216" s="29">
        <v>2.9201766254305071E-2</v>
      </c>
      <c r="O216" s="29">
        <v>5.3675810199063194E-2</v>
      </c>
      <c r="P216" s="29">
        <v>2.3394536892281326E-2</v>
      </c>
      <c r="Q216" s="29">
        <v>3.467033646838405E-2</v>
      </c>
      <c r="R216" s="29">
        <v>1.2552287604890017E-2</v>
      </c>
      <c r="T216" s="174">
        <f t="shared" si="52"/>
        <v>2.3334800936768149E-5</v>
      </c>
      <c r="U216" s="174">
        <f t="shared" si="53"/>
        <v>1.5694225067925772E-5</v>
      </c>
      <c r="V216" s="174">
        <f t="shared" si="54"/>
        <v>1.9705854800936772E-5</v>
      </c>
      <c r="W216" s="174">
        <f t="shared" si="55"/>
        <v>3.7413341469671179E-5</v>
      </c>
      <c r="X216" s="174">
        <f t="shared" si="56"/>
        <v>2.7608230679012537E-5</v>
      </c>
      <c r="Y216" s="174">
        <f t="shared" si="57"/>
        <v>4.6918319002732833E-5</v>
      </c>
      <c r="Z216" s="174">
        <f t="shared" si="58"/>
        <v>3.0831850117096019E-5</v>
      </c>
      <c r="AA216" s="174">
        <f t="shared" si="59"/>
        <v>3.7587875174209325E-5</v>
      </c>
      <c r="AB216" s="174">
        <f t="shared" si="60"/>
        <v>1.9914941451990635E-5</v>
      </c>
      <c r="AC216" s="174">
        <f t="shared" si="61"/>
        <v>2.0167692218735425E-5</v>
      </c>
      <c r="AE216" s="175">
        <f t="shared" si="62"/>
        <v>0.6725673431049809</v>
      </c>
      <c r="AF216" s="175">
        <f t="shared" si="63"/>
        <v>1.8985901321008736</v>
      </c>
      <c r="AG216" s="175">
        <f t="shared" si="64"/>
        <v>1.6994323014839052</v>
      </c>
      <c r="AH216" s="175">
        <f t="shared" si="65"/>
        <v>1.2191248670272674</v>
      </c>
      <c r="AI216" s="175">
        <f t="shared" si="66"/>
        <v>1.0126915144266981</v>
      </c>
    </row>
    <row r="217" spans="1:35" x14ac:dyDescent="0.25">
      <c r="A217" s="25" t="s">
        <v>673</v>
      </c>
      <c r="B217" s="30" t="s">
        <v>66</v>
      </c>
      <c r="C217" s="31" t="s">
        <v>665</v>
      </c>
      <c r="D217" s="32">
        <v>2866</v>
      </c>
      <c r="E217" s="32" t="s">
        <v>277</v>
      </c>
      <c r="F217" s="32" t="s">
        <v>674</v>
      </c>
      <c r="G217" s="173">
        <v>1653.9791666666667</v>
      </c>
      <c r="H217" s="173">
        <v>555.77083333333337</v>
      </c>
      <c r="I217" s="29">
        <v>3.8594585394088672E-2</v>
      </c>
      <c r="J217" s="29">
        <v>8.7226970295192514E-3</v>
      </c>
      <c r="K217" s="29">
        <v>3.259284089285714E-2</v>
      </c>
      <c r="L217" s="29">
        <v>2.0793136731011772E-2</v>
      </c>
      <c r="M217" s="29">
        <v>4.5665924436277268E-2</v>
      </c>
      <c r="N217" s="29">
        <v>2.6075610174863529E-2</v>
      </c>
      <c r="O217" s="29">
        <v>5.1002851169950743E-2</v>
      </c>
      <c r="P217" s="29">
        <v>2.0890591128577312E-2</v>
      </c>
      <c r="Q217" s="29">
        <v>3.2937976644088672E-2</v>
      </c>
      <c r="R217" s="29">
        <v>1.1208748829876072E-2</v>
      </c>
      <c r="T217" s="174">
        <f t="shared" si="52"/>
        <v>2.3334384236453202E-5</v>
      </c>
      <c r="U217" s="174">
        <f t="shared" si="53"/>
        <v>1.569477292862481E-5</v>
      </c>
      <c r="V217" s="174">
        <f t="shared" si="54"/>
        <v>1.9705714285714284E-5</v>
      </c>
      <c r="W217" s="174">
        <f t="shared" si="55"/>
        <v>3.7413148520769389E-5</v>
      </c>
      <c r="X217" s="174">
        <f t="shared" si="56"/>
        <v>2.7609733760014469E-5</v>
      </c>
      <c r="Y217" s="174">
        <f t="shared" si="57"/>
        <v>4.6917917621675949E-5</v>
      </c>
      <c r="Z217" s="174">
        <f t="shared" si="58"/>
        <v>3.0836453201970446E-5</v>
      </c>
      <c r="AA217" s="174">
        <f t="shared" si="59"/>
        <v>3.758849848827495E-5</v>
      </c>
      <c r="AB217" s="174">
        <f t="shared" si="60"/>
        <v>1.9914384236453201E-5</v>
      </c>
      <c r="AC217" s="174">
        <f t="shared" si="61"/>
        <v>2.0167932819809252E-5</v>
      </c>
      <c r="AE217" s="175">
        <f t="shared" si="62"/>
        <v>0.67260283235185103</v>
      </c>
      <c r="AF217" s="175">
        <f t="shared" si="63"/>
        <v>1.8985938788269228</v>
      </c>
      <c r="AG217" s="175">
        <f t="shared" si="64"/>
        <v>1.6993252462877557</v>
      </c>
      <c r="AH217" s="175">
        <f t="shared" si="65"/>
        <v>1.2189630967634453</v>
      </c>
      <c r="AI217" s="175">
        <f t="shared" si="66"/>
        <v>1.0127319318712316</v>
      </c>
    </row>
    <row r="218" spans="1:35" x14ac:dyDescent="0.25">
      <c r="A218" s="25" t="s">
        <v>675</v>
      </c>
      <c r="B218" s="30" t="s">
        <v>66</v>
      </c>
      <c r="C218" s="31" t="s">
        <v>676</v>
      </c>
      <c r="D218" s="32">
        <v>6019</v>
      </c>
      <c r="E218" s="32">
        <v>1</v>
      </c>
      <c r="F218" s="32" t="s">
        <v>677</v>
      </c>
      <c r="G218" s="173">
        <v>5568.8125</v>
      </c>
      <c r="H218" s="173">
        <v>4157.625</v>
      </c>
      <c r="I218" s="29">
        <v>9.669827724716594E-2</v>
      </c>
      <c r="J218" s="29">
        <v>5.3675479818527737E-2</v>
      </c>
      <c r="K218" s="29">
        <v>0.21484297029123375</v>
      </c>
      <c r="L218" s="29">
        <v>0.14652045590516613</v>
      </c>
      <c r="M218" s="29">
        <v>0.10089973153812382</v>
      </c>
      <c r="N218" s="29">
        <v>8.4756813815308071E-2</v>
      </c>
      <c r="O218" s="29">
        <v>0.21406347782818677</v>
      </c>
      <c r="P218" s="29">
        <v>0.16542871593736283</v>
      </c>
      <c r="Q218" s="29">
        <v>0.11291505107566223</v>
      </c>
      <c r="R218" s="29">
        <v>6.2409507273525539E-2</v>
      </c>
      <c r="T218" s="174">
        <f t="shared" si="52"/>
        <v>1.7364254452303061E-5</v>
      </c>
      <c r="U218" s="174">
        <f t="shared" si="53"/>
        <v>1.2910130138847957E-5</v>
      </c>
      <c r="V218" s="174">
        <f t="shared" si="54"/>
        <v>3.8579673905564922E-5</v>
      </c>
      <c r="W218" s="174">
        <f t="shared" si="55"/>
        <v>3.5241383218824719E-5</v>
      </c>
      <c r="X218" s="174">
        <f t="shared" si="56"/>
        <v>1.8118715891067226E-5</v>
      </c>
      <c r="Y218" s="174">
        <f t="shared" si="57"/>
        <v>2.0385872659344714E-5</v>
      </c>
      <c r="Z218" s="174">
        <f t="shared" si="58"/>
        <v>3.8439699276674653E-5</v>
      </c>
      <c r="AA218" s="174">
        <f t="shared" si="59"/>
        <v>3.9789234463753427E-5</v>
      </c>
      <c r="AB218" s="174">
        <f t="shared" si="60"/>
        <v>2.0276324813532909E-5</v>
      </c>
      <c r="AC218" s="174">
        <f t="shared" si="61"/>
        <v>1.5010855301650712E-5</v>
      </c>
      <c r="AE218" s="175">
        <f t="shared" si="62"/>
        <v>0.74348888253798062</v>
      </c>
      <c r="AF218" s="175">
        <f t="shared" si="63"/>
        <v>0.91347022022758284</v>
      </c>
      <c r="AG218" s="175">
        <f t="shared" si="64"/>
        <v>1.1251278943777261</v>
      </c>
      <c r="AH218" s="175">
        <f t="shared" si="65"/>
        <v>1.035107849761397</v>
      </c>
      <c r="AI218" s="175">
        <f t="shared" si="66"/>
        <v>0.74031440311274277</v>
      </c>
    </row>
    <row r="219" spans="1:35" x14ac:dyDescent="0.25">
      <c r="A219" s="25" t="s">
        <v>678</v>
      </c>
      <c r="B219" s="30" t="s">
        <v>66</v>
      </c>
      <c r="C219" s="31" t="s">
        <v>679</v>
      </c>
      <c r="D219" s="32"/>
      <c r="E219" s="32">
        <v>6</v>
      </c>
      <c r="F219" s="32" t="s">
        <v>680</v>
      </c>
      <c r="G219" s="173"/>
      <c r="H219" s="173"/>
      <c r="I219" s="29">
        <v>0</v>
      </c>
      <c r="J219" s="29">
        <v>0</v>
      </c>
      <c r="K219" s="29">
        <v>0</v>
      </c>
      <c r="L219" s="29">
        <v>0</v>
      </c>
      <c r="M219" s="29">
        <v>0</v>
      </c>
      <c r="N219" s="29">
        <v>0</v>
      </c>
      <c r="O219" s="29">
        <v>0</v>
      </c>
      <c r="P219" s="29">
        <v>0</v>
      </c>
      <c r="Q219" s="29">
        <v>0</v>
      </c>
      <c r="R219" s="29">
        <v>0</v>
      </c>
      <c r="T219" s="174"/>
      <c r="U219" s="174"/>
      <c r="V219" s="174"/>
      <c r="W219" s="174"/>
      <c r="X219" s="174"/>
      <c r="Y219" s="174"/>
      <c r="Z219" s="174"/>
      <c r="AA219" s="174"/>
      <c r="AB219" s="174"/>
      <c r="AC219" s="174"/>
      <c r="AE219" s="175"/>
      <c r="AF219" s="175"/>
      <c r="AG219" s="175"/>
      <c r="AH219" s="175"/>
      <c r="AI219" s="175"/>
    </row>
    <row r="220" spans="1:35" x14ac:dyDescent="0.25">
      <c r="A220" s="25" t="s">
        <v>681</v>
      </c>
      <c r="B220" s="30" t="s">
        <v>66</v>
      </c>
      <c r="C220" s="31" t="s">
        <v>679</v>
      </c>
      <c r="D220" s="32"/>
      <c r="E220" s="32" t="s">
        <v>682</v>
      </c>
      <c r="F220" s="32" t="s">
        <v>683</v>
      </c>
      <c r="G220" s="173"/>
      <c r="H220" s="173"/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T220" s="174"/>
      <c r="U220" s="174"/>
      <c r="V220" s="174"/>
      <c r="W220" s="174"/>
      <c r="X220" s="174"/>
      <c r="Y220" s="174"/>
      <c r="Z220" s="174"/>
      <c r="AA220" s="174"/>
      <c r="AB220" s="174"/>
      <c r="AC220" s="174"/>
      <c r="AE220" s="175"/>
      <c r="AF220" s="175"/>
      <c r="AG220" s="175"/>
      <c r="AH220" s="175"/>
      <c r="AI220" s="175"/>
    </row>
    <row r="221" spans="1:35" x14ac:dyDescent="0.25">
      <c r="A221" s="25" t="s">
        <v>684</v>
      </c>
      <c r="B221" s="30" t="s">
        <v>67</v>
      </c>
      <c r="C221" s="31" t="s">
        <v>685</v>
      </c>
      <c r="D221" s="32"/>
      <c r="E221" s="32">
        <v>1</v>
      </c>
      <c r="F221" s="32" t="s">
        <v>686</v>
      </c>
      <c r="G221" s="173">
        <v>3281.8041666666663</v>
      </c>
      <c r="H221" s="173">
        <v>15.07</v>
      </c>
      <c r="I221" s="29">
        <v>2.2444022843987957E-2</v>
      </c>
      <c r="J221" s="29">
        <v>9.860498438344644E-5</v>
      </c>
      <c r="K221" s="29">
        <v>0.12120719652832</v>
      </c>
      <c r="L221" s="29">
        <v>2.3070421947264097E-4</v>
      </c>
      <c r="M221" s="29">
        <v>0.11296177548201092</v>
      </c>
      <c r="N221" s="29">
        <v>8.9906139107453884E-5</v>
      </c>
      <c r="O221" s="29">
        <v>0.15802327256892304</v>
      </c>
      <c r="P221" s="29">
        <v>3.0951625052555703E-4</v>
      </c>
      <c r="Q221" s="29">
        <v>4.9664738723046421E-2</v>
      </c>
      <c r="R221" s="29">
        <v>9.6125936692894465E-5</v>
      </c>
      <c r="T221" s="174">
        <f t="shared" si="52"/>
        <v>6.8389281334798189E-6</v>
      </c>
      <c r="U221" s="174">
        <f t="shared" si="53"/>
        <v>6.5431310141636655E-6</v>
      </c>
      <c r="V221" s="174">
        <f t="shared" si="54"/>
        <v>3.6933098494853319E-5</v>
      </c>
      <c r="W221" s="174">
        <f t="shared" si="55"/>
        <v>1.5308840044634436E-5</v>
      </c>
      <c r="X221" s="174">
        <f t="shared" si="56"/>
        <v>3.4420632598789818E-5</v>
      </c>
      <c r="Y221" s="174">
        <f t="shared" si="57"/>
        <v>5.9659017324123346E-6</v>
      </c>
      <c r="Z221" s="174">
        <f t="shared" si="58"/>
        <v>4.815134131828089E-5</v>
      </c>
      <c r="AA221" s="174">
        <f t="shared" si="59"/>
        <v>2.0538570041510088E-5</v>
      </c>
      <c r="AB221" s="174">
        <f t="shared" si="60"/>
        <v>1.5133364515619765E-5</v>
      </c>
      <c r="AC221" s="174">
        <f t="shared" si="61"/>
        <v>6.3786288449166864E-6</v>
      </c>
      <c r="AE221" s="175">
        <f t="shared" si="62"/>
        <v>0.95674802929013314</v>
      </c>
      <c r="AF221" s="175">
        <f t="shared" si="63"/>
        <v>0.41450191477348552</v>
      </c>
      <c r="AG221" s="175">
        <f t="shared" si="64"/>
        <v>0.1733234191814966</v>
      </c>
      <c r="AH221" s="175">
        <f t="shared" si="65"/>
        <v>0.42654201272919723</v>
      </c>
      <c r="AI221" s="175">
        <f t="shared" si="66"/>
        <v>0.42149442963149686</v>
      </c>
    </row>
    <row r="222" spans="1:35" x14ac:dyDescent="0.25">
      <c r="A222" s="25" t="s">
        <v>687</v>
      </c>
      <c r="B222" s="30" t="s">
        <v>67</v>
      </c>
      <c r="C222" s="31" t="s">
        <v>688</v>
      </c>
      <c r="D222" s="32"/>
      <c r="E222" s="32">
        <v>1</v>
      </c>
      <c r="F222" s="32" t="s">
        <v>689</v>
      </c>
      <c r="G222" s="173"/>
      <c r="H222" s="173"/>
      <c r="I222" s="29">
        <v>0</v>
      </c>
      <c r="J222" s="29">
        <v>0</v>
      </c>
      <c r="K222" s="29">
        <v>0</v>
      </c>
      <c r="L222" s="29">
        <v>0</v>
      </c>
      <c r="M222" s="29">
        <v>0</v>
      </c>
      <c r="N222" s="29">
        <v>0</v>
      </c>
      <c r="O222" s="29">
        <v>0</v>
      </c>
      <c r="P222" s="29">
        <v>0</v>
      </c>
      <c r="Q222" s="29">
        <v>0</v>
      </c>
      <c r="R222" s="29">
        <v>0</v>
      </c>
      <c r="T222" s="174"/>
      <c r="U222" s="174"/>
      <c r="V222" s="174"/>
      <c r="W222" s="174"/>
      <c r="X222" s="174"/>
      <c r="Y222" s="174"/>
      <c r="Z222" s="174"/>
      <c r="AA222" s="174"/>
      <c r="AB222" s="174"/>
      <c r="AC222" s="174"/>
      <c r="AE222" s="175"/>
      <c r="AF222" s="175"/>
      <c r="AG222" s="175"/>
      <c r="AH222" s="175"/>
      <c r="AI222" s="175"/>
    </row>
    <row r="223" spans="1:35" x14ac:dyDescent="0.25">
      <c r="A223" s="25" t="s">
        <v>690</v>
      </c>
      <c r="B223" s="30" t="s">
        <v>67</v>
      </c>
      <c r="C223" s="31" t="s">
        <v>691</v>
      </c>
      <c r="D223" s="32"/>
      <c r="E223" s="32">
        <v>5</v>
      </c>
      <c r="F223" s="32" t="s">
        <v>692</v>
      </c>
      <c r="G223" s="173">
        <v>2804.8333333333335</v>
      </c>
      <c r="H223" s="173">
        <v>12.49833333333333</v>
      </c>
      <c r="I223" s="29">
        <v>2.2096723990299133E-2</v>
      </c>
      <c r="J223" s="29">
        <v>7.5926758711374113E-5</v>
      </c>
      <c r="K223" s="29">
        <v>1.7275600122716915E-2</v>
      </c>
      <c r="L223" s="29">
        <v>6.0105638340679104E-5</v>
      </c>
      <c r="M223" s="29">
        <v>2.4804688896764408E-2</v>
      </c>
      <c r="N223" s="29">
        <v>5.8789906881007961E-5</v>
      </c>
      <c r="O223" s="29">
        <v>2.6316203762965944E-2</v>
      </c>
      <c r="P223" s="29">
        <v>6.7993150361174532E-5</v>
      </c>
      <c r="Q223" s="29">
        <v>1.3289556199757848E-2</v>
      </c>
      <c r="R223" s="29">
        <v>4.9971911622096062E-5</v>
      </c>
      <c r="T223" s="174">
        <f t="shared" si="52"/>
        <v>7.878088058814831E-6</v>
      </c>
      <c r="U223" s="174">
        <f t="shared" si="53"/>
        <v>6.0749506903353089E-6</v>
      </c>
      <c r="V223" s="174">
        <f t="shared" si="54"/>
        <v>6.1592251908195073E-6</v>
      </c>
      <c r="W223" s="174">
        <f t="shared" si="55"/>
        <v>4.8090922795582708E-6</v>
      </c>
      <c r="X223" s="174">
        <f t="shared" si="56"/>
        <v>8.8435518082230941E-6</v>
      </c>
      <c r="Y223" s="174">
        <f t="shared" si="57"/>
        <v>4.7038197264441641E-6</v>
      </c>
      <c r="Z223" s="174">
        <f t="shared" si="58"/>
        <v>9.3824483081463932E-6</v>
      </c>
      <c r="AA223" s="174">
        <f t="shared" si="59"/>
        <v>5.440177385878748E-6</v>
      </c>
      <c r="AB223" s="174">
        <f t="shared" si="60"/>
        <v>4.7380912233969387E-6</v>
      </c>
      <c r="AC223" s="174">
        <f t="shared" si="61"/>
        <v>3.9982860345722955E-6</v>
      </c>
      <c r="AE223" s="175">
        <f t="shared" si="62"/>
        <v>0.77111992719325051</v>
      </c>
      <c r="AF223" s="175">
        <f t="shared" si="63"/>
        <v>0.78079500758088105</v>
      </c>
      <c r="AG223" s="175">
        <f t="shared" si="64"/>
        <v>0.53189259569558478</v>
      </c>
      <c r="AH223" s="175">
        <f t="shared" si="65"/>
        <v>0.57982492492447479</v>
      </c>
      <c r="AI223" s="175">
        <f t="shared" si="66"/>
        <v>0.84386007910285754</v>
      </c>
    </row>
    <row r="224" spans="1:35" x14ac:dyDescent="0.25">
      <c r="A224" s="25" t="s">
        <v>693</v>
      </c>
      <c r="B224" s="30" t="s">
        <v>67</v>
      </c>
      <c r="C224" s="31" t="s">
        <v>691</v>
      </c>
      <c r="D224" s="32">
        <v>2952</v>
      </c>
      <c r="E224" s="32">
        <v>4</v>
      </c>
      <c r="F224" s="32"/>
      <c r="G224" s="173">
        <v>2231.1</v>
      </c>
      <c r="H224" s="173">
        <v>37.981666666666662</v>
      </c>
      <c r="I224" s="29">
        <v>1.7579057622456429E-2</v>
      </c>
      <c r="J224" s="29">
        <v>2.3127364086853006E-4</v>
      </c>
      <c r="K224" s="29">
        <v>1.3744179060917981E-2</v>
      </c>
      <c r="L224" s="29">
        <v>1.8386267801116752E-4</v>
      </c>
      <c r="M224" s="29">
        <v>1.9732046381626952E-2</v>
      </c>
      <c r="N224" s="29">
        <v>1.8009633560032108E-4</v>
      </c>
      <c r="O224" s="29">
        <v>2.0933493326748012E-2</v>
      </c>
      <c r="P224" s="29">
        <v>2.0785522899037525E-4</v>
      </c>
      <c r="Q224" s="29">
        <v>1.0574357228432463E-2</v>
      </c>
      <c r="R224" s="29">
        <v>1.5214720447712099E-4</v>
      </c>
      <c r="T224" s="174">
        <f t="shared" si="52"/>
        <v>7.8790989298805199E-6</v>
      </c>
      <c r="U224" s="174">
        <f t="shared" si="53"/>
        <v>6.0890861609161462E-6</v>
      </c>
      <c r="V224" s="174">
        <f t="shared" si="54"/>
        <v>6.1602702975742827E-6</v>
      </c>
      <c r="W224" s="174">
        <f t="shared" si="55"/>
        <v>4.8408270133266277E-6</v>
      </c>
      <c r="X224" s="174">
        <f t="shared" si="56"/>
        <v>8.8440887372269073E-6</v>
      </c>
      <c r="Y224" s="174">
        <f t="shared" si="57"/>
        <v>4.7416648979855481E-6</v>
      </c>
      <c r="Z224" s="174">
        <f t="shared" si="58"/>
        <v>9.3825885557563596E-6</v>
      </c>
      <c r="AA224" s="174">
        <f t="shared" si="59"/>
        <v>5.472514695433111E-6</v>
      </c>
      <c r="AB224" s="174">
        <f t="shared" si="60"/>
        <v>4.7395263450461492E-6</v>
      </c>
      <c r="AC224" s="174">
        <f t="shared" si="61"/>
        <v>4.0058064279377158E-6</v>
      </c>
      <c r="AE224" s="175">
        <f t="shared" si="62"/>
        <v>0.77281504079407237</v>
      </c>
      <c r="AF224" s="175">
        <f t="shared" si="63"/>
        <v>0.78581406001499488</v>
      </c>
      <c r="AG224" s="175">
        <f t="shared" si="64"/>
        <v>0.53613945301416233</v>
      </c>
      <c r="AH224" s="175">
        <f t="shared" si="65"/>
        <v>0.583262781151758</v>
      </c>
      <c r="AI224" s="175">
        <f t="shared" si="66"/>
        <v>0.84519129894164791</v>
      </c>
    </row>
    <row r="225" spans="1:35" x14ac:dyDescent="0.25">
      <c r="A225" s="25" t="s">
        <v>694</v>
      </c>
      <c r="B225" s="30" t="s">
        <v>67</v>
      </c>
      <c r="C225" s="31" t="s">
        <v>695</v>
      </c>
      <c r="D225" s="32"/>
      <c r="E225" s="32" t="s">
        <v>696</v>
      </c>
      <c r="F225" s="32" t="s">
        <v>697</v>
      </c>
      <c r="G225" s="173">
        <v>4621.3500000000004</v>
      </c>
      <c r="H225" s="173">
        <v>1512.8500000000001</v>
      </c>
      <c r="I225" s="29">
        <v>3.0123805760969079E-2</v>
      </c>
      <c r="J225" s="29">
        <v>1.0406626406584473E-2</v>
      </c>
      <c r="K225" s="29">
        <v>0.10087952253396978</v>
      </c>
      <c r="L225" s="29">
        <v>2.7835086999324604E-2</v>
      </c>
      <c r="M225" s="29">
        <v>0.12628380221390384</v>
      </c>
      <c r="N225" s="29">
        <v>7.0462848884462592E-3</v>
      </c>
      <c r="O225" s="29">
        <v>0.12977617752441131</v>
      </c>
      <c r="P225" s="29">
        <v>3.4445741875293333E-2</v>
      </c>
      <c r="Q225" s="29">
        <v>7.2899768879425786E-2</v>
      </c>
      <c r="R225" s="29">
        <v>9.0357570314914658E-3</v>
      </c>
      <c r="T225" s="174">
        <f t="shared" si="52"/>
        <v>6.5183995501247641E-6</v>
      </c>
      <c r="U225" s="174">
        <f t="shared" si="53"/>
        <v>6.8788223595098473E-6</v>
      </c>
      <c r="V225" s="174">
        <f t="shared" si="54"/>
        <v>2.1829015879336075E-5</v>
      </c>
      <c r="W225" s="174">
        <f t="shared" si="55"/>
        <v>1.8399105661053377E-5</v>
      </c>
      <c r="X225" s="174">
        <f t="shared" si="56"/>
        <v>2.7326171403140605E-5</v>
      </c>
      <c r="Y225" s="174">
        <f t="shared" si="57"/>
        <v>4.6576229556441538E-6</v>
      </c>
      <c r="Z225" s="174">
        <f t="shared" si="58"/>
        <v>2.8081875972261633E-5</v>
      </c>
      <c r="AA225" s="174">
        <f t="shared" si="59"/>
        <v>2.2768775407537647E-5</v>
      </c>
      <c r="AB225" s="174">
        <f t="shared" si="60"/>
        <v>1.5774561303390952E-5</v>
      </c>
      <c r="AC225" s="174">
        <f t="shared" si="61"/>
        <v>5.972672129749456E-6</v>
      </c>
      <c r="AE225" s="175">
        <f t="shared" si="62"/>
        <v>1.0552931446766232</v>
      </c>
      <c r="AF225" s="175">
        <f t="shared" si="63"/>
        <v>0.84287380442425064</v>
      </c>
      <c r="AG225" s="175">
        <f t="shared" si="64"/>
        <v>0.17044550028361646</v>
      </c>
      <c r="AH225" s="175">
        <f t="shared" si="65"/>
        <v>0.81079965704669821</v>
      </c>
      <c r="AI225" s="175">
        <f t="shared" si="66"/>
        <v>0.37862682929036834</v>
      </c>
    </row>
    <row r="226" spans="1:35" x14ac:dyDescent="0.25">
      <c r="A226" s="25" t="s">
        <v>698</v>
      </c>
      <c r="B226" s="30" t="s">
        <v>67</v>
      </c>
      <c r="C226" s="31" t="s">
        <v>699</v>
      </c>
      <c r="D226" s="32">
        <v>6095</v>
      </c>
      <c r="E226" s="32">
        <v>1</v>
      </c>
      <c r="F226" s="32"/>
      <c r="G226" s="173">
        <v>2617.6</v>
      </c>
      <c r="H226" s="173">
        <v>11.942916666666667</v>
      </c>
      <c r="I226" s="29">
        <v>1.4592474167557431E-2</v>
      </c>
      <c r="J226" s="29">
        <v>8.1508192381103187E-5</v>
      </c>
      <c r="K226" s="29">
        <v>3.4155096668819648E-2</v>
      </c>
      <c r="L226" s="29">
        <v>1.3579258583772434E-4</v>
      </c>
      <c r="M226" s="29">
        <v>1.8749973525765237E-2</v>
      </c>
      <c r="N226" s="29">
        <v>6.5555730664696436E-5</v>
      </c>
      <c r="O226" s="29">
        <v>3.6214243464962097E-2</v>
      </c>
      <c r="P226" s="29">
        <v>1.2666796646172525E-4</v>
      </c>
      <c r="Q226" s="29">
        <v>1.6349974829558803E-2</v>
      </c>
      <c r="R226" s="29">
        <v>9.484810278736137E-5</v>
      </c>
      <c r="T226" s="174">
        <f t="shared" si="52"/>
        <v>5.5747532730583095E-6</v>
      </c>
      <c r="U226" s="174">
        <f t="shared" si="53"/>
        <v>6.8248146291263179E-6</v>
      </c>
      <c r="V226" s="174">
        <f t="shared" si="54"/>
        <v>1.3048249033014841E-5</v>
      </c>
      <c r="W226" s="174">
        <f t="shared" si="55"/>
        <v>1.1370135924730084E-5</v>
      </c>
      <c r="X226" s="174">
        <f t="shared" si="56"/>
        <v>7.1630400083149592E-6</v>
      </c>
      <c r="Y226" s="174">
        <f t="shared" si="57"/>
        <v>5.4890888460828052E-6</v>
      </c>
      <c r="Z226" s="174">
        <f t="shared" si="58"/>
        <v>1.383490352420618E-5</v>
      </c>
      <c r="AA226" s="174">
        <f t="shared" si="59"/>
        <v>1.0606116579148749E-5</v>
      </c>
      <c r="AB226" s="174">
        <f t="shared" si="60"/>
        <v>6.2461700907544329E-6</v>
      </c>
      <c r="AC226" s="174">
        <f t="shared" si="61"/>
        <v>7.9417872061426678E-6</v>
      </c>
      <c r="AE226" s="175">
        <f t="shared" si="62"/>
        <v>1.2242361759953235</v>
      </c>
      <c r="AF226" s="175">
        <f t="shared" si="63"/>
        <v>0.87139170136630784</v>
      </c>
      <c r="AG226" s="175">
        <f t="shared" si="64"/>
        <v>0.76630716004810706</v>
      </c>
      <c r="AH226" s="175">
        <f t="shared" si="65"/>
        <v>0.76662020523611185</v>
      </c>
      <c r="AI226" s="175">
        <f t="shared" si="66"/>
        <v>1.2714650883263783</v>
      </c>
    </row>
    <row r="227" spans="1:35" x14ac:dyDescent="0.25">
      <c r="A227" s="25" t="s">
        <v>700</v>
      </c>
      <c r="B227" s="30" t="s">
        <v>67</v>
      </c>
      <c r="C227" s="31" t="s">
        <v>699</v>
      </c>
      <c r="D227" s="32"/>
      <c r="E227" s="32">
        <v>2</v>
      </c>
      <c r="F227" s="32" t="s">
        <v>701</v>
      </c>
      <c r="G227" s="173">
        <v>2685.375</v>
      </c>
      <c r="H227" s="173">
        <v>12.49</v>
      </c>
      <c r="I227" s="29">
        <v>1.4971515519370522E-2</v>
      </c>
      <c r="J227" s="29">
        <v>8.5360889355441013E-5</v>
      </c>
      <c r="K227" s="29">
        <v>3.5042064152594594E-2</v>
      </c>
      <c r="L227" s="29">
        <v>1.420709586493834E-4</v>
      </c>
      <c r="M227" s="29">
        <v>1.9237329416072084E-2</v>
      </c>
      <c r="N227" s="29">
        <v>6.8614988943288091E-5</v>
      </c>
      <c r="O227" s="29">
        <v>3.7152596019038607E-2</v>
      </c>
      <c r="P227" s="29">
        <v>1.3255505382080382E-4</v>
      </c>
      <c r="Q227" s="29">
        <v>1.6773008513316295E-2</v>
      </c>
      <c r="R227" s="29">
        <v>9.9303402521674434E-5</v>
      </c>
      <c r="T227" s="174">
        <f t="shared" si="52"/>
        <v>5.5752047737729445E-6</v>
      </c>
      <c r="U227" s="174">
        <f t="shared" si="53"/>
        <v>6.8343386193307456E-6</v>
      </c>
      <c r="V227" s="174">
        <f t="shared" si="54"/>
        <v>1.3049225583985326E-5</v>
      </c>
      <c r="W227" s="174">
        <f t="shared" si="55"/>
        <v>1.13747765131612E-5</v>
      </c>
      <c r="X227" s="174">
        <f t="shared" si="56"/>
        <v>7.1637404146802903E-6</v>
      </c>
      <c r="Y227" s="174">
        <f t="shared" si="57"/>
        <v>5.493593990655572E-6</v>
      </c>
      <c r="Z227" s="174">
        <f t="shared" si="58"/>
        <v>1.3835161204315452E-5</v>
      </c>
      <c r="AA227" s="174">
        <f t="shared" si="59"/>
        <v>1.0612894621361395E-5</v>
      </c>
      <c r="AB227" s="174">
        <f t="shared" si="60"/>
        <v>6.2460581905008781E-6</v>
      </c>
      <c r="AC227" s="174">
        <f t="shared" si="61"/>
        <v>7.9506327079002748E-6</v>
      </c>
      <c r="AE227" s="175">
        <f t="shared" si="62"/>
        <v>1.2258453091231838</v>
      </c>
      <c r="AF227" s="175">
        <f t="shared" si="63"/>
        <v>0.87168211170484367</v>
      </c>
      <c r="AG227" s="175">
        <f t="shared" si="64"/>
        <v>0.76686111900395337</v>
      </c>
      <c r="AH227" s="175">
        <f t="shared" si="65"/>
        <v>0.76709584114213492</v>
      </c>
      <c r="AI227" s="175">
        <f t="shared" si="66"/>
        <v>1.2729040405021754</v>
      </c>
    </row>
    <row r="228" spans="1:35" x14ac:dyDescent="0.25">
      <c r="A228" s="25" t="s">
        <v>702</v>
      </c>
      <c r="B228" s="30" t="s">
        <v>68</v>
      </c>
      <c r="C228" s="31" t="s">
        <v>703</v>
      </c>
      <c r="D228" s="32"/>
      <c r="E228" s="32">
        <v>1</v>
      </c>
      <c r="F228" s="32" t="s">
        <v>704</v>
      </c>
      <c r="G228" s="173">
        <v>1.0833333333333333</v>
      </c>
      <c r="H228" s="173">
        <v>48.1</v>
      </c>
      <c r="I228" s="29">
        <v>3.0711792795878077E-5</v>
      </c>
      <c r="J228" s="29">
        <v>1.0319502989926555E-3</v>
      </c>
      <c r="K228" s="29">
        <v>3.4483162425978092E-5</v>
      </c>
      <c r="L228" s="29">
        <v>3.1293839473631384E-3</v>
      </c>
      <c r="M228" s="29">
        <v>2.6142980479492177E-5</v>
      </c>
      <c r="N228" s="29">
        <v>1.6661128065176389E-3</v>
      </c>
      <c r="O228" s="29">
        <v>3.0836850996040462E-5</v>
      </c>
      <c r="P228" s="29">
        <v>2.0847490147289003E-3</v>
      </c>
      <c r="Q228" s="29">
        <v>2.4023430134793499E-5</v>
      </c>
      <c r="R228" s="29">
        <v>7.4895852309668108E-4</v>
      </c>
      <c r="T228" s="174">
        <f t="shared" si="52"/>
        <v>2.834934719619515E-5</v>
      </c>
      <c r="U228" s="174">
        <f t="shared" si="53"/>
        <v>2.1454268170325479E-5</v>
      </c>
      <c r="V228" s="174">
        <f t="shared" si="54"/>
        <v>3.1830611470133626E-5</v>
      </c>
      <c r="W228" s="174">
        <f t="shared" si="55"/>
        <v>6.5059957325636964E-5</v>
      </c>
      <c r="X228" s="174">
        <f t="shared" si="56"/>
        <v>2.4131981981069704E-5</v>
      </c>
      <c r="Y228" s="174">
        <f t="shared" si="57"/>
        <v>3.4638519886021598E-5</v>
      </c>
      <c r="Z228" s="174">
        <f t="shared" si="58"/>
        <v>2.8464785534806582E-5</v>
      </c>
      <c r="AA228" s="174">
        <f t="shared" si="59"/>
        <v>4.3341975358189191E-5</v>
      </c>
      <c r="AB228" s="174">
        <f t="shared" si="60"/>
        <v>2.2175473970578616E-5</v>
      </c>
      <c r="AC228" s="174">
        <f t="shared" si="61"/>
        <v>1.5570863266043266E-5</v>
      </c>
      <c r="AE228" s="175">
        <f t="shared" si="62"/>
        <v>0.7567817354610874</v>
      </c>
      <c r="AF228" s="175">
        <f t="shared" si="63"/>
        <v>2.0439430573516355</v>
      </c>
      <c r="AG228" s="175">
        <f t="shared" si="64"/>
        <v>1.4353781597049813</v>
      </c>
      <c r="AH228" s="175">
        <f t="shared" si="65"/>
        <v>1.5226524473613499</v>
      </c>
      <c r="AI228" s="175">
        <f t="shared" si="66"/>
        <v>0.70216597339483977</v>
      </c>
    </row>
    <row r="229" spans="1:35" x14ac:dyDescent="0.25">
      <c r="A229" s="25" t="s">
        <v>705</v>
      </c>
      <c r="B229" s="30" t="s">
        <v>68</v>
      </c>
      <c r="C229" s="31" t="s">
        <v>703</v>
      </c>
      <c r="D229" s="32"/>
      <c r="E229" s="32">
        <v>2</v>
      </c>
      <c r="F229" s="32" t="s">
        <v>706</v>
      </c>
      <c r="G229" s="173">
        <v>0.75</v>
      </c>
      <c r="H229" s="173">
        <v>34.050000000000004</v>
      </c>
      <c r="I229" s="29">
        <v>2.1261740699423378E-5</v>
      </c>
      <c r="J229" s="29">
        <v>7.3179696320222214E-4</v>
      </c>
      <c r="K229" s="29">
        <v>2.3873024236434538E-5</v>
      </c>
      <c r="L229" s="29">
        <v>2.2158207496465799E-3</v>
      </c>
      <c r="M229" s="29">
        <v>1.8098998930566498E-5</v>
      </c>
      <c r="N229" s="29">
        <v>1.1831108159507358E-3</v>
      </c>
      <c r="O229" s="29">
        <v>2.1348278226981462E-5</v>
      </c>
      <c r="P229" s="29">
        <v>1.4762983065173432E-3</v>
      </c>
      <c r="Q229" s="29">
        <v>1.6631629760667812E-5</v>
      </c>
      <c r="R229" s="29">
        <v>5.3109242611766876E-4</v>
      </c>
      <c r="T229" s="174">
        <f t="shared" si="52"/>
        <v>2.8348987599231172E-5</v>
      </c>
      <c r="U229" s="174">
        <f t="shared" si="53"/>
        <v>2.1491834455278179E-5</v>
      </c>
      <c r="V229" s="174">
        <f t="shared" si="54"/>
        <v>3.183069898191272E-5</v>
      </c>
      <c r="W229" s="174">
        <f t="shared" si="55"/>
        <v>6.5075499255406151E-5</v>
      </c>
      <c r="X229" s="174">
        <f t="shared" si="56"/>
        <v>2.4131998574088665E-5</v>
      </c>
      <c r="Y229" s="174">
        <f t="shared" si="57"/>
        <v>3.4746279469918814E-5</v>
      </c>
      <c r="Z229" s="174">
        <f t="shared" si="58"/>
        <v>2.8464370969308617E-5</v>
      </c>
      <c r="AA229" s="174">
        <f t="shared" si="59"/>
        <v>4.3356778458659123E-5</v>
      </c>
      <c r="AB229" s="174">
        <f t="shared" si="60"/>
        <v>2.2175506347557084E-5</v>
      </c>
      <c r="AC229" s="174">
        <f t="shared" si="61"/>
        <v>1.5597428079814059E-5</v>
      </c>
      <c r="AE229" s="175">
        <f t="shared" si="62"/>
        <v>0.75811647170994712</v>
      </c>
      <c r="AF229" s="175">
        <f t="shared" si="63"/>
        <v>2.0444257065289158</v>
      </c>
      <c r="AG229" s="175">
        <f t="shared" si="64"/>
        <v>1.4398425958481142</v>
      </c>
      <c r="AH229" s="175">
        <f t="shared" si="65"/>
        <v>1.5231946810069359</v>
      </c>
      <c r="AI229" s="175">
        <f t="shared" si="66"/>
        <v>0.70336288314482232</v>
      </c>
    </row>
    <row r="230" spans="1:35" x14ac:dyDescent="0.25">
      <c r="A230" s="25" t="s">
        <v>707</v>
      </c>
      <c r="B230" s="30" t="s">
        <v>68</v>
      </c>
      <c r="C230" s="31" t="s">
        <v>708</v>
      </c>
      <c r="D230" s="32">
        <v>3140</v>
      </c>
      <c r="E230" s="32">
        <v>3</v>
      </c>
      <c r="F230" s="32" t="s">
        <v>709</v>
      </c>
      <c r="G230" s="173">
        <v>2878.2166666666672</v>
      </c>
      <c r="H230" s="173">
        <v>2530.3125</v>
      </c>
      <c r="I230" s="29">
        <v>7.3435E-2</v>
      </c>
      <c r="J230" s="29">
        <v>6.7555000000000004E-2</v>
      </c>
      <c r="K230" s="29">
        <v>0.19040000000000001</v>
      </c>
      <c r="L230" s="29">
        <v>0.14898</v>
      </c>
      <c r="M230" s="29">
        <v>4.9035000000000002E-2</v>
      </c>
      <c r="N230" s="29">
        <v>5.0354000000000003E-2</v>
      </c>
      <c r="O230" s="29">
        <v>5.9803000000000002E-2</v>
      </c>
      <c r="P230" s="29">
        <v>8.7247000000000005E-2</v>
      </c>
      <c r="Q230" s="29">
        <v>7.3016999999999999E-2</v>
      </c>
      <c r="R230" s="29">
        <v>5.0063999999999997E-2</v>
      </c>
      <c r="T230" s="174">
        <f t="shared" si="52"/>
        <v>2.5514062527143541E-5</v>
      </c>
      <c r="U230" s="174">
        <f t="shared" si="53"/>
        <v>2.6698283314807955E-5</v>
      </c>
      <c r="V230" s="174">
        <f t="shared" si="54"/>
        <v>6.6152073332445435E-5</v>
      </c>
      <c r="W230" s="174">
        <f t="shared" si="55"/>
        <v>5.887810300111152E-5</v>
      </c>
      <c r="X230" s="174">
        <f t="shared" si="56"/>
        <v>1.7036590944624273E-5</v>
      </c>
      <c r="Y230" s="174">
        <f t="shared" si="57"/>
        <v>1.9900308756329507E-5</v>
      </c>
      <c r="Z230" s="174">
        <f t="shared" si="58"/>
        <v>2.0777796436450808E-5</v>
      </c>
      <c r="AA230" s="174">
        <f t="shared" si="59"/>
        <v>3.4480721254785722E-5</v>
      </c>
      <c r="AB230" s="174">
        <f t="shared" si="60"/>
        <v>2.5368833710688907E-5</v>
      </c>
      <c r="AC230" s="174">
        <f t="shared" si="61"/>
        <v>1.9785698406817338E-5</v>
      </c>
      <c r="AE230" s="175">
        <f t="shared" si="62"/>
        <v>1.0464144346438189</v>
      </c>
      <c r="AF230" s="175">
        <f t="shared" si="63"/>
        <v>0.8900416878125833</v>
      </c>
      <c r="AG230" s="175">
        <f t="shared" si="64"/>
        <v>1.168092185872952</v>
      </c>
      <c r="AH230" s="175">
        <f t="shared" si="65"/>
        <v>1.6594984631910081</v>
      </c>
      <c r="AI230" s="175">
        <f t="shared" si="66"/>
        <v>0.77992148288948848</v>
      </c>
    </row>
    <row r="231" spans="1:35" x14ac:dyDescent="0.25">
      <c r="A231" s="25" t="s">
        <v>710</v>
      </c>
      <c r="B231" s="30" t="s">
        <v>68</v>
      </c>
      <c r="C231" s="31" t="s">
        <v>708</v>
      </c>
      <c r="D231" s="32">
        <v>3140</v>
      </c>
      <c r="E231" s="32" t="s">
        <v>148</v>
      </c>
      <c r="F231" s="32" t="s">
        <v>711</v>
      </c>
      <c r="G231" s="173">
        <v>3048.6458333333335</v>
      </c>
      <c r="H231" s="173">
        <v>2270.7166666666662</v>
      </c>
      <c r="I231" s="29">
        <v>8.6403714038977106E-2</v>
      </c>
      <c r="J231" s="29">
        <v>6.9701668178562909E-2</v>
      </c>
      <c r="K231" s="29">
        <v>0.21997349248030557</v>
      </c>
      <c r="L231" s="29">
        <v>0.23199826211506325</v>
      </c>
      <c r="M231" s="29">
        <v>7.4013227023155881E-2</v>
      </c>
      <c r="N231" s="29">
        <v>6.3231530198137986E-2</v>
      </c>
      <c r="O231" s="29">
        <v>0.11065587777512531</v>
      </c>
      <c r="P231" s="29">
        <v>0.17074052995941752</v>
      </c>
      <c r="Q231" s="29">
        <v>8.9053288135593225E-2</v>
      </c>
      <c r="R231" s="29">
        <v>6.8889751253282408E-2</v>
      </c>
      <c r="T231" s="174">
        <f t="shared" si="52"/>
        <v>2.8341669961874472E-5</v>
      </c>
      <c r="U231" s="174">
        <f t="shared" si="53"/>
        <v>3.0695889628926078E-5</v>
      </c>
      <c r="V231" s="174">
        <f t="shared" si="54"/>
        <v>7.2154492356952654E-5</v>
      </c>
      <c r="W231" s="174">
        <f t="shared" si="55"/>
        <v>1.0216962138901666E-4</v>
      </c>
      <c r="X231" s="174">
        <f t="shared" si="56"/>
        <v>2.4277410715901747E-5</v>
      </c>
      <c r="Y231" s="174">
        <f t="shared" si="57"/>
        <v>2.7846508164737124E-5</v>
      </c>
      <c r="Z231" s="174">
        <f t="shared" si="58"/>
        <v>3.6296731015860969E-5</v>
      </c>
      <c r="AA231" s="174">
        <f t="shared" si="59"/>
        <v>7.5192353350741348E-5</v>
      </c>
      <c r="AB231" s="174">
        <f t="shared" si="60"/>
        <v>2.9210768650756651E-5</v>
      </c>
      <c r="AC231" s="174">
        <f t="shared" si="61"/>
        <v>3.033832986059427E-5</v>
      </c>
      <c r="AE231" s="175">
        <f t="shared" si="62"/>
        <v>1.0830656651572941</v>
      </c>
      <c r="AF231" s="175">
        <f t="shared" si="63"/>
        <v>1.4159842035001418</v>
      </c>
      <c r="AG231" s="175">
        <f t="shared" si="64"/>
        <v>1.1470131016277454</v>
      </c>
      <c r="AH231" s="175">
        <f t="shared" si="65"/>
        <v>2.0716012502030483</v>
      </c>
      <c r="AI231" s="175">
        <f t="shared" si="66"/>
        <v>1.0386008743322956</v>
      </c>
    </row>
    <row r="232" spans="1:35" x14ac:dyDescent="0.25">
      <c r="A232" s="25" t="s">
        <v>712</v>
      </c>
      <c r="B232" s="30" t="s">
        <v>68</v>
      </c>
      <c r="C232" s="31" t="s">
        <v>713</v>
      </c>
      <c r="D232" s="32">
        <v>8226</v>
      </c>
      <c r="E232" s="32">
        <v>1</v>
      </c>
      <c r="F232" s="32" t="s">
        <v>714</v>
      </c>
      <c r="G232" s="173">
        <v>1367.4333333333332</v>
      </c>
      <c r="H232" s="173">
        <v>1849.4750000000001</v>
      </c>
      <c r="I232" s="29">
        <v>2.8069205577433098E-2</v>
      </c>
      <c r="J232" s="29">
        <v>4.1866859912300949E-2</v>
      </c>
      <c r="K232" s="29">
        <v>7.775201257789062E-2</v>
      </c>
      <c r="L232" s="29">
        <v>0.24422165255019621</v>
      </c>
      <c r="M232" s="29">
        <v>6.8295824313408734E-2</v>
      </c>
      <c r="N232" s="29">
        <v>6.6587855988922223E-2</v>
      </c>
      <c r="O232" s="29">
        <v>0.11578294363027926</v>
      </c>
      <c r="P232" s="29">
        <v>0.13668073788368337</v>
      </c>
      <c r="Q232" s="29">
        <v>3.0585614585737369E-2</v>
      </c>
      <c r="R232" s="29">
        <v>5.1860129125317338E-2</v>
      </c>
      <c r="T232" s="174">
        <f t="shared" si="52"/>
        <v>2.0526927999487923E-5</v>
      </c>
      <c r="U232" s="174">
        <f t="shared" si="53"/>
        <v>2.2637159146406923E-5</v>
      </c>
      <c r="V232" s="174">
        <f t="shared" si="54"/>
        <v>5.6859819548465955E-5</v>
      </c>
      <c r="W232" s="174">
        <f t="shared" si="55"/>
        <v>1.3204917749642261E-4</v>
      </c>
      <c r="X232" s="174">
        <f t="shared" si="56"/>
        <v>4.9944536708730771E-5</v>
      </c>
      <c r="Y232" s="174">
        <f t="shared" si="57"/>
        <v>3.6003652922544082E-5</v>
      </c>
      <c r="Z232" s="174">
        <f t="shared" si="58"/>
        <v>8.4671728272149241E-5</v>
      </c>
      <c r="AA232" s="174">
        <f t="shared" si="59"/>
        <v>7.3902452254657875E-5</v>
      </c>
      <c r="AB232" s="174">
        <f t="shared" si="60"/>
        <v>2.2367170552424767E-5</v>
      </c>
      <c r="AC232" s="174">
        <f t="shared" si="61"/>
        <v>2.8040459657641945E-5</v>
      </c>
      <c r="AE232" s="175">
        <f t="shared" si="62"/>
        <v>1.1028030666338209</v>
      </c>
      <c r="AF232" s="175">
        <f t="shared" si="63"/>
        <v>2.3223636400018299</v>
      </c>
      <c r="AG232" s="175">
        <f t="shared" si="64"/>
        <v>0.7208726978991139</v>
      </c>
      <c r="AH232" s="175">
        <f t="shared" si="65"/>
        <v>0.87281143024650343</v>
      </c>
      <c r="AI232" s="175">
        <f t="shared" si="66"/>
        <v>1.2536435751638757</v>
      </c>
    </row>
    <row r="233" spans="1:35" x14ac:dyDescent="0.25">
      <c r="A233" s="25" t="s">
        <v>715</v>
      </c>
      <c r="B233" s="30" t="s">
        <v>68</v>
      </c>
      <c r="C233" s="31" t="s">
        <v>716</v>
      </c>
      <c r="D233" s="32">
        <v>3179</v>
      </c>
      <c r="E233" s="32">
        <v>3</v>
      </c>
      <c r="F233" s="32" t="s">
        <v>717</v>
      </c>
      <c r="G233" s="173"/>
      <c r="H233" s="173"/>
      <c r="I233" s="29">
        <v>0</v>
      </c>
      <c r="J233" s="29">
        <v>0</v>
      </c>
      <c r="K233" s="29">
        <v>0</v>
      </c>
      <c r="L233" s="29">
        <v>0</v>
      </c>
      <c r="M233" s="29">
        <v>0</v>
      </c>
      <c r="N233" s="29">
        <v>0</v>
      </c>
      <c r="O233" s="29">
        <v>0</v>
      </c>
      <c r="P233" s="29">
        <v>0</v>
      </c>
      <c r="Q233" s="29">
        <v>0</v>
      </c>
      <c r="R233" s="29">
        <v>0</v>
      </c>
      <c r="T233" s="174"/>
      <c r="U233" s="174"/>
      <c r="V233" s="174"/>
      <c r="W233" s="174"/>
      <c r="X233" s="174"/>
      <c r="Y233" s="174"/>
      <c r="Z233" s="174"/>
      <c r="AA233" s="174"/>
      <c r="AB233" s="174"/>
      <c r="AC233" s="174"/>
      <c r="AE233" s="175"/>
      <c r="AF233" s="175"/>
      <c r="AG233" s="175"/>
      <c r="AH233" s="175"/>
      <c r="AI233" s="175"/>
    </row>
    <row r="234" spans="1:35" x14ac:dyDescent="0.25">
      <c r="A234" s="25" t="s">
        <v>718</v>
      </c>
      <c r="B234" s="30" t="s">
        <v>68</v>
      </c>
      <c r="C234" s="31" t="s">
        <v>719</v>
      </c>
      <c r="D234" s="32">
        <v>3122</v>
      </c>
      <c r="E234" s="32">
        <v>1</v>
      </c>
      <c r="F234" s="32" t="s">
        <v>720</v>
      </c>
      <c r="G234" s="173">
        <v>21154.516666666666</v>
      </c>
      <c r="H234" s="173">
        <v>2906.5333333333333</v>
      </c>
      <c r="I234" s="29">
        <v>0.65432155748293042</v>
      </c>
      <c r="J234" s="29">
        <v>7.1226461197748461E-2</v>
      </c>
      <c r="K234" s="29">
        <v>1.3882072160191936</v>
      </c>
      <c r="L234" s="29">
        <v>0.43735864169050476</v>
      </c>
      <c r="M234" s="29">
        <v>1.3233303128172003</v>
      </c>
      <c r="N234" s="29">
        <v>0.10265269724093383</v>
      </c>
      <c r="O234" s="29">
        <v>1.4923725754360062</v>
      </c>
      <c r="P234" s="29">
        <v>0.14517254406200977</v>
      </c>
      <c r="Q234" s="29">
        <v>0.5897570914459721</v>
      </c>
      <c r="R234" s="29">
        <v>0.1074193946664206</v>
      </c>
      <c r="T234" s="174">
        <f t="shared" si="52"/>
        <v>3.0930584129768837E-5</v>
      </c>
      <c r="U234" s="174">
        <f t="shared" si="53"/>
        <v>2.4505640579068464E-5</v>
      </c>
      <c r="V234" s="174">
        <f t="shared" si="54"/>
        <v>6.5622261094085984E-5</v>
      </c>
      <c r="W234" s="174">
        <f t="shared" si="55"/>
        <v>1.5047432509192099E-4</v>
      </c>
      <c r="X234" s="174">
        <f t="shared" si="56"/>
        <v>6.2555450151332551E-5</v>
      </c>
      <c r="Y234" s="174">
        <f t="shared" si="57"/>
        <v>3.5317915010184125E-5</v>
      </c>
      <c r="Z234" s="174">
        <f t="shared" si="58"/>
        <v>7.0546285644405629E-5</v>
      </c>
      <c r="AA234" s="174">
        <f t="shared" si="59"/>
        <v>4.9946973735725182E-5</v>
      </c>
      <c r="AB234" s="174">
        <f t="shared" si="60"/>
        <v>2.7878542475766269E-5</v>
      </c>
      <c r="AC234" s="174">
        <f t="shared" si="61"/>
        <v>3.6957909078313433E-5</v>
      </c>
      <c r="AE234" s="175">
        <f t="shared" si="62"/>
        <v>0.79227862222890422</v>
      </c>
      <c r="AF234" s="175">
        <f t="shared" si="63"/>
        <v>2.2930377981974481</v>
      </c>
      <c r="AG234" s="175">
        <f t="shared" si="64"/>
        <v>0.56458573832885739</v>
      </c>
      <c r="AH234" s="175">
        <f t="shared" si="65"/>
        <v>0.70800288462367844</v>
      </c>
      <c r="AI234" s="175">
        <f t="shared" si="66"/>
        <v>1.3256757992437913</v>
      </c>
    </row>
    <row r="235" spans="1:35" x14ac:dyDescent="0.25">
      <c r="A235" s="25" t="s">
        <v>721</v>
      </c>
      <c r="B235" s="30" t="s">
        <v>68</v>
      </c>
      <c r="C235" s="31" t="s">
        <v>719</v>
      </c>
      <c r="D235" s="32">
        <v>3122</v>
      </c>
      <c r="E235" s="32">
        <v>2</v>
      </c>
      <c r="F235" s="32" t="s">
        <v>722</v>
      </c>
      <c r="G235" s="173">
        <v>18663.774999999994</v>
      </c>
      <c r="H235" s="173">
        <v>2623.6708333333331</v>
      </c>
      <c r="I235" s="29">
        <v>0.57727197566708155</v>
      </c>
      <c r="J235" s="29">
        <v>6.3254856813104984E-2</v>
      </c>
      <c r="K235" s="29">
        <v>1.215303962769918</v>
      </c>
      <c r="L235" s="29">
        <v>0.39036859344750557</v>
      </c>
      <c r="M235" s="29">
        <v>1.1585226679076692</v>
      </c>
      <c r="N235" s="29">
        <v>9.1218577215189861E-2</v>
      </c>
      <c r="O235" s="29">
        <v>1.3065090580789278</v>
      </c>
      <c r="P235" s="29">
        <v>0.12907801675353686</v>
      </c>
      <c r="Q235" s="29">
        <v>0.51631206701414745</v>
      </c>
      <c r="R235" s="29">
        <v>9.5717039910647797E-2</v>
      </c>
      <c r="T235" s="174">
        <f t="shared" si="52"/>
        <v>3.0930075810873296E-5</v>
      </c>
      <c r="U235" s="174">
        <f t="shared" si="53"/>
        <v>2.4109296032666062E-5</v>
      </c>
      <c r="V235" s="174">
        <f t="shared" si="54"/>
        <v>6.5115656546969652E-5</v>
      </c>
      <c r="W235" s="174">
        <f t="shared" si="55"/>
        <v>1.487871833950863E-4</v>
      </c>
      <c r="X235" s="174">
        <f t="shared" si="56"/>
        <v>6.2073330176112254E-5</v>
      </c>
      <c r="Y235" s="174">
        <f t="shared" si="57"/>
        <v>3.4767538692839021E-5</v>
      </c>
      <c r="Z235" s="174">
        <f t="shared" si="58"/>
        <v>7.0002400804710098E-5</v>
      </c>
      <c r="AA235" s="174">
        <f t="shared" si="59"/>
        <v>4.9197488920340374E-5</v>
      </c>
      <c r="AB235" s="174">
        <f t="shared" si="60"/>
        <v>2.7663860446996795E-5</v>
      </c>
      <c r="AC235" s="174">
        <f t="shared" si="61"/>
        <v>3.6482106937569139E-5</v>
      </c>
      <c r="AE235" s="175">
        <f t="shared" si="62"/>
        <v>0.77947743096674116</v>
      </c>
      <c r="AF235" s="175">
        <f t="shared" si="63"/>
        <v>2.2849678753951004</v>
      </c>
      <c r="AG235" s="175">
        <f t="shared" si="64"/>
        <v>0.56010429268411721</v>
      </c>
      <c r="AH235" s="175">
        <f t="shared" si="65"/>
        <v>0.70279716630847511</v>
      </c>
      <c r="AI235" s="175">
        <f t="shared" si="66"/>
        <v>1.3187641329910504</v>
      </c>
    </row>
    <row r="236" spans="1:35" x14ac:dyDescent="0.25">
      <c r="A236" s="25" t="s">
        <v>723</v>
      </c>
      <c r="B236" s="30" t="s">
        <v>68</v>
      </c>
      <c r="C236" s="31" t="s">
        <v>719</v>
      </c>
      <c r="D236" s="32"/>
      <c r="E236" s="32">
        <v>3</v>
      </c>
      <c r="F236" s="32" t="s">
        <v>724</v>
      </c>
      <c r="G236" s="173">
        <v>2598.3083333333334</v>
      </c>
      <c r="H236" s="173">
        <v>2951.4833333333336</v>
      </c>
      <c r="I236" s="29">
        <v>7.7161623116313097E-2</v>
      </c>
      <c r="J236" s="29">
        <v>7.5671838115548659E-2</v>
      </c>
      <c r="K236" s="29">
        <v>0.16688211567791134</v>
      </c>
      <c r="L236" s="29">
        <v>0.48031605919607084</v>
      </c>
      <c r="M236" s="29">
        <v>0.14436404814527595</v>
      </c>
      <c r="N236" s="29">
        <v>0.12198172702597906</v>
      </c>
      <c r="O236" s="29">
        <v>0.15850882441514799</v>
      </c>
      <c r="P236" s="29">
        <v>0.12580525100168025</v>
      </c>
      <c r="Q236" s="29">
        <v>6.4508958058679081E-2</v>
      </c>
      <c r="R236" s="29">
        <v>0.10917405292749129</v>
      </c>
      <c r="T236" s="174">
        <f t="shared" si="52"/>
        <v>2.9696869353962904E-5</v>
      </c>
      <c r="U236" s="174">
        <f t="shared" si="53"/>
        <v>2.5638578832863243E-5</v>
      </c>
      <c r="V236" s="174">
        <f t="shared" si="54"/>
        <v>6.422721796986295E-5</v>
      </c>
      <c r="W236" s="174">
        <f t="shared" si="55"/>
        <v>1.6273717482036856E-4</v>
      </c>
      <c r="X236" s="174">
        <f t="shared" si="56"/>
        <v>5.5560784027534305E-5</v>
      </c>
      <c r="Y236" s="174">
        <f t="shared" si="57"/>
        <v>4.1328956748068731E-5</v>
      </c>
      <c r="Z236" s="174">
        <f t="shared" si="58"/>
        <v>6.1004624578869453E-5</v>
      </c>
      <c r="AA236" s="174">
        <f t="shared" si="59"/>
        <v>4.262441518163643E-5</v>
      </c>
      <c r="AB236" s="174">
        <f t="shared" si="60"/>
        <v>2.4827291369196912E-5</v>
      </c>
      <c r="AC236" s="174">
        <f t="shared" si="61"/>
        <v>3.6989554267342839E-5</v>
      </c>
      <c r="AE236" s="175">
        <f t="shared" si="62"/>
        <v>0.863342816620564</v>
      </c>
      <c r="AF236" s="175">
        <f t="shared" si="63"/>
        <v>2.5337727518686703</v>
      </c>
      <c r="AG236" s="175">
        <f t="shared" si="64"/>
        <v>0.74385121577095281</v>
      </c>
      <c r="AH236" s="175">
        <f t="shared" si="65"/>
        <v>0.69870793363427253</v>
      </c>
      <c r="AI236" s="175">
        <f t="shared" si="66"/>
        <v>1.4898747397485166</v>
      </c>
    </row>
    <row r="237" spans="1:35" x14ac:dyDescent="0.25">
      <c r="A237" s="25" t="s">
        <v>725</v>
      </c>
      <c r="B237" s="30" t="s">
        <v>68</v>
      </c>
      <c r="C237" s="31" t="s">
        <v>726</v>
      </c>
      <c r="D237" s="32">
        <v>3136</v>
      </c>
      <c r="E237" s="32">
        <v>1</v>
      </c>
      <c r="F237" s="32" t="s">
        <v>727</v>
      </c>
      <c r="G237" s="173">
        <v>5843.1541666666672</v>
      </c>
      <c r="H237" s="173">
        <v>3153.3166666666671</v>
      </c>
      <c r="I237" s="29">
        <v>0.17092755417956657</v>
      </c>
      <c r="J237" s="29">
        <v>7.3688404704624441E-2</v>
      </c>
      <c r="K237" s="29">
        <v>0.37711138198342692</v>
      </c>
      <c r="L237" s="29">
        <v>0.19580642715851376</v>
      </c>
      <c r="M237" s="29">
        <v>0.34876178027265436</v>
      </c>
      <c r="N237" s="29">
        <v>0.10369420796578456</v>
      </c>
      <c r="O237" s="29">
        <v>0.37587779738037957</v>
      </c>
      <c r="P237" s="29">
        <v>0.21079448008553864</v>
      </c>
      <c r="Q237" s="29">
        <v>0.16866299705960972</v>
      </c>
      <c r="R237" s="29">
        <v>9.5707889869018986E-2</v>
      </c>
      <c r="T237" s="174">
        <f t="shared" si="52"/>
        <v>2.9252617559648487E-5</v>
      </c>
      <c r="U237" s="174">
        <f t="shared" si="53"/>
        <v>2.3368539380638722E-5</v>
      </c>
      <c r="V237" s="174">
        <f t="shared" si="54"/>
        <v>6.4539009450533956E-5</v>
      </c>
      <c r="W237" s="174">
        <f t="shared" si="55"/>
        <v>6.2095389666493077E-5</v>
      </c>
      <c r="X237" s="174">
        <f t="shared" si="56"/>
        <v>5.9687246018978789E-5</v>
      </c>
      <c r="Y237" s="174">
        <f t="shared" si="57"/>
        <v>3.2884172104223978E-5</v>
      </c>
      <c r="Z237" s="174">
        <f t="shared" si="58"/>
        <v>6.4327893233528331E-5</v>
      </c>
      <c r="AA237" s="174">
        <f t="shared" si="59"/>
        <v>6.6848497112206279E-5</v>
      </c>
      <c r="AB237" s="174">
        <f t="shared" si="60"/>
        <v>2.8865060248072585E-5</v>
      </c>
      <c r="AC237" s="174">
        <f t="shared" si="61"/>
        <v>3.0351499702118606E-5</v>
      </c>
      <c r="AE237" s="175">
        <f t="shared" si="62"/>
        <v>0.79885293454468997</v>
      </c>
      <c r="AF237" s="175">
        <f t="shared" si="63"/>
        <v>0.96213732121324547</v>
      </c>
      <c r="AG237" s="175">
        <f t="shared" si="64"/>
        <v>0.5509413534303087</v>
      </c>
      <c r="AH237" s="175">
        <f t="shared" si="65"/>
        <v>1.0391836845880751</v>
      </c>
      <c r="AI237" s="175">
        <f t="shared" si="66"/>
        <v>1.0514961493678252</v>
      </c>
    </row>
    <row r="238" spans="1:35" x14ac:dyDescent="0.25">
      <c r="A238" s="25" t="s">
        <v>728</v>
      </c>
      <c r="B238" s="30" t="s">
        <v>68</v>
      </c>
      <c r="C238" s="31" t="s">
        <v>726</v>
      </c>
      <c r="D238" s="32">
        <v>3136</v>
      </c>
      <c r="E238" s="32">
        <v>2</v>
      </c>
      <c r="F238" s="32" t="s">
        <v>729</v>
      </c>
      <c r="G238" s="173">
        <v>5594.333333333333</v>
      </c>
      <c r="H238" s="173">
        <v>3096.4166666666665</v>
      </c>
      <c r="I238" s="29">
        <v>0.16364975993280134</v>
      </c>
      <c r="J238" s="29">
        <v>7.227152532630822E-2</v>
      </c>
      <c r="K238" s="29">
        <v>0.3609921805771763</v>
      </c>
      <c r="L238" s="29">
        <v>0.1922520330499341</v>
      </c>
      <c r="M238" s="29">
        <v>0.33385781104059387</v>
      </c>
      <c r="N238" s="29">
        <v>0.10166709232427254</v>
      </c>
      <c r="O238" s="29">
        <v>0.35982732127888872</v>
      </c>
      <c r="P238" s="29">
        <v>0.20668030008382227</v>
      </c>
      <c r="Q238" s="29">
        <v>0.16145406681834509</v>
      </c>
      <c r="R238" s="29">
        <v>9.3867103101424973E-2</v>
      </c>
      <c r="T238" s="174">
        <f t="shared" si="52"/>
        <v>2.9252772436298877E-5</v>
      </c>
      <c r="U238" s="174">
        <f t="shared" si="53"/>
        <v>2.3340374731967025E-5</v>
      </c>
      <c r="V238" s="174">
        <f t="shared" si="54"/>
        <v>6.4528185767236422E-5</v>
      </c>
      <c r="W238" s="174">
        <f t="shared" si="55"/>
        <v>6.2088553882154354E-5</v>
      </c>
      <c r="X238" s="174">
        <f t="shared" si="56"/>
        <v>5.967785456246092E-5</v>
      </c>
      <c r="Y238" s="174">
        <f t="shared" si="57"/>
        <v>3.2833789269620007E-5</v>
      </c>
      <c r="Z238" s="174">
        <f t="shared" si="58"/>
        <v>6.4319964478142539E-5</v>
      </c>
      <c r="AA238" s="174">
        <f t="shared" si="59"/>
        <v>6.6748219743409509E-5</v>
      </c>
      <c r="AB238" s="174">
        <f t="shared" si="60"/>
        <v>2.8860287222489145E-5</v>
      </c>
      <c r="AC238" s="174">
        <f t="shared" si="61"/>
        <v>3.031475192338186E-5</v>
      </c>
      <c r="AE238" s="175">
        <f t="shared" si="62"/>
        <v>0.79788590236338286</v>
      </c>
      <c r="AF238" s="175">
        <f t="shared" si="63"/>
        <v>0.96219277117317048</v>
      </c>
      <c r="AG238" s="175">
        <f t="shared" si="64"/>
        <v>0.55018380788563737</v>
      </c>
      <c r="AH238" s="175">
        <f t="shared" si="65"/>
        <v>1.0377527457449414</v>
      </c>
      <c r="AI238" s="175">
        <f t="shared" si="66"/>
        <v>1.0503967507211549</v>
      </c>
    </row>
    <row r="239" spans="1:35" x14ac:dyDescent="0.25">
      <c r="A239" s="25" t="s">
        <v>730</v>
      </c>
      <c r="B239" s="30" t="s">
        <v>68</v>
      </c>
      <c r="C239" s="31" t="s">
        <v>731</v>
      </c>
      <c r="D239" s="32">
        <v>3148</v>
      </c>
      <c r="E239" s="32" t="s">
        <v>277</v>
      </c>
      <c r="F239" s="32" t="s">
        <v>732</v>
      </c>
      <c r="G239" s="173">
        <v>56.320833333333333</v>
      </c>
      <c r="H239" s="173">
        <v>2069.5874999999955</v>
      </c>
      <c r="I239" s="29">
        <v>1.3899830518278573E-3</v>
      </c>
      <c r="J239" s="29">
        <v>6.0341643371256089E-2</v>
      </c>
      <c r="K239" s="29">
        <v>2.0872110835482016E-3</v>
      </c>
      <c r="L239" s="29">
        <v>0.17898974056920799</v>
      </c>
      <c r="M239" s="29">
        <v>8.7788296457419371E-4</v>
      </c>
      <c r="N239" s="29">
        <v>6.2559520975645516E-2</v>
      </c>
      <c r="O239" s="29">
        <v>1.8729981938826632E-3</v>
      </c>
      <c r="P239" s="29">
        <v>0.12123135092199967</v>
      </c>
      <c r="Q239" s="29">
        <v>1.1523829139833562E-3</v>
      </c>
      <c r="R239" s="29">
        <v>6.2455923478303366E-2</v>
      </c>
      <c r="T239" s="174">
        <f t="shared" si="52"/>
        <v>2.4679731629702282E-5</v>
      </c>
      <c r="U239" s="174">
        <f t="shared" si="53"/>
        <v>2.9156362497964554E-5</v>
      </c>
      <c r="V239" s="174">
        <f t="shared" si="54"/>
        <v>3.7059307542470107E-5</v>
      </c>
      <c r="W239" s="174">
        <f t="shared" si="55"/>
        <v>8.6485708175763714E-5</v>
      </c>
      <c r="X239" s="174">
        <f t="shared" si="56"/>
        <v>1.558717995840841E-5</v>
      </c>
      <c r="Y239" s="174">
        <f t="shared" si="57"/>
        <v>3.022801450803392E-5</v>
      </c>
      <c r="Z239" s="174">
        <f t="shared" si="58"/>
        <v>3.3255867909435468E-5</v>
      </c>
      <c r="AA239" s="174">
        <f t="shared" si="59"/>
        <v>5.857754307174736E-5</v>
      </c>
      <c r="AB239" s="174">
        <f t="shared" si="60"/>
        <v>2.0461041603610676E-5</v>
      </c>
      <c r="AC239" s="174">
        <f t="shared" si="61"/>
        <v>3.0177957432726812E-5</v>
      </c>
      <c r="AE239" s="175">
        <f t="shared" si="62"/>
        <v>1.1813889606025783</v>
      </c>
      <c r="AF239" s="175">
        <f t="shared" si="63"/>
        <v>2.333710851900046</v>
      </c>
      <c r="AG239" s="175">
        <f t="shared" si="64"/>
        <v>1.9392869389262168</v>
      </c>
      <c r="AH239" s="175">
        <f t="shared" si="65"/>
        <v>1.7614197660175195</v>
      </c>
      <c r="AI239" s="175">
        <f t="shared" si="66"/>
        <v>1.4748983955636663</v>
      </c>
    </row>
    <row r="240" spans="1:35" x14ac:dyDescent="0.25">
      <c r="A240" s="25" t="s">
        <v>733</v>
      </c>
      <c r="B240" s="30" t="s">
        <v>68</v>
      </c>
      <c r="C240" s="31" t="s">
        <v>734</v>
      </c>
      <c r="D240" s="32">
        <v>3149</v>
      </c>
      <c r="E240" s="32">
        <v>1</v>
      </c>
      <c r="F240" s="32" t="s">
        <v>735</v>
      </c>
      <c r="G240" s="173">
        <v>2934.0416666666665</v>
      </c>
      <c r="H240" s="173">
        <v>2763.1916666666662</v>
      </c>
      <c r="I240" s="29">
        <v>7.4741667451951405E-2</v>
      </c>
      <c r="J240" s="29">
        <v>5.6241050834639858E-2</v>
      </c>
      <c r="K240" s="29">
        <v>0.1444559745457899</v>
      </c>
      <c r="L240" s="29">
        <v>0.2516368206215992</v>
      </c>
      <c r="M240" s="29">
        <v>5.7818033957391865E-2</v>
      </c>
      <c r="N240" s="29">
        <v>4.9558314820621598E-2</v>
      </c>
      <c r="O240" s="29">
        <v>7.7693421931199852E-2</v>
      </c>
      <c r="P240" s="29">
        <v>9.9878118066955637E-2</v>
      </c>
      <c r="Q240" s="29">
        <v>5.4808804519044546E-2</v>
      </c>
      <c r="R240" s="29">
        <v>6.3305071124227619E-2</v>
      </c>
      <c r="T240" s="174">
        <f t="shared" si="52"/>
        <v>2.5473962521079195E-5</v>
      </c>
      <c r="U240" s="174">
        <f t="shared" si="53"/>
        <v>2.0353655344685294E-5</v>
      </c>
      <c r="V240" s="174">
        <f t="shared" si="54"/>
        <v>4.9234465954229204E-5</v>
      </c>
      <c r="W240" s="174">
        <f t="shared" si="55"/>
        <v>9.1067450606912624E-5</v>
      </c>
      <c r="X240" s="174">
        <f t="shared" si="56"/>
        <v>1.9705934859159078E-5</v>
      </c>
      <c r="Y240" s="174">
        <f t="shared" si="57"/>
        <v>1.7935170917913744E-5</v>
      </c>
      <c r="Z240" s="174">
        <f t="shared" si="58"/>
        <v>2.6479999522115348E-5</v>
      </c>
      <c r="AA240" s="174">
        <f t="shared" si="59"/>
        <v>3.6145924754992499E-5</v>
      </c>
      <c r="AB240" s="174">
        <f t="shared" si="60"/>
        <v>1.8680308852366178E-5</v>
      </c>
      <c r="AC240" s="174">
        <f t="shared" si="61"/>
        <v>2.2910126679918199E-5</v>
      </c>
      <c r="AE240" s="175">
        <f t="shared" si="62"/>
        <v>0.79899840191109062</v>
      </c>
      <c r="AF240" s="175">
        <f t="shared" si="63"/>
        <v>1.8496686993939049</v>
      </c>
      <c r="AG240" s="175">
        <f t="shared" si="64"/>
        <v>0.91014057673988991</v>
      </c>
      <c r="AH240" s="175">
        <f t="shared" si="65"/>
        <v>1.3650273945361835</v>
      </c>
      <c r="AI240" s="175">
        <f t="shared" si="66"/>
        <v>1.2264319000815793</v>
      </c>
    </row>
    <row r="241" spans="1:35" x14ac:dyDescent="0.25">
      <c r="A241" s="25" t="s">
        <v>736</v>
      </c>
      <c r="B241" s="30" t="s">
        <v>68</v>
      </c>
      <c r="C241" s="31" t="s">
        <v>734</v>
      </c>
      <c r="D241" s="32">
        <v>3149</v>
      </c>
      <c r="E241" s="32">
        <v>2</v>
      </c>
      <c r="F241" s="32" t="s">
        <v>737</v>
      </c>
      <c r="G241" s="173">
        <v>2409.5833333333335</v>
      </c>
      <c r="H241" s="173">
        <v>2746.2916666666665</v>
      </c>
      <c r="I241" s="29">
        <v>6.1379966818106126E-2</v>
      </c>
      <c r="J241" s="29">
        <v>5.5847219934994592E-2</v>
      </c>
      <c r="K241" s="29">
        <v>0.1185164463705309</v>
      </c>
      <c r="L241" s="29">
        <v>0.24984169014084512</v>
      </c>
      <c r="M241" s="29">
        <v>4.7435713976164688E-2</v>
      </c>
      <c r="N241" s="29">
        <v>4.9203263271939336E-2</v>
      </c>
      <c r="O241" s="29">
        <v>6.3745079089924175E-2</v>
      </c>
      <c r="P241" s="29">
        <v>9.91705222101842E-2</v>
      </c>
      <c r="Q241" s="29">
        <v>4.4968914409534134E-2</v>
      </c>
      <c r="R241" s="29">
        <v>6.2844039003250279E-2</v>
      </c>
      <c r="T241" s="174">
        <f t="shared" si="52"/>
        <v>2.5473269991951358E-5</v>
      </c>
      <c r="U241" s="174">
        <f t="shared" si="53"/>
        <v>2.0335502092820172E-5</v>
      </c>
      <c r="V241" s="174">
        <f t="shared" si="54"/>
        <v>4.9185452410388053E-5</v>
      </c>
      <c r="W241" s="174">
        <f t="shared" si="55"/>
        <v>9.0974201019257528E-5</v>
      </c>
      <c r="X241" s="174">
        <f t="shared" si="56"/>
        <v>1.9686272443851849E-5</v>
      </c>
      <c r="Y241" s="174">
        <f t="shared" si="57"/>
        <v>1.7916255534380364E-5</v>
      </c>
      <c r="Z241" s="174">
        <f t="shared" si="58"/>
        <v>2.6454814078474497E-5</v>
      </c>
      <c r="AA241" s="174">
        <f t="shared" si="59"/>
        <v>3.6110702812040795E-5</v>
      </c>
      <c r="AB241" s="174">
        <f t="shared" si="60"/>
        <v>1.8662527162870812E-5</v>
      </c>
      <c r="AC241" s="174">
        <f t="shared" si="61"/>
        <v>2.2883235515741025E-5</v>
      </c>
      <c r="AE241" s="175">
        <f t="shared" si="62"/>
        <v>0.7983074846396031</v>
      </c>
      <c r="AF241" s="175">
        <f t="shared" si="63"/>
        <v>1.8496160258971943</v>
      </c>
      <c r="AG241" s="175">
        <f t="shared" si="64"/>
        <v>0.91008877305138214</v>
      </c>
      <c r="AH241" s="175">
        <f t="shared" si="65"/>
        <v>1.364995524252163</v>
      </c>
      <c r="AI241" s="175">
        <f t="shared" si="66"/>
        <v>1.2261595289874425</v>
      </c>
    </row>
    <row r="242" spans="1:35" x14ac:dyDescent="0.25">
      <c r="A242" s="25" t="s">
        <v>738</v>
      </c>
      <c r="B242" s="30" t="s">
        <v>68</v>
      </c>
      <c r="C242" s="31" t="s">
        <v>739</v>
      </c>
      <c r="D242" s="32"/>
      <c r="E242" s="32" t="s">
        <v>740</v>
      </c>
      <c r="F242" s="32" t="s">
        <v>741</v>
      </c>
      <c r="G242" s="173"/>
      <c r="H242" s="173"/>
      <c r="I242" s="29">
        <v>0</v>
      </c>
      <c r="J242" s="29">
        <v>0</v>
      </c>
      <c r="K242" s="29">
        <v>0</v>
      </c>
      <c r="L242" s="29">
        <v>0</v>
      </c>
      <c r="M242" s="29">
        <v>0</v>
      </c>
      <c r="N242" s="29">
        <v>0</v>
      </c>
      <c r="O242" s="29">
        <v>0</v>
      </c>
      <c r="P242" s="29">
        <v>0</v>
      </c>
      <c r="Q242" s="29">
        <v>0</v>
      </c>
      <c r="R242" s="29">
        <v>0</v>
      </c>
      <c r="T242" s="174"/>
      <c r="U242" s="174"/>
      <c r="V242" s="174"/>
      <c r="W242" s="174"/>
      <c r="X242" s="174"/>
      <c r="Y242" s="174"/>
      <c r="Z242" s="174"/>
      <c r="AA242" s="174"/>
      <c r="AB242" s="174"/>
      <c r="AC242" s="174"/>
      <c r="AE242" s="175"/>
      <c r="AF242" s="175"/>
      <c r="AG242" s="175"/>
      <c r="AH242" s="175"/>
      <c r="AI242" s="175"/>
    </row>
    <row r="243" spans="1:35" x14ac:dyDescent="0.25">
      <c r="A243" s="25" t="s">
        <v>742</v>
      </c>
      <c r="B243" s="30" t="s">
        <v>68</v>
      </c>
      <c r="C243" s="31" t="s">
        <v>739</v>
      </c>
      <c r="D243" s="32"/>
      <c r="E243" s="32" t="s">
        <v>743</v>
      </c>
      <c r="F243" s="32" t="s">
        <v>744</v>
      </c>
      <c r="G243" s="173"/>
      <c r="H243" s="173"/>
      <c r="I243" s="29">
        <v>0</v>
      </c>
      <c r="J243" s="29">
        <v>0</v>
      </c>
      <c r="K243" s="29">
        <v>0</v>
      </c>
      <c r="L243" s="29">
        <v>0</v>
      </c>
      <c r="M243" s="29">
        <v>0</v>
      </c>
      <c r="N243" s="29">
        <v>0</v>
      </c>
      <c r="O243" s="29">
        <v>0</v>
      </c>
      <c r="P243" s="29">
        <v>0</v>
      </c>
      <c r="Q243" s="29">
        <v>0</v>
      </c>
      <c r="R243" s="29">
        <v>0</v>
      </c>
      <c r="T243" s="174"/>
      <c r="U243" s="174"/>
      <c r="V243" s="174"/>
      <c r="W243" s="174"/>
      <c r="X243" s="174"/>
      <c r="Y243" s="174"/>
      <c r="Z243" s="174"/>
      <c r="AA243" s="174"/>
      <c r="AB243" s="174"/>
      <c r="AC243" s="174"/>
      <c r="AE243" s="175"/>
      <c r="AF243" s="175"/>
      <c r="AG243" s="175"/>
      <c r="AH243" s="175"/>
      <c r="AI243" s="175"/>
    </row>
    <row r="244" spans="1:35" x14ac:dyDescent="0.25">
      <c r="A244" s="25" t="s">
        <v>745</v>
      </c>
      <c r="B244" s="30" t="s">
        <v>68</v>
      </c>
      <c r="C244" s="31" t="s">
        <v>746</v>
      </c>
      <c r="D244" s="32">
        <v>3131</v>
      </c>
      <c r="E244" s="32">
        <v>1</v>
      </c>
      <c r="F244" s="32" t="s">
        <v>747</v>
      </c>
      <c r="G244" s="173">
        <v>4099.5</v>
      </c>
      <c r="H244" s="173">
        <v>681.65</v>
      </c>
      <c r="I244" s="29">
        <v>0.12609177832291288</v>
      </c>
      <c r="J244" s="29">
        <v>1.498535412893718E-2</v>
      </c>
      <c r="K244" s="29">
        <v>9.7301238270114485E-2</v>
      </c>
      <c r="L244" s="29">
        <v>2.8983672698204659E-2</v>
      </c>
      <c r="M244" s="29">
        <v>8.6840158637980877E-2</v>
      </c>
      <c r="N244" s="29">
        <v>1.9679015036776708E-2</v>
      </c>
      <c r="O244" s="29">
        <v>0.10116988173335478</v>
      </c>
      <c r="P244" s="29">
        <v>3.334536641972409E-2</v>
      </c>
      <c r="Q244" s="29">
        <v>0.11736234751594202</v>
      </c>
      <c r="R244" s="29">
        <v>1.5022674517561903E-2</v>
      </c>
      <c r="T244" s="174">
        <f t="shared" si="52"/>
        <v>3.0757843230372697E-5</v>
      </c>
      <c r="U244" s="174">
        <f t="shared" si="53"/>
        <v>2.1983942094824589E-5</v>
      </c>
      <c r="V244" s="174">
        <f t="shared" si="54"/>
        <v>2.3734903834641902E-5</v>
      </c>
      <c r="W244" s="174">
        <f t="shared" si="55"/>
        <v>4.251987485983226E-5</v>
      </c>
      <c r="X244" s="174">
        <f t="shared" si="56"/>
        <v>2.118310980314206E-5</v>
      </c>
      <c r="Y244" s="174">
        <f t="shared" si="57"/>
        <v>2.8869676574160799E-5</v>
      </c>
      <c r="Z244" s="174">
        <f t="shared" si="58"/>
        <v>2.4678590494781019E-5</v>
      </c>
      <c r="AA244" s="174">
        <f t="shared" si="59"/>
        <v>4.8918604004583133E-5</v>
      </c>
      <c r="AB244" s="174">
        <f t="shared" si="60"/>
        <v>2.8628454083654596E-5</v>
      </c>
      <c r="AC244" s="174">
        <f t="shared" si="61"/>
        <v>2.2038692169826014E-5</v>
      </c>
      <c r="AE244" s="175">
        <f t="shared" si="62"/>
        <v>0.71474264076864558</v>
      </c>
      <c r="AF244" s="175">
        <f t="shared" si="63"/>
        <v>1.7914492157230926</v>
      </c>
      <c r="AG244" s="175">
        <f t="shared" si="64"/>
        <v>1.3628629999301898</v>
      </c>
      <c r="AH244" s="175">
        <f t="shared" si="65"/>
        <v>1.9822284427033361</v>
      </c>
      <c r="AI244" s="175">
        <f t="shared" si="66"/>
        <v>0.76981775213664072</v>
      </c>
    </row>
    <row r="245" spans="1:35" x14ac:dyDescent="0.25">
      <c r="A245" s="25" t="s">
        <v>748</v>
      </c>
      <c r="B245" s="30" t="s">
        <v>68</v>
      </c>
      <c r="C245" s="31" t="s">
        <v>746</v>
      </c>
      <c r="D245" s="32">
        <v>3131</v>
      </c>
      <c r="E245" s="32">
        <v>2</v>
      </c>
      <c r="F245" s="32" t="s">
        <v>749</v>
      </c>
      <c r="G245" s="173">
        <v>3848.3333333333335</v>
      </c>
      <c r="H245" s="173">
        <v>601.2833333333333</v>
      </c>
      <c r="I245" s="29">
        <v>0.11836902647544593</v>
      </c>
      <c r="J245" s="29">
        <v>1.3215148117616683E-2</v>
      </c>
      <c r="K245" s="29">
        <v>9.1342523631636613E-2</v>
      </c>
      <c r="L245" s="29">
        <v>2.5547577587323293E-2</v>
      </c>
      <c r="M245" s="29">
        <v>8.1521928581742412E-2</v>
      </c>
      <c r="N245" s="29">
        <v>1.7351646460533235E-2</v>
      </c>
      <c r="O245" s="29">
        <v>9.4974017058938404E-2</v>
      </c>
      <c r="P245" s="29">
        <v>2.9406693748584522E-2</v>
      </c>
      <c r="Q245" s="29">
        <v>0.11017328359740379</v>
      </c>
      <c r="R245" s="29">
        <v>1.3235921330948175E-2</v>
      </c>
      <c r="T245" s="174">
        <f t="shared" si="52"/>
        <v>3.0758517057283483E-5</v>
      </c>
      <c r="U245" s="174">
        <f t="shared" si="53"/>
        <v>2.1978237853951299E-5</v>
      </c>
      <c r="V245" s="174">
        <f t="shared" si="54"/>
        <v>2.3735605967510594E-5</v>
      </c>
      <c r="W245" s="174">
        <f t="shared" si="55"/>
        <v>4.248841797376161E-5</v>
      </c>
      <c r="X245" s="174">
        <f t="shared" si="56"/>
        <v>2.1183697336095904E-5</v>
      </c>
      <c r="Y245" s="174">
        <f t="shared" si="57"/>
        <v>2.8857687380657875E-5</v>
      </c>
      <c r="Z245" s="174">
        <f t="shared" si="58"/>
        <v>2.467925952159508E-5</v>
      </c>
      <c r="AA245" s="174">
        <f t="shared" si="59"/>
        <v>4.890655057003275E-5</v>
      </c>
      <c r="AB245" s="174">
        <f t="shared" si="60"/>
        <v>2.8628830731243945E-5</v>
      </c>
      <c r="AC245" s="174">
        <f t="shared" si="61"/>
        <v>2.2012785981564167E-5</v>
      </c>
      <c r="AE245" s="175">
        <f t="shared" si="62"/>
        <v>0.7145415304977113</v>
      </c>
      <c r="AF245" s="175">
        <f t="shared" si="63"/>
        <v>1.790070918430309</v>
      </c>
      <c r="AG245" s="175">
        <f t="shared" si="64"/>
        <v>1.3622592375074154</v>
      </c>
      <c r="AH245" s="175">
        <f t="shared" si="65"/>
        <v>1.9816863033203276</v>
      </c>
      <c r="AI245" s="175">
        <f t="shared" si="66"/>
        <v>0.76890272565482787</v>
      </c>
    </row>
    <row r="246" spans="1:35" x14ac:dyDescent="0.25">
      <c r="A246" s="25" t="s">
        <v>750</v>
      </c>
      <c r="B246" s="30" t="s">
        <v>68</v>
      </c>
      <c r="C246" s="31" t="s">
        <v>746</v>
      </c>
      <c r="D246" s="32">
        <v>3131</v>
      </c>
      <c r="E246" s="32" t="s">
        <v>277</v>
      </c>
      <c r="F246" s="32" t="s">
        <v>751</v>
      </c>
      <c r="G246" s="173">
        <v>7304.6875</v>
      </c>
      <c r="H246" s="173">
        <v>1058.9833333333333</v>
      </c>
      <c r="I246" s="29">
        <v>0.23545994853319607</v>
      </c>
      <c r="J246" s="29">
        <v>2.9600489471593168E-2</v>
      </c>
      <c r="K246" s="29">
        <v>0.54065137862534762</v>
      </c>
      <c r="L246" s="29">
        <v>0.1531382884386174</v>
      </c>
      <c r="M246" s="29">
        <v>0.3024680731029003</v>
      </c>
      <c r="N246" s="29">
        <v>3.7805255860150974E-2</v>
      </c>
      <c r="O246" s="29">
        <v>0.35020450139054432</v>
      </c>
      <c r="P246" s="29">
        <v>8.6194508541914974E-2</v>
      </c>
      <c r="Q246" s="29">
        <v>0.19321433214143821</v>
      </c>
      <c r="R246" s="29">
        <v>2.8587635677393725E-2</v>
      </c>
      <c r="T246" s="174">
        <f t="shared" si="52"/>
        <v>3.2234089210961599E-5</v>
      </c>
      <c r="U246" s="174">
        <f t="shared" si="53"/>
        <v>2.7951799183109431E-5</v>
      </c>
      <c r="V246" s="174">
        <f t="shared" si="54"/>
        <v>7.4014306378657213E-5</v>
      </c>
      <c r="W246" s="174">
        <f t="shared" si="55"/>
        <v>1.4460878053348407E-4</v>
      </c>
      <c r="X246" s="174">
        <f t="shared" si="56"/>
        <v>4.1407393964889024E-5</v>
      </c>
      <c r="Y246" s="174">
        <f t="shared" si="57"/>
        <v>3.5699575876376057E-5</v>
      </c>
      <c r="Z246" s="174">
        <f t="shared" si="58"/>
        <v>4.7942434414962217E-5</v>
      </c>
      <c r="AA246" s="174">
        <f t="shared" si="59"/>
        <v>8.1393640323500506E-5</v>
      </c>
      <c r="AB246" s="174">
        <f t="shared" si="60"/>
        <v>2.6450732100646086E-5</v>
      </c>
      <c r="AC246" s="174">
        <f t="shared" si="61"/>
        <v>2.6995359395703795E-5</v>
      </c>
      <c r="AE246" s="175">
        <f t="shared" si="62"/>
        <v>0.86715027063969519</v>
      </c>
      <c r="AF246" s="175">
        <f t="shared" si="63"/>
        <v>1.9537949838192836</v>
      </c>
      <c r="AG246" s="175">
        <f t="shared" si="64"/>
        <v>0.86215461679735628</v>
      </c>
      <c r="AH246" s="175">
        <f t="shared" si="65"/>
        <v>1.6977369071208157</v>
      </c>
      <c r="AI246" s="175">
        <f t="shared" si="66"/>
        <v>1.0205902540990313</v>
      </c>
    </row>
    <row r="247" spans="1:35" x14ac:dyDescent="0.25">
      <c r="A247" s="25" t="s">
        <v>752</v>
      </c>
      <c r="B247" s="30" t="s">
        <v>68</v>
      </c>
      <c r="C247" s="31" t="s">
        <v>753</v>
      </c>
      <c r="D247" s="32"/>
      <c r="E247" s="32">
        <v>3</v>
      </c>
      <c r="F247" s="32" t="s">
        <v>754</v>
      </c>
      <c r="G247" s="173"/>
      <c r="H247" s="173"/>
      <c r="I247" s="29">
        <v>0</v>
      </c>
      <c r="J247" s="29">
        <v>0</v>
      </c>
      <c r="K247" s="29">
        <v>0</v>
      </c>
      <c r="L247" s="29">
        <v>0</v>
      </c>
      <c r="M247" s="29">
        <v>0</v>
      </c>
      <c r="N247" s="29">
        <v>0</v>
      </c>
      <c r="O247" s="29">
        <v>0</v>
      </c>
      <c r="P247" s="29">
        <v>0</v>
      </c>
      <c r="Q247" s="29">
        <v>0</v>
      </c>
      <c r="R247" s="29">
        <v>0</v>
      </c>
      <c r="T247" s="174"/>
      <c r="U247" s="174"/>
      <c r="V247" s="174"/>
      <c r="W247" s="174"/>
      <c r="X247" s="174"/>
      <c r="Y247" s="174"/>
      <c r="Z247" s="174"/>
      <c r="AA247" s="174"/>
      <c r="AB247" s="174"/>
      <c r="AC247" s="174"/>
      <c r="AE247" s="175"/>
      <c r="AF247" s="175"/>
      <c r="AG247" s="175"/>
      <c r="AH247" s="175"/>
      <c r="AI247" s="175"/>
    </row>
    <row r="248" spans="1:35" x14ac:dyDescent="0.25">
      <c r="A248" s="25" t="s">
        <v>755</v>
      </c>
      <c r="B248" s="30" t="s">
        <v>68</v>
      </c>
      <c r="C248" s="31" t="s">
        <v>753</v>
      </c>
      <c r="D248" s="32"/>
      <c r="E248" s="32">
        <v>4</v>
      </c>
      <c r="F248" s="32" t="s">
        <v>756</v>
      </c>
      <c r="G248" s="173"/>
      <c r="H248" s="173"/>
      <c r="I248" s="29">
        <v>0</v>
      </c>
      <c r="J248" s="29">
        <v>0</v>
      </c>
      <c r="K248" s="29">
        <v>0</v>
      </c>
      <c r="L248" s="29">
        <v>0</v>
      </c>
      <c r="M248" s="29">
        <v>0</v>
      </c>
      <c r="N248" s="29">
        <v>0</v>
      </c>
      <c r="O248" s="29">
        <v>0</v>
      </c>
      <c r="P248" s="29">
        <v>0</v>
      </c>
      <c r="Q248" s="29">
        <v>0</v>
      </c>
      <c r="R248" s="29">
        <v>0</v>
      </c>
      <c r="T248" s="174"/>
      <c r="U248" s="174"/>
      <c r="V248" s="174"/>
      <c r="W248" s="174"/>
      <c r="X248" s="174"/>
      <c r="Y248" s="174"/>
      <c r="Z248" s="174"/>
      <c r="AA248" s="174"/>
      <c r="AB248" s="174"/>
      <c r="AC248" s="174"/>
      <c r="AE248" s="175"/>
      <c r="AF248" s="175"/>
      <c r="AG248" s="175"/>
      <c r="AH248" s="175"/>
      <c r="AI248" s="175"/>
    </row>
    <row r="249" spans="1:35" x14ac:dyDescent="0.25">
      <c r="A249" s="25" t="s">
        <v>757</v>
      </c>
      <c r="B249" s="30" t="s">
        <v>68</v>
      </c>
      <c r="C249" s="31" t="s">
        <v>753</v>
      </c>
      <c r="D249" s="32"/>
      <c r="E249" s="32" t="s">
        <v>758</v>
      </c>
      <c r="F249" s="32" t="s">
        <v>759</v>
      </c>
      <c r="G249" s="173"/>
      <c r="H249" s="173"/>
      <c r="I249" s="29">
        <v>0</v>
      </c>
      <c r="J249" s="29">
        <v>0</v>
      </c>
      <c r="K249" s="29">
        <v>0</v>
      </c>
      <c r="L249" s="29">
        <v>0</v>
      </c>
      <c r="M249" s="29">
        <v>0</v>
      </c>
      <c r="N249" s="29">
        <v>0</v>
      </c>
      <c r="O249" s="29">
        <v>0</v>
      </c>
      <c r="P249" s="29">
        <v>0</v>
      </c>
      <c r="Q249" s="29">
        <v>0</v>
      </c>
      <c r="R249" s="29">
        <v>0</v>
      </c>
      <c r="T249" s="174"/>
      <c r="U249" s="174"/>
      <c r="V249" s="174"/>
      <c r="W249" s="174"/>
      <c r="X249" s="174"/>
      <c r="Y249" s="174"/>
      <c r="Z249" s="174"/>
      <c r="AA249" s="174"/>
      <c r="AB249" s="174"/>
      <c r="AC249" s="174"/>
      <c r="AE249" s="175"/>
      <c r="AF249" s="175"/>
      <c r="AG249" s="175"/>
      <c r="AH249" s="175"/>
      <c r="AI249" s="175"/>
    </row>
    <row r="250" spans="1:35" x14ac:dyDescent="0.25">
      <c r="A250" s="25" t="s">
        <v>760</v>
      </c>
      <c r="B250" s="30" t="s">
        <v>71</v>
      </c>
      <c r="C250" s="31" t="s">
        <v>761</v>
      </c>
      <c r="D250" s="32"/>
      <c r="E250" s="32" t="s">
        <v>762</v>
      </c>
      <c r="F250" s="32" t="s">
        <v>763</v>
      </c>
      <c r="G250" s="173"/>
      <c r="H250" s="173"/>
      <c r="I250" s="29">
        <v>0</v>
      </c>
      <c r="J250" s="29">
        <v>0</v>
      </c>
      <c r="K250" s="29">
        <v>0</v>
      </c>
      <c r="L250" s="29">
        <v>0</v>
      </c>
      <c r="M250" s="29">
        <v>0</v>
      </c>
      <c r="N250" s="29">
        <v>0</v>
      </c>
      <c r="O250" s="29">
        <v>0</v>
      </c>
      <c r="P250" s="29">
        <v>0</v>
      </c>
      <c r="Q250" s="29">
        <v>0</v>
      </c>
      <c r="R250" s="29">
        <v>0</v>
      </c>
      <c r="T250" s="174"/>
      <c r="U250" s="174"/>
      <c r="V250" s="174"/>
      <c r="W250" s="174"/>
      <c r="X250" s="174"/>
      <c r="Y250" s="174"/>
      <c r="Z250" s="174"/>
      <c r="AA250" s="174"/>
      <c r="AB250" s="174"/>
      <c r="AC250" s="174"/>
      <c r="AE250" s="175"/>
      <c r="AF250" s="175"/>
      <c r="AG250" s="175"/>
      <c r="AH250" s="175"/>
      <c r="AI250" s="175"/>
    </row>
    <row r="251" spans="1:35" x14ac:dyDescent="0.25">
      <c r="A251" s="25" t="s">
        <v>764</v>
      </c>
      <c r="B251" s="30" t="s">
        <v>71</v>
      </c>
      <c r="C251" s="31" t="s">
        <v>765</v>
      </c>
      <c r="D251" s="32"/>
      <c r="E251" s="32">
        <v>1</v>
      </c>
      <c r="F251" s="32" t="s">
        <v>766</v>
      </c>
      <c r="G251" s="173"/>
      <c r="H251" s="173"/>
      <c r="I251" s="29">
        <v>0</v>
      </c>
      <c r="J251" s="29">
        <v>0</v>
      </c>
      <c r="K251" s="29">
        <v>0</v>
      </c>
      <c r="L251" s="29">
        <v>0</v>
      </c>
      <c r="M251" s="29">
        <v>0</v>
      </c>
      <c r="N251" s="29">
        <v>0</v>
      </c>
      <c r="O251" s="29">
        <v>0</v>
      </c>
      <c r="P251" s="29">
        <v>0</v>
      </c>
      <c r="Q251" s="29">
        <v>0</v>
      </c>
      <c r="R251" s="29">
        <v>0</v>
      </c>
      <c r="T251" s="174"/>
      <c r="U251" s="174"/>
      <c r="V251" s="174"/>
      <c r="W251" s="174"/>
      <c r="X251" s="174"/>
      <c r="Y251" s="174"/>
      <c r="Z251" s="174"/>
      <c r="AA251" s="174"/>
      <c r="AB251" s="174"/>
      <c r="AC251" s="174"/>
      <c r="AE251" s="175"/>
      <c r="AF251" s="175"/>
      <c r="AG251" s="175"/>
      <c r="AH251" s="175"/>
      <c r="AI251" s="175"/>
    </row>
    <row r="252" spans="1:35" x14ac:dyDescent="0.25">
      <c r="A252" s="25" t="s">
        <v>767</v>
      </c>
      <c r="B252" s="30" t="s">
        <v>71</v>
      </c>
      <c r="C252" s="31" t="s">
        <v>768</v>
      </c>
      <c r="D252" s="32">
        <v>3319</v>
      </c>
      <c r="E252" s="32">
        <v>3</v>
      </c>
      <c r="F252" s="32"/>
      <c r="G252" s="173"/>
      <c r="H252" s="173"/>
      <c r="I252" s="29">
        <v>0</v>
      </c>
      <c r="J252" s="29">
        <v>0</v>
      </c>
      <c r="K252" s="29">
        <v>0</v>
      </c>
      <c r="L252" s="29">
        <v>0</v>
      </c>
      <c r="M252" s="29">
        <v>0</v>
      </c>
      <c r="N252" s="29">
        <v>0</v>
      </c>
      <c r="O252" s="29">
        <v>0</v>
      </c>
      <c r="P252" s="29">
        <v>0</v>
      </c>
      <c r="Q252" s="29">
        <v>0</v>
      </c>
      <c r="R252" s="29">
        <v>0</v>
      </c>
      <c r="T252" s="174"/>
      <c r="U252" s="174"/>
      <c r="V252" s="174"/>
      <c r="W252" s="174"/>
      <c r="X252" s="174"/>
      <c r="Y252" s="174"/>
      <c r="Z252" s="174"/>
      <c r="AA252" s="174"/>
      <c r="AB252" s="174"/>
      <c r="AC252" s="174"/>
      <c r="AE252" s="175"/>
      <c r="AF252" s="175"/>
      <c r="AG252" s="175"/>
      <c r="AH252" s="175"/>
      <c r="AI252" s="175"/>
    </row>
    <row r="253" spans="1:35" x14ac:dyDescent="0.25">
      <c r="A253" s="25" t="s">
        <v>769</v>
      </c>
      <c r="B253" s="30" t="s">
        <v>71</v>
      </c>
      <c r="C253" s="31" t="s">
        <v>768</v>
      </c>
      <c r="D253" s="32">
        <v>3319</v>
      </c>
      <c r="E253" s="32">
        <v>4</v>
      </c>
      <c r="F253" s="32"/>
      <c r="G253" s="173"/>
      <c r="H253" s="173"/>
      <c r="I253" s="29">
        <v>0</v>
      </c>
      <c r="J253" s="29">
        <v>0</v>
      </c>
      <c r="K253" s="29">
        <v>0</v>
      </c>
      <c r="L253" s="29">
        <v>0</v>
      </c>
      <c r="M253" s="29">
        <v>0</v>
      </c>
      <c r="N253" s="29">
        <v>0</v>
      </c>
      <c r="O253" s="29">
        <v>0</v>
      </c>
      <c r="P253" s="29">
        <v>0</v>
      </c>
      <c r="Q253" s="29">
        <v>0</v>
      </c>
      <c r="R253" s="29">
        <v>0</v>
      </c>
      <c r="T253" s="174"/>
      <c r="U253" s="174"/>
      <c r="V253" s="174"/>
      <c r="W253" s="174"/>
      <c r="X253" s="174"/>
      <c r="Y253" s="174"/>
      <c r="Z253" s="174"/>
      <c r="AA253" s="174"/>
      <c r="AB253" s="174"/>
      <c r="AC253" s="174"/>
      <c r="AE253" s="175"/>
      <c r="AF253" s="175"/>
      <c r="AG253" s="175"/>
      <c r="AH253" s="175"/>
      <c r="AI253" s="175"/>
    </row>
    <row r="254" spans="1:35" x14ac:dyDescent="0.25">
      <c r="A254" s="25" t="s">
        <v>770</v>
      </c>
      <c r="B254" s="30" t="s">
        <v>71</v>
      </c>
      <c r="C254" s="31" t="s">
        <v>771</v>
      </c>
      <c r="D254" s="32"/>
      <c r="E254" s="32" t="s">
        <v>772</v>
      </c>
      <c r="F254" s="32" t="s">
        <v>773</v>
      </c>
      <c r="G254" s="173">
        <v>784.50416666666661</v>
      </c>
      <c r="H254" s="173">
        <v>259.20416666666671</v>
      </c>
      <c r="I254" s="29">
        <v>2.0298134635757029E-2</v>
      </c>
      <c r="J254" s="29">
        <v>1.1519495046612913E-3</v>
      </c>
      <c r="K254" s="29">
        <v>2.7346529779184146E-2</v>
      </c>
      <c r="L254" s="29">
        <v>3.1201667823672345E-3</v>
      </c>
      <c r="M254" s="29">
        <v>1.4846054636444932E-2</v>
      </c>
      <c r="N254" s="29">
        <v>8.7001782970920689E-4</v>
      </c>
      <c r="O254" s="29">
        <v>1.1249974313819905E-2</v>
      </c>
      <c r="P254" s="29">
        <v>2.5309390081898614E-3</v>
      </c>
      <c r="Q254" s="29">
        <v>1.9811792780491156E-2</v>
      </c>
      <c r="R254" s="29">
        <v>1.2391363954328621E-3</v>
      </c>
      <c r="T254" s="174">
        <f t="shared" si="52"/>
        <v>2.5873839169016988E-5</v>
      </c>
      <c r="U254" s="174">
        <f t="shared" si="53"/>
        <v>4.4441781915592577E-6</v>
      </c>
      <c r="V254" s="174">
        <f t="shared" si="54"/>
        <v>3.4858361422576868E-5</v>
      </c>
      <c r="W254" s="174">
        <f t="shared" si="55"/>
        <v>1.2037486983686222E-5</v>
      </c>
      <c r="X254" s="174">
        <f t="shared" si="56"/>
        <v>1.892412464745133E-5</v>
      </c>
      <c r="Y254" s="174">
        <f t="shared" si="57"/>
        <v>3.356496312916292E-6</v>
      </c>
      <c r="Z254" s="174">
        <f t="shared" si="58"/>
        <v>1.4340235261745887E-5</v>
      </c>
      <c r="AA254" s="174">
        <f t="shared" si="59"/>
        <v>9.7642682243014139E-6</v>
      </c>
      <c r="AB254" s="174">
        <f t="shared" si="60"/>
        <v>2.5253903831602115E-5</v>
      </c>
      <c r="AC254" s="174">
        <f t="shared" si="61"/>
        <v>4.7805419618365004E-6</v>
      </c>
      <c r="AE254" s="175">
        <f t="shared" si="62"/>
        <v>0.17176338472726554</v>
      </c>
      <c r="AF254" s="175">
        <f t="shared" si="63"/>
        <v>0.34532566914891905</v>
      </c>
      <c r="AG254" s="175">
        <f t="shared" si="64"/>
        <v>0.17736600109365372</v>
      </c>
      <c r="AH254" s="175">
        <f t="shared" si="65"/>
        <v>0.68090014187902792</v>
      </c>
      <c r="AI254" s="175">
        <f t="shared" si="66"/>
        <v>0.18929912752159322</v>
      </c>
    </row>
    <row r="255" spans="1:35" x14ac:dyDescent="0.25">
      <c r="A255" s="25" t="s">
        <v>774</v>
      </c>
      <c r="B255" s="30" t="s">
        <v>71</v>
      </c>
      <c r="C255" s="31" t="s">
        <v>771</v>
      </c>
      <c r="D255" s="32"/>
      <c r="E255" s="32" t="s">
        <v>775</v>
      </c>
      <c r="F255" s="32" t="s">
        <v>776</v>
      </c>
      <c r="G255" s="173">
        <v>863.04166666666663</v>
      </c>
      <c r="H255" s="173">
        <v>272.81666666666666</v>
      </c>
      <c r="I255" s="29">
        <v>2.2323203883495152E-2</v>
      </c>
      <c r="J255" s="29">
        <v>1.207449242154145E-3</v>
      </c>
      <c r="K255" s="29">
        <v>3.0042912621359233E-2</v>
      </c>
      <c r="L255" s="29">
        <v>3.2141709072825045E-3</v>
      </c>
      <c r="M255" s="29">
        <v>1.6324271844660197E-2</v>
      </c>
      <c r="N255" s="29">
        <v>9.4232591738112391E-4</v>
      </c>
      <c r="O255" s="29">
        <v>1.2375048543689324E-2</v>
      </c>
      <c r="P255" s="29">
        <v>2.6747426116174007E-3</v>
      </c>
      <c r="Q255" s="29">
        <v>2.1789029126213597E-2</v>
      </c>
      <c r="R255" s="29">
        <v>1.2962372050775008E-3</v>
      </c>
      <c r="T255" s="174">
        <f t="shared" si="52"/>
        <v>2.5865731337994674E-5</v>
      </c>
      <c r="U255" s="174">
        <f t="shared" si="53"/>
        <v>4.4258631882979228E-6</v>
      </c>
      <c r="V255" s="174">
        <f t="shared" si="54"/>
        <v>3.4810500792382641E-5</v>
      </c>
      <c r="W255" s="174">
        <f t="shared" si="55"/>
        <v>1.1781431635222083E-5</v>
      </c>
      <c r="X255" s="174">
        <f t="shared" si="56"/>
        <v>1.8914813125662375E-5</v>
      </c>
      <c r="Y255" s="174">
        <f t="shared" si="57"/>
        <v>3.4540628653471463E-6</v>
      </c>
      <c r="Z255" s="174">
        <f t="shared" si="58"/>
        <v>1.4338877277484854E-5</v>
      </c>
      <c r="AA255" s="174">
        <f t="shared" si="59"/>
        <v>9.8041759849131924E-6</v>
      </c>
      <c r="AB255" s="174">
        <f t="shared" si="60"/>
        <v>2.5246786995081657E-5</v>
      </c>
      <c r="AC255" s="174">
        <f t="shared" si="61"/>
        <v>4.7513123773382643E-6</v>
      </c>
      <c r="AE255" s="175">
        <f t="shared" si="62"/>
        <v>0.17110914555107462</v>
      </c>
      <c r="AF255" s="175">
        <f t="shared" si="63"/>
        <v>0.33844476140946922</v>
      </c>
      <c r="AG255" s="175">
        <f t="shared" si="64"/>
        <v>0.18261152475574294</v>
      </c>
      <c r="AH255" s="175">
        <f t="shared" si="65"/>
        <v>0.68374781338758472</v>
      </c>
      <c r="AI255" s="175">
        <f t="shared" si="66"/>
        <v>0.18819473457212083</v>
      </c>
    </row>
    <row r="256" spans="1:35" x14ac:dyDescent="0.25">
      <c r="A256" s="25" t="s">
        <v>777</v>
      </c>
      <c r="B256" s="30" t="s">
        <v>71</v>
      </c>
      <c r="C256" s="31" t="s">
        <v>778</v>
      </c>
      <c r="D256" s="32"/>
      <c r="E256" s="32" t="s">
        <v>779</v>
      </c>
      <c r="F256" s="32" t="s">
        <v>780</v>
      </c>
      <c r="G256" s="173">
        <v>0.57916666666666661</v>
      </c>
      <c r="H256" s="173">
        <v>59.091666666666661</v>
      </c>
      <c r="I256" s="29">
        <v>1.2046921932675885E-5</v>
      </c>
      <c r="J256" s="29">
        <v>3.6112783977266605E-4</v>
      </c>
      <c r="K256" s="29">
        <v>1.5938094870806014E-5</v>
      </c>
      <c r="L256" s="29">
        <v>7.269515696133723E-4</v>
      </c>
      <c r="M256" s="29">
        <v>1.1047402346978127E-5</v>
      </c>
      <c r="N256" s="29">
        <v>1.9649351332884715E-4</v>
      </c>
      <c r="O256" s="29">
        <v>7.4842972838962033E-6</v>
      </c>
      <c r="P256" s="29">
        <v>5.9734643464098023E-4</v>
      </c>
      <c r="Q256" s="29">
        <v>1.1823308908600075E-5</v>
      </c>
      <c r="R256" s="29">
        <v>3.8644485098403319E-4</v>
      </c>
      <c r="T256" s="174">
        <f t="shared" si="52"/>
        <v>2.0800440747066279E-5</v>
      </c>
      <c r="U256" s="174">
        <f t="shared" si="53"/>
        <v>6.1113158613340758E-6</v>
      </c>
      <c r="V256" s="174">
        <f t="shared" si="54"/>
        <v>2.7519012726571538E-5</v>
      </c>
      <c r="W256" s="174">
        <f t="shared" si="55"/>
        <v>1.2302099612692806E-5</v>
      </c>
      <c r="X256" s="174">
        <f t="shared" si="56"/>
        <v>1.9074651534350723E-5</v>
      </c>
      <c r="Y256" s="174">
        <f t="shared" si="57"/>
        <v>3.3252322097675446E-6</v>
      </c>
      <c r="Z256" s="174">
        <f t="shared" si="58"/>
        <v>1.2922527684425101E-5</v>
      </c>
      <c r="AA256" s="174">
        <f t="shared" si="59"/>
        <v>1.0108810063026037E-5</v>
      </c>
      <c r="AB256" s="174">
        <f t="shared" si="60"/>
        <v>2.0414346317007327E-5</v>
      </c>
      <c r="AC256" s="174">
        <f t="shared" si="61"/>
        <v>6.5397520967541934E-6</v>
      </c>
      <c r="AE256" s="175">
        <f t="shared" si="62"/>
        <v>0.29380703686271764</v>
      </c>
      <c r="AF256" s="175">
        <f t="shared" si="63"/>
        <v>0.44704000593794069</v>
      </c>
      <c r="AG256" s="175">
        <f t="shared" si="64"/>
        <v>0.17432728476215026</v>
      </c>
      <c r="AH256" s="175">
        <f t="shared" si="65"/>
        <v>0.78226259675262277</v>
      </c>
      <c r="AI256" s="175">
        <f t="shared" si="66"/>
        <v>0.32035079620971663</v>
      </c>
    </row>
    <row r="257" spans="1:35" x14ac:dyDescent="0.25">
      <c r="A257" s="25" t="s">
        <v>781</v>
      </c>
      <c r="B257" s="30" t="s">
        <v>71</v>
      </c>
      <c r="C257" s="31" t="s">
        <v>782</v>
      </c>
      <c r="D257" s="32">
        <v>3297</v>
      </c>
      <c r="E257" s="32" t="s">
        <v>783</v>
      </c>
      <c r="F257" s="32" t="s">
        <v>784</v>
      </c>
      <c r="G257" s="173">
        <v>122.19583333333333</v>
      </c>
      <c r="H257" s="173">
        <v>380.22499999999997</v>
      </c>
      <c r="I257" s="29">
        <v>3.4252964571792927E-3</v>
      </c>
      <c r="J257" s="29">
        <v>3.6103422309596619E-3</v>
      </c>
      <c r="K257" s="29">
        <v>3.3798686665695841E-3</v>
      </c>
      <c r="L257" s="29">
        <v>5.3370477137032182E-3</v>
      </c>
      <c r="M257" s="29">
        <v>1.4433368506383186E-3</v>
      </c>
      <c r="N257" s="29">
        <v>4.6093174336197277E-3</v>
      </c>
      <c r="O257" s="29">
        <v>2.3215057497208876E-3</v>
      </c>
      <c r="P257" s="29">
        <v>7.7464042012523665E-3</v>
      </c>
      <c r="Q257" s="29">
        <v>1.0741329704868697E-3</v>
      </c>
      <c r="R257" s="29">
        <v>2.7032179748555899E-3</v>
      </c>
      <c r="T257" s="174">
        <f t="shared" si="52"/>
        <v>2.8031205023460645E-5</v>
      </c>
      <c r="U257" s="174">
        <f t="shared" si="53"/>
        <v>9.4952784034707395E-6</v>
      </c>
      <c r="V257" s="174">
        <f t="shared" si="54"/>
        <v>2.7659442833453823E-5</v>
      </c>
      <c r="W257" s="174">
        <f t="shared" si="55"/>
        <v>1.4036551288587596E-5</v>
      </c>
      <c r="X257" s="174">
        <f t="shared" si="56"/>
        <v>1.1811669933958349E-5</v>
      </c>
      <c r="Y257" s="174">
        <f t="shared" si="57"/>
        <v>1.2122604861909996E-5</v>
      </c>
      <c r="Z257" s="174">
        <f t="shared" si="58"/>
        <v>1.8998239844955606E-5</v>
      </c>
      <c r="AA257" s="174">
        <f t="shared" si="59"/>
        <v>2.0373211128285535E-5</v>
      </c>
      <c r="AB257" s="174">
        <f t="shared" si="60"/>
        <v>8.7902585643553299E-6</v>
      </c>
      <c r="AC257" s="174">
        <f t="shared" si="61"/>
        <v>7.1095219274261032E-6</v>
      </c>
      <c r="AE257" s="175">
        <f t="shared" si="62"/>
        <v>0.33873957239882091</v>
      </c>
      <c r="AF257" s="175">
        <f t="shared" si="63"/>
        <v>0.50747773095452686</v>
      </c>
      <c r="AG257" s="175">
        <f t="shared" si="64"/>
        <v>1.026324383401344</v>
      </c>
      <c r="AH257" s="175">
        <f t="shared" si="65"/>
        <v>1.0723736143216978</v>
      </c>
      <c r="AI257" s="175">
        <f t="shared" si="66"/>
        <v>0.80879554058345371</v>
      </c>
    </row>
    <row r="258" spans="1:35" x14ac:dyDescent="0.25">
      <c r="A258" s="25" t="s">
        <v>785</v>
      </c>
      <c r="B258" s="30" t="s">
        <v>71</v>
      </c>
      <c r="C258" s="31" t="s">
        <v>782</v>
      </c>
      <c r="D258" s="32">
        <v>3297</v>
      </c>
      <c r="E258" s="32" t="s">
        <v>786</v>
      </c>
      <c r="F258" s="32" t="s">
        <v>787</v>
      </c>
      <c r="G258" s="173">
        <v>121.38333333333331</v>
      </c>
      <c r="H258" s="173">
        <v>332.56666666666666</v>
      </c>
      <c r="I258" s="29">
        <v>3.4356007797994798E-3</v>
      </c>
      <c r="J258" s="29">
        <v>2.8727850771546855E-3</v>
      </c>
      <c r="K258" s="29">
        <v>2.6922805419646216E-3</v>
      </c>
      <c r="L258" s="29">
        <v>4.1782522205494922E-3</v>
      </c>
      <c r="M258" s="29">
        <v>1.3410911930748965E-3</v>
      </c>
      <c r="N258" s="29">
        <v>2.8444541400075274E-3</v>
      </c>
      <c r="O258" s="29">
        <v>2.094105062100113E-3</v>
      </c>
      <c r="P258" s="29">
        <v>6.1172383891607077E-3</v>
      </c>
      <c r="Q258" s="29">
        <v>8.0924096161083927E-4</v>
      </c>
      <c r="R258" s="29">
        <v>1.8931237109522017E-3</v>
      </c>
      <c r="T258" s="174">
        <f t="shared" si="52"/>
        <v>2.8303727418367271E-5</v>
      </c>
      <c r="U258" s="174">
        <f t="shared" si="53"/>
        <v>8.6382231446968589E-6</v>
      </c>
      <c r="V258" s="174">
        <f t="shared" si="54"/>
        <v>2.2179985242053732E-5</v>
      </c>
      <c r="W258" s="174">
        <f t="shared" si="55"/>
        <v>1.2563653063694975E-5</v>
      </c>
      <c r="X258" s="174">
        <f t="shared" si="56"/>
        <v>1.1048396482835893E-5</v>
      </c>
      <c r="Y258" s="174">
        <f t="shared" si="57"/>
        <v>8.5530343991406058E-6</v>
      </c>
      <c r="Z258" s="174">
        <f t="shared" si="58"/>
        <v>1.7251998314706413E-5</v>
      </c>
      <c r="AA258" s="174">
        <f t="shared" si="59"/>
        <v>1.8394021416740628E-5</v>
      </c>
      <c r="AB258" s="174">
        <f t="shared" si="60"/>
        <v>6.6668210485583366E-6</v>
      </c>
      <c r="AC258" s="174">
        <f t="shared" si="61"/>
        <v>5.6924637995956749E-6</v>
      </c>
      <c r="AE258" s="175">
        <f t="shared" si="62"/>
        <v>0.30519736913136097</v>
      </c>
      <c r="AF258" s="175">
        <f t="shared" si="63"/>
        <v>0.56644100194773872</v>
      </c>
      <c r="AG258" s="175">
        <f t="shared" si="64"/>
        <v>0.77414260181810746</v>
      </c>
      <c r="AH258" s="175">
        <f t="shared" si="65"/>
        <v>1.0661965693018125</v>
      </c>
      <c r="AI258" s="175">
        <f t="shared" si="66"/>
        <v>0.85384979709731956</v>
      </c>
    </row>
    <row r="259" spans="1:35" x14ac:dyDescent="0.25">
      <c r="A259" s="25" t="s">
        <v>788</v>
      </c>
      <c r="B259" s="30" t="s">
        <v>71</v>
      </c>
      <c r="C259" s="31" t="s">
        <v>789</v>
      </c>
      <c r="D259" s="32">
        <v>3298</v>
      </c>
      <c r="E259" s="32" t="s">
        <v>790</v>
      </c>
      <c r="F259" s="32" t="s">
        <v>791</v>
      </c>
      <c r="G259" s="173">
        <v>787.72916666666663</v>
      </c>
      <c r="H259" s="173">
        <v>714.39583333333337</v>
      </c>
      <c r="I259" s="29">
        <v>2.3166200019131434E-2</v>
      </c>
      <c r="J259" s="29">
        <v>1.2005851488584072E-2</v>
      </c>
      <c r="K259" s="29">
        <v>3.038190166443467E-2</v>
      </c>
      <c r="L259" s="29">
        <v>2.2361074296147698E-2</v>
      </c>
      <c r="M259" s="29">
        <v>1.4145894795054525E-2</v>
      </c>
      <c r="N259" s="29">
        <v>4.8179507330676731E-3</v>
      </c>
      <c r="O259" s="29">
        <v>1.1451761580495504E-2</v>
      </c>
      <c r="P259" s="29">
        <v>7.1102856490855909E-3</v>
      </c>
      <c r="Q259" s="29">
        <v>2.2038407553328872E-2</v>
      </c>
      <c r="R259" s="29">
        <v>1.0889465852124263E-2</v>
      </c>
      <c r="T259" s="174">
        <f t="shared" si="52"/>
        <v>2.9408838722020282E-5</v>
      </c>
      <c r="U259" s="174">
        <f t="shared" si="53"/>
        <v>1.6805601220496208E-5</v>
      </c>
      <c r="V259" s="174">
        <f t="shared" si="54"/>
        <v>3.8568968815764308E-5</v>
      </c>
      <c r="W259" s="174">
        <f t="shared" si="55"/>
        <v>3.1300678493339056E-5</v>
      </c>
      <c r="X259" s="174">
        <f t="shared" si="56"/>
        <v>1.795781519035776E-5</v>
      </c>
      <c r="Y259" s="174">
        <f t="shared" si="57"/>
        <v>6.744091312217442E-6</v>
      </c>
      <c r="Z259" s="174">
        <f t="shared" si="58"/>
        <v>1.4537688922900325E-5</v>
      </c>
      <c r="AA259" s="174">
        <f t="shared" si="59"/>
        <v>9.9528655086205811E-6</v>
      </c>
      <c r="AB259" s="174">
        <f t="shared" si="60"/>
        <v>2.7977137937631532E-5</v>
      </c>
      <c r="AC259" s="174">
        <f t="shared" si="61"/>
        <v>1.5242902245544446E-5</v>
      </c>
      <c r="AE259" s="175">
        <f t="shared" si="62"/>
        <v>0.5714472910456263</v>
      </c>
      <c r="AF259" s="175">
        <f t="shared" si="63"/>
        <v>0.81155082581688098</v>
      </c>
      <c r="AG259" s="175">
        <f t="shared" si="64"/>
        <v>0.37555188316219018</v>
      </c>
      <c r="AH259" s="175">
        <f t="shared" si="65"/>
        <v>0.68462501580580981</v>
      </c>
      <c r="AI259" s="175">
        <f t="shared" si="66"/>
        <v>0.5448342242700065</v>
      </c>
    </row>
    <row r="260" spans="1:35" x14ac:dyDescent="0.25">
      <c r="A260" s="25" t="s">
        <v>792</v>
      </c>
      <c r="B260" s="30" t="s">
        <v>71</v>
      </c>
      <c r="C260" s="31" t="s">
        <v>793</v>
      </c>
      <c r="D260" s="32">
        <v>6249</v>
      </c>
      <c r="E260" s="32">
        <v>1</v>
      </c>
      <c r="F260" s="32" t="s">
        <v>794</v>
      </c>
      <c r="G260" s="173">
        <v>134.35416666666666</v>
      </c>
      <c r="H260" s="173">
        <v>216.48333333333335</v>
      </c>
      <c r="I260" s="29">
        <v>4.0467474999999996E-3</v>
      </c>
      <c r="J260" s="29">
        <v>3.2958360668206735E-3</v>
      </c>
      <c r="K260" s="29">
        <v>4.4765586931818178E-3</v>
      </c>
      <c r="L260" s="29">
        <v>6.8501570792284137E-3</v>
      </c>
      <c r="M260" s="29">
        <v>1.8560112073863636E-3</v>
      </c>
      <c r="N260" s="29">
        <v>1.2611780775847895E-3</v>
      </c>
      <c r="O260" s="29">
        <v>1.6931373153409091E-3</v>
      </c>
      <c r="P260" s="29">
        <v>3.3121709873276681E-3</v>
      </c>
      <c r="Q260" s="29">
        <v>3.9456154545454538E-3</v>
      </c>
      <c r="R260" s="29">
        <v>3.0650540801480317E-3</v>
      </c>
      <c r="T260" s="174">
        <f t="shared" si="52"/>
        <v>3.012E-5</v>
      </c>
      <c r="U260" s="174">
        <f t="shared" si="53"/>
        <v>1.5224433290418077E-5</v>
      </c>
      <c r="V260" s="174">
        <f t="shared" si="54"/>
        <v>3.3319090909090908E-5</v>
      </c>
      <c r="W260" s="174">
        <f t="shared" si="55"/>
        <v>3.1642884344730528E-5</v>
      </c>
      <c r="X260" s="174">
        <f t="shared" si="56"/>
        <v>1.3814318181818182E-5</v>
      </c>
      <c r="Y260" s="174">
        <f t="shared" si="57"/>
        <v>5.8257513784808197E-6</v>
      </c>
      <c r="Z260" s="174">
        <f t="shared" si="58"/>
        <v>1.2602045454545456E-5</v>
      </c>
      <c r="AA260" s="174">
        <f t="shared" si="59"/>
        <v>1.5299889078424828E-5</v>
      </c>
      <c r="AB260" s="174">
        <f t="shared" si="60"/>
        <v>2.9367272727272723E-5</v>
      </c>
      <c r="AC260" s="174">
        <f t="shared" si="61"/>
        <v>1.4158383617590414E-5</v>
      </c>
      <c r="AE260" s="175">
        <f t="shared" si="62"/>
        <v>0.50545927259024159</v>
      </c>
      <c r="AF260" s="175">
        <f t="shared" si="63"/>
        <v>0.94969230796440973</v>
      </c>
      <c r="AG260" s="175">
        <f t="shared" si="64"/>
        <v>0.42171834337422648</v>
      </c>
      <c r="AH260" s="175">
        <f t="shared" si="65"/>
        <v>1.21407982010621</v>
      </c>
      <c r="AI260" s="175">
        <f t="shared" si="66"/>
        <v>0.48211435052468604</v>
      </c>
    </row>
    <row r="261" spans="1:35" x14ac:dyDescent="0.25">
      <c r="A261" s="25" t="s">
        <v>795</v>
      </c>
      <c r="B261" s="30" t="s">
        <v>71</v>
      </c>
      <c r="C261" s="31" t="s">
        <v>793</v>
      </c>
      <c r="D261" s="32">
        <v>6249</v>
      </c>
      <c r="E261" s="32" t="s">
        <v>796</v>
      </c>
      <c r="F261" s="32" t="s">
        <v>797</v>
      </c>
      <c r="G261" s="173">
        <v>606.14166666666654</v>
      </c>
      <c r="H261" s="173">
        <v>609.44999999999993</v>
      </c>
      <c r="I261" s="29">
        <v>1.8374718804554078E-2</v>
      </c>
      <c r="J261" s="29">
        <v>8.7399837071434235E-3</v>
      </c>
      <c r="K261" s="29">
        <v>1.9318321505376341E-2</v>
      </c>
      <c r="L261" s="29">
        <v>1.7250674804413238E-2</v>
      </c>
      <c r="M261" s="29">
        <v>8.5660354395951915E-3</v>
      </c>
      <c r="N261" s="29">
        <v>3.7923279681213963E-3</v>
      </c>
      <c r="O261" s="29">
        <v>7.9228581720430079E-3</v>
      </c>
      <c r="P261" s="29">
        <v>9.5321994004824318E-3</v>
      </c>
      <c r="Q261" s="29">
        <v>1.7949614516129028E-2</v>
      </c>
      <c r="R261" s="29">
        <v>8.4052708985764054E-3</v>
      </c>
      <c r="T261" s="174">
        <f t="shared" si="52"/>
        <v>3.0314231499051236E-5</v>
      </c>
      <c r="U261" s="174">
        <f t="shared" si="53"/>
        <v>1.4340772347433628E-5</v>
      </c>
      <c r="V261" s="174">
        <f t="shared" si="54"/>
        <v>3.1870967741935488E-5</v>
      </c>
      <c r="W261" s="174">
        <f t="shared" si="55"/>
        <v>2.8305315947843532E-5</v>
      </c>
      <c r="X261" s="174">
        <f t="shared" si="56"/>
        <v>1.4132068311195447E-5</v>
      </c>
      <c r="Y261" s="174">
        <f t="shared" si="57"/>
        <v>6.2225415835940546E-6</v>
      </c>
      <c r="Z261" s="174">
        <f t="shared" si="58"/>
        <v>1.3070967741935481E-5</v>
      </c>
      <c r="AA261" s="174">
        <f t="shared" si="59"/>
        <v>1.5640658627422155E-5</v>
      </c>
      <c r="AB261" s="174">
        <f t="shared" si="60"/>
        <v>2.9612903225806452E-5</v>
      </c>
      <c r="AC261" s="174">
        <f t="shared" si="61"/>
        <v>1.3791567640620898E-5</v>
      </c>
      <c r="AE261" s="175">
        <f t="shared" si="62"/>
        <v>0.47307062189198035</v>
      </c>
      <c r="AF261" s="175">
        <f t="shared" si="63"/>
        <v>0.88812226152140628</v>
      </c>
      <c r="AG261" s="175">
        <f t="shared" si="64"/>
        <v>0.44031357948252681</v>
      </c>
      <c r="AH261" s="175">
        <f t="shared" si="65"/>
        <v>1.1965953046645776</v>
      </c>
      <c r="AI261" s="175">
        <f t="shared" si="66"/>
        <v>0.46572831901878847</v>
      </c>
    </row>
    <row r="262" spans="1:35" x14ac:dyDescent="0.25">
      <c r="A262" s="25" t="s">
        <v>798</v>
      </c>
      <c r="B262" s="30" t="s">
        <v>72</v>
      </c>
      <c r="C262" s="31" t="s">
        <v>799</v>
      </c>
      <c r="D262" s="32">
        <v>3399</v>
      </c>
      <c r="E262" s="32">
        <v>1</v>
      </c>
      <c r="F262" s="32"/>
      <c r="G262" s="173">
        <v>1638.8791666666666</v>
      </c>
      <c r="H262" s="173">
        <v>1083.675</v>
      </c>
      <c r="I262" s="29">
        <v>2.2470168998491729E-2</v>
      </c>
      <c r="J262" s="29">
        <v>1.0378902752887579E-2</v>
      </c>
      <c r="K262" s="29">
        <v>1.8770162512249125E-2</v>
      </c>
      <c r="L262" s="29">
        <v>1.6786862910820478E-2</v>
      </c>
      <c r="M262" s="29">
        <v>1.1773578706220733E-2</v>
      </c>
      <c r="N262" s="29">
        <v>9.6705205707491877E-3</v>
      </c>
      <c r="O262" s="29">
        <v>1.5471900009207458E-2</v>
      </c>
      <c r="P262" s="29">
        <v>1.9886618061258538E-2</v>
      </c>
      <c r="Q262" s="29">
        <v>2.3318653065206335E-2</v>
      </c>
      <c r="R262" s="29">
        <v>9.587201958302571E-3</v>
      </c>
      <c r="T262" s="174">
        <f t="shared" si="52"/>
        <v>1.3710692926919097E-5</v>
      </c>
      <c r="U262" s="174">
        <f t="shared" si="53"/>
        <v>9.5775050203128984E-6</v>
      </c>
      <c r="V262" s="174">
        <f t="shared" si="54"/>
        <v>1.1453048457761504E-5</v>
      </c>
      <c r="W262" s="174">
        <f t="shared" si="55"/>
        <v>1.5490680241604245E-5</v>
      </c>
      <c r="X262" s="174">
        <f t="shared" si="56"/>
        <v>7.183921149090654E-6</v>
      </c>
      <c r="Y262" s="174">
        <f t="shared" si="57"/>
        <v>8.9238199374805072E-6</v>
      </c>
      <c r="Z262" s="174">
        <f t="shared" si="58"/>
        <v>9.4405373647380707E-6</v>
      </c>
      <c r="AA262" s="174">
        <f t="shared" si="59"/>
        <v>1.8351090558754737E-5</v>
      </c>
      <c r="AB262" s="174">
        <f t="shared" si="60"/>
        <v>1.422841508970694E-5</v>
      </c>
      <c r="AC262" s="174">
        <f t="shared" si="61"/>
        <v>8.8469346974900881E-6</v>
      </c>
      <c r="AE262" s="175">
        <f t="shared" si="62"/>
        <v>0.69854274115560988</v>
      </c>
      <c r="AF262" s="175">
        <f t="shared" si="63"/>
        <v>1.3525377368945399</v>
      </c>
      <c r="AG262" s="175">
        <f t="shared" si="64"/>
        <v>1.2421934695942607</v>
      </c>
      <c r="AH262" s="175">
        <f t="shared" si="65"/>
        <v>1.9438608047142549</v>
      </c>
      <c r="AI262" s="175">
        <f t="shared" si="66"/>
        <v>0.62177935080697078</v>
      </c>
    </row>
    <row r="263" spans="1:35" x14ac:dyDescent="0.25">
      <c r="A263" s="25" t="s">
        <v>800</v>
      </c>
      <c r="B263" s="30" t="s">
        <v>72</v>
      </c>
      <c r="C263" s="31" t="s">
        <v>801</v>
      </c>
      <c r="D263" s="32">
        <v>3403</v>
      </c>
      <c r="E263" s="32" t="s">
        <v>148</v>
      </c>
      <c r="F263" s="32" t="s">
        <v>802</v>
      </c>
      <c r="G263" s="173">
        <v>3377.0708333333332</v>
      </c>
      <c r="H263" s="173">
        <v>779.75</v>
      </c>
      <c r="I263" s="29">
        <v>5.7846663140794223E-2</v>
      </c>
      <c r="J263" s="29">
        <v>5.2431882992692866E-3</v>
      </c>
      <c r="K263" s="29">
        <v>8.8023700848856454E-2</v>
      </c>
      <c r="L263" s="29">
        <v>1.9653545100190267E-2</v>
      </c>
      <c r="M263" s="29">
        <v>3.1243217258896342E-2</v>
      </c>
      <c r="N263" s="29">
        <v>6.595477894938047E-3</v>
      </c>
      <c r="O263" s="29">
        <v>4.7173098986591035E-2</v>
      </c>
      <c r="P263" s="29">
        <v>8.9852792775998811E-3</v>
      </c>
      <c r="Q263" s="29">
        <v>5.6206023261990715E-2</v>
      </c>
      <c r="R263" s="29">
        <v>5.9704446368778769E-3</v>
      </c>
      <c r="T263" s="174">
        <f t="shared" si="52"/>
        <v>1.7129241877256317E-5</v>
      </c>
      <c r="U263" s="174">
        <f t="shared" si="53"/>
        <v>6.7241914706884088E-6</v>
      </c>
      <c r="V263" s="174">
        <f t="shared" si="54"/>
        <v>2.6065103515158663E-5</v>
      </c>
      <c r="W263" s="174">
        <f t="shared" si="55"/>
        <v>2.520493119614013E-5</v>
      </c>
      <c r="X263" s="174">
        <f t="shared" si="56"/>
        <v>9.2515729757607029E-6</v>
      </c>
      <c r="Y263" s="174">
        <f t="shared" si="57"/>
        <v>8.4584519332325067E-6</v>
      </c>
      <c r="Z263" s="174">
        <f t="shared" si="58"/>
        <v>1.3968643630737497E-5</v>
      </c>
      <c r="AA263" s="174">
        <f t="shared" si="59"/>
        <v>1.1523282177107895E-5</v>
      </c>
      <c r="AB263" s="174">
        <f t="shared" si="60"/>
        <v>1.6643424445590511E-5</v>
      </c>
      <c r="AC263" s="174">
        <f t="shared" si="61"/>
        <v>7.6568703262300445E-6</v>
      </c>
      <c r="AE263" s="175">
        <f t="shared" si="62"/>
        <v>0.39255628000773252</v>
      </c>
      <c r="AF263" s="175">
        <f t="shared" si="63"/>
        <v>0.96699908294941994</v>
      </c>
      <c r="AG263" s="175">
        <f t="shared" si="64"/>
        <v>0.91427176280118116</v>
      </c>
      <c r="AH263" s="175">
        <f t="shared" si="65"/>
        <v>0.8249392340249363</v>
      </c>
      <c r="AI263" s="175">
        <f t="shared" si="66"/>
        <v>0.46005377987332691</v>
      </c>
    </row>
    <row r="264" spans="1:35" x14ac:dyDescent="0.25">
      <c r="A264" s="25" t="s">
        <v>803</v>
      </c>
      <c r="B264" s="30" t="s">
        <v>72</v>
      </c>
      <c r="C264" s="31" t="s">
        <v>801</v>
      </c>
      <c r="D264" s="32">
        <v>3403</v>
      </c>
      <c r="E264" s="32" t="s">
        <v>277</v>
      </c>
      <c r="F264" s="32" t="s">
        <v>804</v>
      </c>
      <c r="G264" s="173">
        <v>5122.166666666667</v>
      </c>
      <c r="H264" s="173">
        <v>3199.108333333354</v>
      </c>
      <c r="I264" s="29">
        <v>8.8956527522935785E-2</v>
      </c>
      <c r="J264" s="29">
        <v>2.3208986182962681E-2</v>
      </c>
      <c r="K264" s="29">
        <v>0.13369596953533808</v>
      </c>
      <c r="L264" s="29">
        <v>8.0895365899988261E-2</v>
      </c>
      <c r="M264" s="29">
        <v>4.7497992477064217E-2</v>
      </c>
      <c r="N264" s="29">
        <v>2.8234400153614583E-2</v>
      </c>
      <c r="O264" s="29">
        <v>7.1786930871559629E-2</v>
      </c>
      <c r="P264" s="29">
        <v>3.5045493276362832E-2</v>
      </c>
      <c r="Q264" s="29">
        <v>8.6091873577981648E-2</v>
      </c>
      <c r="R264" s="29">
        <v>2.6485810156711205E-2</v>
      </c>
      <c r="T264" s="174">
        <f t="shared" ref="T264:T316" si="67">I264/$G264</f>
        <v>1.7366972477064221E-5</v>
      </c>
      <c r="U264" s="174">
        <f t="shared" ref="U264:U316" si="68">J264/$H264</f>
        <v>7.2548297102460935E-6</v>
      </c>
      <c r="V264" s="174">
        <f t="shared" ref="V264:V316" si="69">K264/$G264</f>
        <v>2.6101448515017355E-5</v>
      </c>
      <c r="W264" s="174">
        <f t="shared" ref="W264:W316" si="70">L264/$H264</f>
        <v>2.5286847918556808E-5</v>
      </c>
      <c r="X264" s="174">
        <f t="shared" ref="X264:X316" si="71">M264/$G264</f>
        <v>9.2730275229357779E-6</v>
      </c>
      <c r="Y264" s="174">
        <f t="shared" ref="Y264:Y316" si="72">N264/$H264</f>
        <v>8.8257092951257984E-6</v>
      </c>
      <c r="Z264" s="174">
        <f t="shared" ref="Z264:Z316" si="73">O264/$G264</f>
        <v>1.4014954128440366E-5</v>
      </c>
      <c r="AA264" s="174">
        <f t="shared" ref="AA264:AA316" si="74">P264/$H264</f>
        <v>1.0954769149641991E-5</v>
      </c>
      <c r="AB264" s="174">
        <f t="shared" ref="AB264:AB316" si="75">Q264/$G264</f>
        <v>1.6807706422018348E-5</v>
      </c>
      <c r="AC264" s="174">
        <f t="shared" ref="AC264:AC316" si="76">R264/$H264</f>
        <v>8.2791226169930783E-6</v>
      </c>
      <c r="AE264" s="175">
        <f t="shared" ref="AE264:AE316" si="77">U264/T264</f>
        <v>0.41773715711401171</v>
      </c>
      <c r="AF264" s="175">
        <f t="shared" ref="AF264:AF316" si="78">W264/V264</f>
        <v>0.96879098123646779</v>
      </c>
      <c r="AG264" s="175">
        <f t="shared" ref="AG264:AG316" si="79">Y264/X264</f>
        <v>0.95176136092515751</v>
      </c>
      <c r="AH264" s="175">
        <f t="shared" ref="AH264:AH316" si="80">AA264/Z264</f>
        <v>0.7816485911581843</v>
      </c>
      <c r="AI264" s="175">
        <f t="shared" ref="AI264:AI316" si="81">AC264/AB264</f>
        <v>0.492578964024937</v>
      </c>
    </row>
    <row r="265" spans="1:35" x14ac:dyDescent="0.25">
      <c r="A265" s="25" t="s">
        <v>805</v>
      </c>
      <c r="B265" s="30" t="s">
        <v>72</v>
      </c>
      <c r="C265" s="31" t="s">
        <v>806</v>
      </c>
      <c r="D265" s="32">
        <v>3405</v>
      </c>
      <c r="E265" s="32" t="s">
        <v>148</v>
      </c>
      <c r="F265" s="32" t="s">
        <v>807</v>
      </c>
      <c r="G265" s="181"/>
      <c r="H265" s="181"/>
      <c r="I265" s="29">
        <v>0</v>
      </c>
      <c r="J265" s="29">
        <v>0</v>
      </c>
      <c r="K265" s="29">
        <v>0</v>
      </c>
      <c r="L265" s="29">
        <v>0</v>
      </c>
      <c r="M265" s="29">
        <v>0</v>
      </c>
      <c r="N265" s="29">
        <v>0</v>
      </c>
      <c r="O265" s="29">
        <v>0</v>
      </c>
      <c r="P265" s="29">
        <v>0</v>
      </c>
      <c r="Q265" s="29">
        <v>0</v>
      </c>
      <c r="R265" s="29">
        <v>0</v>
      </c>
      <c r="T265" s="174"/>
      <c r="U265" s="174"/>
      <c r="V265" s="174"/>
      <c r="W265" s="174"/>
      <c r="X265" s="174"/>
      <c r="Y265" s="174"/>
      <c r="Z265" s="174"/>
      <c r="AA265" s="174"/>
      <c r="AB265" s="174"/>
      <c r="AC265" s="174"/>
      <c r="AE265" s="175"/>
      <c r="AF265" s="175"/>
      <c r="AG265" s="175"/>
      <c r="AH265" s="175"/>
      <c r="AI265" s="175"/>
    </row>
    <row r="266" spans="1:35" x14ac:dyDescent="0.25">
      <c r="A266" s="34" t="s">
        <v>808</v>
      </c>
      <c r="B266" s="30" t="s">
        <v>72</v>
      </c>
      <c r="C266" s="31" t="s">
        <v>806</v>
      </c>
      <c r="D266" s="32">
        <v>3405</v>
      </c>
      <c r="E266" s="32" t="s">
        <v>277</v>
      </c>
      <c r="F266" s="32" t="s">
        <v>809</v>
      </c>
      <c r="G266" s="181"/>
      <c r="H266" s="181"/>
      <c r="I266" s="29">
        <v>0</v>
      </c>
      <c r="J266" s="29">
        <v>0</v>
      </c>
      <c r="K266" s="29">
        <v>0</v>
      </c>
      <c r="L266" s="29">
        <v>0</v>
      </c>
      <c r="M266" s="29">
        <v>0</v>
      </c>
      <c r="N266" s="29">
        <v>0</v>
      </c>
      <c r="O266" s="29">
        <v>0</v>
      </c>
      <c r="P266" s="29">
        <v>0</v>
      </c>
      <c r="Q266" s="29">
        <v>0</v>
      </c>
      <c r="R266" s="29">
        <v>0</v>
      </c>
      <c r="T266" s="174"/>
      <c r="U266" s="174"/>
      <c r="V266" s="174"/>
      <c r="W266" s="174"/>
      <c r="X266" s="174"/>
      <c r="Y266" s="174"/>
      <c r="Z266" s="174"/>
      <c r="AA266" s="174"/>
      <c r="AB266" s="174"/>
      <c r="AC266" s="174"/>
      <c r="AE266" s="175"/>
      <c r="AF266" s="175"/>
      <c r="AG266" s="175"/>
      <c r="AH266" s="175"/>
      <c r="AI266" s="175"/>
    </row>
    <row r="267" spans="1:35" x14ac:dyDescent="0.25">
      <c r="A267" s="34" t="s">
        <v>810</v>
      </c>
      <c r="B267" s="30" t="s">
        <v>72</v>
      </c>
      <c r="C267" s="31" t="s">
        <v>811</v>
      </c>
      <c r="D267" s="32">
        <v>3406</v>
      </c>
      <c r="E267" s="32" t="s">
        <v>812</v>
      </c>
      <c r="F267" s="32" t="s">
        <v>813</v>
      </c>
      <c r="G267" s="181">
        <v>8472.6</v>
      </c>
      <c r="H267" s="181">
        <v>768.1500000000002</v>
      </c>
      <c r="I267" s="29">
        <v>0.10959680233432603</v>
      </c>
      <c r="J267" s="29">
        <v>3.4012268238397497E-3</v>
      </c>
      <c r="K267" s="29">
        <v>0.20810210534992993</v>
      </c>
      <c r="L267" s="29">
        <v>2.3884647184898196E-2</v>
      </c>
      <c r="M267" s="29">
        <v>4.6095544967438791E-2</v>
      </c>
      <c r="N267" s="29">
        <v>3.1558025389497985E-3</v>
      </c>
      <c r="O267" s="29">
        <v>5.7913498145247717E-2</v>
      </c>
      <c r="P267" s="29">
        <v>3.7933529222652709E-3</v>
      </c>
      <c r="Q267" s="29">
        <v>4.3353868271370874E-2</v>
      </c>
      <c r="R267" s="29">
        <v>3.1153406973868608E-3</v>
      </c>
      <c r="T267" s="174">
        <f t="shared" si="67"/>
        <v>1.2935439219876546E-5</v>
      </c>
      <c r="U267" s="174">
        <f t="shared" si="68"/>
        <v>4.4278159524048026E-6</v>
      </c>
      <c r="V267" s="174">
        <f t="shared" si="69"/>
        <v>2.4561776237510319E-5</v>
      </c>
      <c r="W267" s="174">
        <f t="shared" si="70"/>
        <v>3.1093728028247336E-5</v>
      </c>
      <c r="X267" s="174">
        <f t="shared" si="71"/>
        <v>5.4405430407948906E-6</v>
      </c>
      <c r="Y267" s="174">
        <f t="shared" si="72"/>
        <v>4.1083154838896019E-6</v>
      </c>
      <c r="Z267" s="174">
        <f t="shared" si="73"/>
        <v>6.8353867933394371E-6</v>
      </c>
      <c r="AA267" s="174">
        <f t="shared" si="74"/>
        <v>4.9382971063793142E-6</v>
      </c>
      <c r="AB267" s="174">
        <f t="shared" si="75"/>
        <v>5.1169497286984956E-6</v>
      </c>
      <c r="AC267" s="174">
        <f t="shared" si="76"/>
        <v>4.0556410823235822E-6</v>
      </c>
      <c r="AE267" s="175">
        <f t="shared" si="77"/>
        <v>0.34230116791094634</v>
      </c>
      <c r="AF267" s="175">
        <f t="shared" si="78"/>
        <v>1.2659397157426071</v>
      </c>
      <c r="AG267" s="175">
        <f t="shared" si="79"/>
        <v>0.75512967236619022</v>
      </c>
      <c r="AH267" s="175">
        <f t="shared" si="80"/>
        <v>0.72246052135503258</v>
      </c>
      <c r="AI267" s="175">
        <f t="shared" si="81"/>
        <v>0.79258958898451815</v>
      </c>
    </row>
    <row r="268" spans="1:35" x14ac:dyDescent="0.25">
      <c r="A268" s="34" t="s">
        <v>814</v>
      </c>
      <c r="B268" s="30" t="s">
        <v>72</v>
      </c>
      <c r="C268" s="31" t="s">
        <v>815</v>
      </c>
      <c r="D268" s="32">
        <v>3407</v>
      </c>
      <c r="E268" s="32" t="s">
        <v>362</v>
      </c>
      <c r="F268" s="32" t="s">
        <v>816</v>
      </c>
      <c r="G268" s="173">
        <v>473.43749999999983</v>
      </c>
      <c r="H268" s="173">
        <v>372.44583333333321</v>
      </c>
      <c r="I268" s="29">
        <v>6.594374875153115E-3</v>
      </c>
      <c r="J268" s="29">
        <v>3.6030814580782751E-3</v>
      </c>
      <c r="K268" s="29">
        <v>2.0907744796808975E-2</v>
      </c>
      <c r="L268" s="29">
        <v>2.2530551005094587E-2</v>
      </c>
      <c r="M268" s="29">
        <v>6.5704293906243827E-3</v>
      </c>
      <c r="N268" s="29">
        <v>4.9624639548201104E-3</v>
      </c>
      <c r="O268" s="29">
        <v>8.894300785908929E-3</v>
      </c>
      <c r="P268" s="29">
        <v>4.3964175348524936E-3</v>
      </c>
      <c r="Q268" s="29">
        <v>5.314770988507563E-3</v>
      </c>
      <c r="R268" s="29">
        <v>3.6497008411990055E-3</v>
      </c>
      <c r="T268" s="174">
        <f t="shared" si="67"/>
        <v>1.3928712607584142E-5</v>
      </c>
      <c r="U268" s="174">
        <f t="shared" si="68"/>
        <v>9.674108650461323E-6</v>
      </c>
      <c r="V268" s="174">
        <f t="shared" si="69"/>
        <v>4.4161573168177389E-5</v>
      </c>
      <c r="W268" s="174">
        <f t="shared" si="70"/>
        <v>6.0493497278381672E-5</v>
      </c>
      <c r="X268" s="174">
        <f t="shared" si="71"/>
        <v>1.3878134686467349E-5</v>
      </c>
      <c r="Y268" s="174">
        <f t="shared" si="72"/>
        <v>1.3323988378140299E-5</v>
      </c>
      <c r="Z268" s="174">
        <f t="shared" si="73"/>
        <v>1.8786641924032067E-5</v>
      </c>
      <c r="AA268" s="174">
        <f t="shared" si="74"/>
        <v>1.1804179672263291E-5</v>
      </c>
      <c r="AB268" s="174">
        <f t="shared" si="75"/>
        <v>1.1225918919619938E-5</v>
      </c>
      <c r="AC268" s="174">
        <f t="shared" si="76"/>
        <v>9.7992795584118682E-6</v>
      </c>
      <c r="AE268" s="175">
        <f t="shared" si="77"/>
        <v>0.69454435043722562</v>
      </c>
      <c r="AF268" s="175">
        <f t="shared" si="78"/>
        <v>1.3698220633583087</v>
      </c>
      <c r="AG268" s="175">
        <f t="shared" si="79"/>
        <v>0.96007054832322669</v>
      </c>
      <c r="AH268" s="175">
        <f t="shared" si="80"/>
        <v>0.62832834734361243</v>
      </c>
      <c r="AI268" s="175">
        <f t="shared" si="81"/>
        <v>0.8729155829983164</v>
      </c>
    </row>
    <row r="269" spans="1:35" x14ac:dyDescent="0.25">
      <c r="A269" s="34" t="s">
        <v>817</v>
      </c>
      <c r="B269" s="30" t="s">
        <v>72</v>
      </c>
      <c r="C269" s="31" t="s">
        <v>818</v>
      </c>
      <c r="D269" s="32">
        <v>3407</v>
      </c>
      <c r="E269" s="31" t="s">
        <v>819</v>
      </c>
      <c r="F269" s="31" t="s">
        <v>820</v>
      </c>
      <c r="G269" s="173">
        <v>488.36666666666662</v>
      </c>
      <c r="H269" s="173">
        <v>344.42500000000001</v>
      </c>
      <c r="I269" s="29">
        <v>7.0050951363301401E-3</v>
      </c>
      <c r="J269" s="29">
        <v>3.4340863655988258E-3</v>
      </c>
      <c r="K269" s="29">
        <v>2.1495991840082895E-2</v>
      </c>
      <c r="L269" s="29">
        <v>2.0695498013988428E-2</v>
      </c>
      <c r="M269" s="29">
        <v>6.7553320352301185E-3</v>
      </c>
      <c r="N269" s="29">
        <v>4.6888363267420779E-3</v>
      </c>
      <c r="O269" s="29">
        <v>9.1439541749417149E-3</v>
      </c>
      <c r="P269" s="29">
        <v>4.0486020075986527E-3</v>
      </c>
      <c r="Q269" s="29">
        <v>5.4973672394439165E-3</v>
      </c>
      <c r="R269" s="29">
        <v>3.3572518176323289E-3</v>
      </c>
      <c r="T269" s="174">
        <f t="shared" si="67"/>
        <v>1.4343925608484351E-5</v>
      </c>
      <c r="U269" s="174">
        <f t="shared" si="68"/>
        <v>9.9704910084890057E-6</v>
      </c>
      <c r="V269" s="174">
        <f t="shared" si="69"/>
        <v>4.4016091406899661E-5</v>
      </c>
      <c r="W269" s="174">
        <f t="shared" si="70"/>
        <v>6.0087095925058948E-5</v>
      </c>
      <c r="X269" s="174">
        <f t="shared" si="71"/>
        <v>1.3832500242775481E-5</v>
      </c>
      <c r="Y269" s="174">
        <f t="shared" si="72"/>
        <v>1.3613519131137629E-5</v>
      </c>
      <c r="Z269" s="174">
        <f t="shared" si="73"/>
        <v>1.8723542778530577E-5</v>
      </c>
      <c r="AA269" s="174">
        <f t="shared" si="74"/>
        <v>1.175466939855891E-5</v>
      </c>
      <c r="AB269" s="174">
        <f t="shared" si="75"/>
        <v>1.1256638945008361E-5</v>
      </c>
      <c r="AC269" s="174">
        <f t="shared" si="76"/>
        <v>9.7474103727439329E-6</v>
      </c>
      <c r="AE269" s="175">
        <f t="shared" si="77"/>
        <v>0.69510197421767972</v>
      </c>
      <c r="AF269" s="175">
        <f t="shared" si="78"/>
        <v>1.3651165745180207</v>
      </c>
      <c r="AG269" s="175">
        <f t="shared" si="79"/>
        <v>0.98416908673092396</v>
      </c>
      <c r="AH269" s="175">
        <f t="shared" si="80"/>
        <v>0.62780156178762536</v>
      </c>
      <c r="AI269" s="175">
        <f t="shared" si="81"/>
        <v>0.86592547032578671</v>
      </c>
    </row>
    <row r="270" spans="1:35" x14ac:dyDescent="0.25">
      <c r="A270" s="34" t="s">
        <v>821</v>
      </c>
      <c r="B270" s="30" t="s">
        <v>73</v>
      </c>
      <c r="C270" s="31" t="s">
        <v>822</v>
      </c>
      <c r="D270" s="32">
        <v>3497</v>
      </c>
      <c r="E270" s="31">
        <v>1</v>
      </c>
      <c r="F270" s="37"/>
      <c r="G270" s="173">
        <v>8856.5875000000015</v>
      </c>
      <c r="H270" s="173">
        <v>835.75</v>
      </c>
      <c r="I270" s="29">
        <v>4.189806665373047E-2</v>
      </c>
      <c r="J270" s="29">
        <v>3.762818379718931E-3</v>
      </c>
      <c r="K270" s="29">
        <v>0.76012326614966741</v>
      </c>
      <c r="L270" s="29">
        <v>7.1270263433452746E-2</v>
      </c>
      <c r="M270" s="29">
        <v>0.23921192693776325</v>
      </c>
      <c r="N270" s="29">
        <v>5.6653533126008737E-3</v>
      </c>
      <c r="O270" s="29">
        <v>0.52205327126717316</v>
      </c>
      <c r="P270" s="29">
        <v>6.4646296224855331E-3</v>
      </c>
      <c r="Q270" s="29">
        <v>0.11129269810652286</v>
      </c>
      <c r="R270" s="29">
        <v>3.2329619060740859E-3</v>
      </c>
      <c r="T270" s="174">
        <f t="shared" si="67"/>
        <v>4.7307235042538067E-6</v>
      </c>
      <c r="U270" s="174">
        <f t="shared" si="68"/>
        <v>4.5023253122571715E-6</v>
      </c>
      <c r="V270" s="174">
        <f t="shared" si="69"/>
        <v>8.5825750171797808E-5</v>
      </c>
      <c r="W270" s="174">
        <f t="shared" si="70"/>
        <v>8.5277012783072388E-5</v>
      </c>
      <c r="X270" s="174">
        <f t="shared" si="71"/>
        <v>2.7009491741346564E-5</v>
      </c>
      <c r="Y270" s="174">
        <f t="shared" si="72"/>
        <v>6.7787655550115153E-6</v>
      </c>
      <c r="Z270" s="174">
        <f t="shared" si="73"/>
        <v>5.8945194327631615E-5</v>
      </c>
      <c r="AA270" s="174">
        <f t="shared" si="74"/>
        <v>7.7351236882866091E-6</v>
      </c>
      <c r="AB270" s="174">
        <f t="shared" si="75"/>
        <v>1.2566092539200096E-5</v>
      </c>
      <c r="AC270" s="174">
        <f t="shared" si="76"/>
        <v>3.8683361125624718E-6</v>
      </c>
      <c r="AE270" s="175">
        <f t="shared" si="77"/>
        <v>0.95172024072189754</v>
      </c>
      <c r="AF270" s="175">
        <f t="shared" si="78"/>
        <v>0.99360637818338893</v>
      </c>
      <c r="AG270" s="175">
        <f t="shared" si="79"/>
        <v>0.25097716091541522</v>
      </c>
      <c r="AH270" s="175">
        <f t="shared" si="80"/>
        <v>0.13122568814164773</v>
      </c>
      <c r="AI270" s="175">
        <f t="shared" si="81"/>
        <v>0.30783921895331778</v>
      </c>
    </row>
    <row r="271" spans="1:35" x14ac:dyDescent="0.25">
      <c r="A271" s="34" t="s">
        <v>823</v>
      </c>
      <c r="B271" s="30" t="s">
        <v>73</v>
      </c>
      <c r="C271" s="31" t="s">
        <v>822</v>
      </c>
      <c r="D271" s="32">
        <v>3497</v>
      </c>
      <c r="E271" s="31">
        <v>2</v>
      </c>
      <c r="F271" s="37"/>
      <c r="G271" s="173">
        <v>8496.2166666666672</v>
      </c>
      <c r="H271" s="173">
        <v>856.9</v>
      </c>
      <c r="I271" s="29">
        <v>4.0196087940510827E-2</v>
      </c>
      <c r="J271" s="29">
        <v>3.8688022809643869E-3</v>
      </c>
      <c r="K271" s="29">
        <v>0.72924341967381023</v>
      </c>
      <c r="L271" s="29">
        <v>7.3139047017806477E-2</v>
      </c>
      <c r="M271" s="29">
        <v>0.22949076701859436</v>
      </c>
      <c r="N271" s="29">
        <v>5.8242171072329018E-3</v>
      </c>
      <c r="O271" s="29">
        <v>0.50083379156161356</v>
      </c>
      <c r="P271" s="29">
        <v>6.6333962830917104E-3</v>
      </c>
      <c r="Q271" s="29">
        <v>0.10677388748818152</v>
      </c>
      <c r="R271" s="29">
        <v>3.315137342420422E-3</v>
      </c>
      <c r="T271" s="174">
        <f t="shared" si="67"/>
        <v>4.7310573067436867E-6</v>
      </c>
      <c r="U271" s="174">
        <f t="shared" si="68"/>
        <v>4.5148818776571214E-6</v>
      </c>
      <c r="V271" s="174">
        <f t="shared" si="69"/>
        <v>8.5831546944284241E-5</v>
      </c>
      <c r="W271" s="174">
        <f t="shared" si="70"/>
        <v>8.5353071557715585E-5</v>
      </c>
      <c r="X271" s="174">
        <f t="shared" si="71"/>
        <v>2.7010936281669803E-5</v>
      </c>
      <c r="Y271" s="174">
        <f t="shared" si="72"/>
        <v>6.7968457313956142E-6</v>
      </c>
      <c r="Z271" s="174">
        <f t="shared" si="73"/>
        <v>5.8947860113612945E-5</v>
      </c>
      <c r="AA271" s="174">
        <f t="shared" si="74"/>
        <v>7.7411556577100127E-6</v>
      </c>
      <c r="AB271" s="174">
        <f t="shared" si="75"/>
        <v>1.2567227470444473E-5</v>
      </c>
      <c r="AC271" s="174">
        <f t="shared" si="76"/>
        <v>3.8687563804649574E-6</v>
      </c>
      <c r="AE271" s="175">
        <f t="shared" si="77"/>
        <v>0.95430716326804432</v>
      </c>
      <c r="AF271" s="175">
        <f t="shared" si="78"/>
        <v>0.99442541345690472</v>
      </c>
      <c r="AG271" s="175">
        <f t="shared" si="79"/>
        <v>0.25163310373687781</v>
      </c>
      <c r="AH271" s="175">
        <f t="shared" si="80"/>
        <v>0.13132208095069312</v>
      </c>
      <c r="AI271" s="175">
        <f t="shared" si="81"/>
        <v>0.30784485993935212</v>
      </c>
    </row>
    <row r="272" spans="1:35" x14ac:dyDescent="0.25">
      <c r="A272" s="34" t="s">
        <v>824</v>
      </c>
      <c r="B272" s="30" t="s">
        <v>73</v>
      </c>
      <c r="C272" s="31" t="s">
        <v>825</v>
      </c>
      <c r="D272" s="32">
        <v>7902</v>
      </c>
      <c r="E272" s="31">
        <v>1</v>
      </c>
      <c r="F272" s="37"/>
      <c r="G272" s="173">
        <v>1300.1666666666667</v>
      </c>
      <c r="H272" s="173">
        <v>1138.5</v>
      </c>
      <c r="I272" s="29">
        <v>5.9576525207838855E-3</v>
      </c>
      <c r="J272" s="29">
        <v>4.8911839852210474E-3</v>
      </c>
      <c r="K272" s="29">
        <v>1.508797088414732E-2</v>
      </c>
      <c r="L272" s="29">
        <v>1.3334321988006293E-2</v>
      </c>
      <c r="M272" s="29">
        <v>7.8667588240898378E-3</v>
      </c>
      <c r="N272" s="29">
        <v>4.9447075551025607E-3</v>
      </c>
      <c r="O272" s="29">
        <v>1.5445277495412427E-2</v>
      </c>
      <c r="P272" s="29">
        <v>4.5336639444515225E-3</v>
      </c>
      <c r="Q272" s="29">
        <v>6.0030174579546666E-3</v>
      </c>
      <c r="R272" s="29">
        <v>4.8439242985682486E-3</v>
      </c>
      <c r="T272" s="174">
        <f t="shared" si="67"/>
        <v>4.5822221669918359E-6</v>
      </c>
      <c r="U272" s="174">
        <f t="shared" si="68"/>
        <v>4.2961651165753604E-6</v>
      </c>
      <c r="V272" s="174">
        <f t="shared" si="69"/>
        <v>1.1604643674514027E-5</v>
      </c>
      <c r="W272" s="174">
        <f t="shared" si="70"/>
        <v>1.1712184442693275E-5</v>
      </c>
      <c r="X272" s="174">
        <f t="shared" si="71"/>
        <v>6.0505772265785187E-6</v>
      </c>
      <c r="Y272" s="174">
        <f t="shared" si="72"/>
        <v>4.3431774748375585E-6</v>
      </c>
      <c r="Z272" s="174">
        <f t="shared" si="73"/>
        <v>1.1879459681127362E-5</v>
      </c>
      <c r="AA272" s="174">
        <f t="shared" si="74"/>
        <v>3.982137851955663E-6</v>
      </c>
      <c r="AB272" s="174">
        <f t="shared" si="75"/>
        <v>4.617113799221638E-6</v>
      </c>
      <c r="AC272" s="174">
        <f t="shared" si="76"/>
        <v>4.254654632031839E-6</v>
      </c>
      <c r="AE272" s="175">
        <f t="shared" si="77"/>
        <v>0.93757241792484547</v>
      </c>
      <c r="AF272" s="175">
        <f t="shared" si="78"/>
        <v>1.0092670461235642</v>
      </c>
      <c r="AG272" s="175">
        <f t="shared" si="79"/>
        <v>0.71781208836723487</v>
      </c>
      <c r="AH272" s="175">
        <f t="shared" si="80"/>
        <v>0.33521203479329942</v>
      </c>
      <c r="AI272" s="175">
        <f t="shared" si="81"/>
        <v>0.92149659225403902</v>
      </c>
    </row>
    <row r="273" spans="1:35" x14ac:dyDescent="0.25">
      <c r="A273" s="34" t="s">
        <v>826</v>
      </c>
      <c r="B273" s="30" t="s">
        <v>73</v>
      </c>
      <c r="C273" s="31" t="s">
        <v>827</v>
      </c>
      <c r="D273" s="32">
        <v>298</v>
      </c>
      <c r="E273" s="31" t="s">
        <v>828</v>
      </c>
      <c r="F273" s="37"/>
      <c r="G273" s="173">
        <v>3112.0833333333335</v>
      </c>
      <c r="H273" s="173">
        <v>1547.05</v>
      </c>
      <c r="I273" s="29">
        <v>1.4183310835426727E-2</v>
      </c>
      <c r="J273" s="29">
        <v>6.1267238518456224E-3</v>
      </c>
      <c r="K273" s="29">
        <v>3.609719157506714E-2</v>
      </c>
      <c r="L273" s="29">
        <v>1.4822215307415024E-2</v>
      </c>
      <c r="M273" s="29">
        <v>1.8716932944863904E-2</v>
      </c>
      <c r="N273" s="29">
        <v>7.2367286496258293E-3</v>
      </c>
      <c r="O273" s="29">
        <v>3.6910640322203481E-2</v>
      </c>
      <c r="P273" s="29">
        <v>7.7091558076179262E-3</v>
      </c>
      <c r="Q273" s="29">
        <v>1.2841325381604606E-2</v>
      </c>
      <c r="R273" s="29">
        <v>5.8810493216933111E-3</v>
      </c>
      <c r="T273" s="174">
        <f t="shared" si="67"/>
        <v>4.5574971221079318E-6</v>
      </c>
      <c r="U273" s="174">
        <f t="shared" si="68"/>
        <v>3.9602623391911202E-6</v>
      </c>
      <c r="V273" s="174">
        <f t="shared" si="69"/>
        <v>1.1599044019301262E-5</v>
      </c>
      <c r="W273" s="174">
        <f t="shared" si="70"/>
        <v>9.5809542725930149E-6</v>
      </c>
      <c r="X273" s="174">
        <f t="shared" si="71"/>
        <v>6.0142775562556393E-6</v>
      </c>
      <c r="Y273" s="174">
        <f t="shared" si="72"/>
        <v>4.6777600269065836E-6</v>
      </c>
      <c r="Z273" s="174">
        <f t="shared" si="73"/>
        <v>1.1860428005527961E-5</v>
      </c>
      <c r="AA273" s="174">
        <f t="shared" si="74"/>
        <v>4.9831329353401163E-6</v>
      </c>
      <c r="AB273" s="174">
        <f t="shared" si="75"/>
        <v>4.1262794103428911E-6</v>
      </c>
      <c r="AC273" s="174">
        <f t="shared" si="76"/>
        <v>3.8014604063820247E-6</v>
      </c>
      <c r="AE273" s="175">
        <f t="shared" si="77"/>
        <v>0.86895553262783432</v>
      </c>
      <c r="AF273" s="175">
        <f t="shared" si="78"/>
        <v>0.82601240728545666</v>
      </c>
      <c r="AG273" s="175">
        <f t="shared" si="79"/>
        <v>0.77777588133442532</v>
      </c>
      <c r="AH273" s="175">
        <f t="shared" si="80"/>
        <v>0.42014781701111925</v>
      </c>
      <c r="AI273" s="175">
        <f t="shared" si="81"/>
        <v>0.92128041471290623</v>
      </c>
    </row>
    <row r="274" spans="1:35" x14ac:dyDescent="0.25">
      <c r="A274" s="34" t="s">
        <v>829</v>
      </c>
      <c r="B274" s="30" t="s">
        <v>73</v>
      </c>
      <c r="C274" s="31" t="s">
        <v>827</v>
      </c>
      <c r="D274" s="32">
        <v>298</v>
      </c>
      <c r="E274" s="31" t="s">
        <v>830</v>
      </c>
      <c r="F274" s="37"/>
      <c r="G274" s="173">
        <v>3895.9166666666665</v>
      </c>
      <c r="H274" s="173">
        <v>1654.9166666666667</v>
      </c>
      <c r="I274" s="29">
        <v>1.7756370554161575E-2</v>
      </c>
      <c r="J274" s="29">
        <v>6.5716150730610141E-3</v>
      </c>
      <c r="K274" s="29">
        <v>4.5190020230246278E-2</v>
      </c>
      <c r="L274" s="29">
        <v>1.5907040987520618E-2</v>
      </c>
      <c r="M274" s="29">
        <v>2.3431536485490689E-2</v>
      </c>
      <c r="N274" s="29">
        <v>7.7749873224593818E-3</v>
      </c>
      <c r="O274" s="29">
        <v>4.6208078409059113E-2</v>
      </c>
      <c r="P274" s="29">
        <v>8.2869476382968696E-3</v>
      </c>
      <c r="Q274" s="29">
        <v>1.6074887301058043E-2</v>
      </c>
      <c r="R274" s="29">
        <v>6.3072159501217258E-3</v>
      </c>
      <c r="T274" s="174">
        <f t="shared" si="67"/>
        <v>4.5576874644379565E-6</v>
      </c>
      <c r="U274" s="174">
        <f t="shared" si="68"/>
        <v>3.9709643424508869E-6</v>
      </c>
      <c r="V274" s="174">
        <f t="shared" si="69"/>
        <v>1.1599329271308749E-5</v>
      </c>
      <c r="W274" s="174">
        <f t="shared" si="70"/>
        <v>9.6119891157786097E-6</v>
      </c>
      <c r="X274" s="174">
        <f t="shared" si="71"/>
        <v>6.0143833891443668E-6</v>
      </c>
      <c r="Y274" s="174">
        <f t="shared" si="72"/>
        <v>4.698114097865581E-6</v>
      </c>
      <c r="Z274" s="174">
        <f t="shared" si="73"/>
        <v>1.1860643428134359E-5</v>
      </c>
      <c r="AA274" s="174">
        <f t="shared" si="74"/>
        <v>5.007471255328185E-6</v>
      </c>
      <c r="AB274" s="174">
        <f t="shared" si="75"/>
        <v>4.1260860219609531E-6</v>
      </c>
      <c r="AC274" s="174">
        <f t="shared" si="76"/>
        <v>3.8111985196364723E-6</v>
      </c>
      <c r="AE274" s="175">
        <f t="shared" si="77"/>
        <v>0.87126736386269021</v>
      </c>
      <c r="AF274" s="175">
        <f t="shared" si="78"/>
        <v>0.82866766611705056</v>
      </c>
      <c r="AG274" s="175">
        <f t="shared" si="79"/>
        <v>0.78114642747009111</v>
      </c>
      <c r="AH274" s="175">
        <f t="shared" si="80"/>
        <v>0.4221922095263464</v>
      </c>
      <c r="AI274" s="175">
        <f t="shared" si="81"/>
        <v>0.92368372819943578</v>
      </c>
    </row>
    <row r="275" spans="1:35" x14ac:dyDescent="0.25">
      <c r="A275" s="34" t="s">
        <v>831</v>
      </c>
      <c r="B275" s="30" t="s">
        <v>73</v>
      </c>
      <c r="C275" s="31" t="s">
        <v>832</v>
      </c>
      <c r="D275" s="32">
        <v>6146</v>
      </c>
      <c r="E275" s="31">
        <v>1</v>
      </c>
      <c r="F275" s="37"/>
      <c r="G275" s="173">
        <v>5743.6666666666642</v>
      </c>
      <c r="H275" s="173">
        <v>1308.3666666666659</v>
      </c>
      <c r="I275" s="29">
        <v>2.7221796212512927E-2</v>
      </c>
      <c r="J275" s="29">
        <v>5.9114004028762808E-3</v>
      </c>
      <c r="K275" s="29">
        <v>0.47436657377856578</v>
      </c>
      <c r="L275" s="29">
        <v>0.1090539962568952</v>
      </c>
      <c r="M275" s="29">
        <v>0.14907219877856581</v>
      </c>
      <c r="N275" s="29">
        <v>8.9235318360914098E-3</v>
      </c>
      <c r="O275" s="29">
        <v>0.32549212234042557</v>
      </c>
      <c r="P275" s="29">
        <v>9.9159305260047275E-3</v>
      </c>
      <c r="Q275" s="29">
        <v>6.9251118617021268E-2</v>
      </c>
      <c r="R275" s="29">
        <v>4.9449285864854213E-3</v>
      </c>
      <c r="T275" s="174">
        <f t="shared" si="67"/>
        <v>4.7394456872809948E-6</v>
      </c>
      <c r="U275" s="174">
        <f t="shared" si="68"/>
        <v>4.5181527116834864E-6</v>
      </c>
      <c r="V275" s="174">
        <f t="shared" si="69"/>
        <v>8.2589502718106785E-5</v>
      </c>
      <c r="W275" s="174">
        <f t="shared" si="70"/>
        <v>8.3351249336497367E-5</v>
      </c>
      <c r="X275" s="174">
        <f t="shared" si="71"/>
        <v>2.5954187008049307E-5</v>
      </c>
      <c r="Y275" s="174">
        <f t="shared" si="72"/>
        <v>6.820360120321583E-6</v>
      </c>
      <c r="Z275" s="174">
        <f t="shared" si="73"/>
        <v>5.6669744473407064E-5</v>
      </c>
      <c r="AA275" s="174">
        <f t="shared" si="74"/>
        <v>7.5788620870842016E-6</v>
      </c>
      <c r="AB275" s="174">
        <f t="shared" si="75"/>
        <v>1.2056952925022569E-5</v>
      </c>
      <c r="AC275" s="174">
        <f t="shared" si="76"/>
        <v>3.7794669586650718E-6</v>
      </c>
      <c r="AE275" s="175">
        <f t="shared" si="77"/>
        <v>0.95330825792742369</v>
      </c>
      <c r="AF275" s="175">
        <f t="shared" si="78"/>
        <v>1.0092232861722217</v>
      </c>
      <c r="AG275" s="175">
        <f t="shared" si="79"/>
        <v>0.2627845795441926</v>
      </c>
      <c r="AH275" s="175">
        <f t="shared" si="80"/>
        <v>0.13373736122351268</v>
      </c>
      <c r="AI275" s="175">
        <f t="shared" si="81"/>
        <v>0.31346783736886796</v>
      </c>
    </row>
    <row r="276" spans="1:35" x14ac:dyDescent="0.25">
      <c r="A276" s="34" t="s">
        <v>833</v>
      </c>
      <c r="B276" s="30" t="s">
        <v>73</v>
      </c>
      <c r="C276" s="31" t="s">
        <v>832</v>
      </c>
      <c r="D276" s="32">
        <v>6146</v>
      </c>
      <c r="E276" s="31">
        <v>2</v>
      </c>
      <c r="F276" s="37"/>
      <c r="G276" s="173">
        <v>4384.2749999999996</v>
      </c>
      <c r="H276" s="173">
        <v>1218.175</v>
      </c>
      <c r="I276" s="29">
        <v>2.0731509178743963E-2</v>
      </c>
      <c r="J276" s="29">
        <v>5.5879169090731614E-3</v>
      </c>
      <c r="K276" s="29">
        <v>0.36592573576065207</v>
      </c>
      <c r="L276" s="29">
        <v>0.10234670457318562</v>
      </c>
      <c r="M276" s="29">
        <v>0.11500311655034409</v>
      </c>
      <c r="N276" s="29">
        <v>8.3406495070525652E-3</v>
      </c>
      <c r="O276" s="29">
        <v>0.25108545024159307</v>
      </c>
      <c r="P276" s="29">
        <v>9.290250475865099E-3</v>
      </c>
      <c r="Q276" s="29">
        <v>5.3415979672019137E-2</v>
      </c>
      <c r="R276" s="29">
        <v>4.6231430487090643E-3</v>
      </c>
      <c r="T276" s="174">
        <f t="shared" si="67"/>
        <v>4.7286060246549231E-6</v>
      </c>
      <c r="U276" s="174">
        <f t="shared" si="68"/>
        <v>4.587121644322993E-6</v>
      </c>
      <c r="V276" s="174">
        <f t="shared" si="69"/>
        <v>8.3463226134458283E-5</v>
      </c>
      <c r="W276" s="174">
        <f t="shared" si="70"/>
        <v>8.4016421756468186E-5</v>
      </c>
      <c r="X276" s="174">
        <f t="shared" si="71"/>
        <v>2.6230817307386992E-5</v>
      </c>
      <c r="Y276" s="174">
        <f t="shared" si="72"/>
        <v>6.8468401560141732E-6</v>
      </c>
      <c r="Z276" s="174">
        <f t="shared" si="73"/>
        <v>5.7269548612163493E-5</v>
      </c>
      <c r="AA276" s="174">
        <f t="shared" si="74"/>
        <v>7.6263677023950573E-6</v>
      </c>
      <c r="AB276" s="174">
        <f t="shared" si="75"/>
        <v>1.2183537682289351E-5</v>
      </c>
      <c r="AC276" s="174">
        <f t="shared" si="76"/>
        <v>3.7951386694925313E-6</v>
      </c>
      <c r="AE276" s="175">
        <f t="shared" si="77"/>
        <v>0.97007905086737367</v>
      </c>
      <c r="AF276" s="175">
        <f t="shared" si="78"/>
        <v>1.0066280162849051</v>
      </c>
      <c r="AG276" s="175">
        <f t="shared" si="79"/>
        <v>0.26102275334310687</v>
      </c>
      <c r="AH276" s="175">
        <f t="shared" si="80"/>
        <v>0.13316619193285018</v>
      </c>
      <c r="AI276" s="175">
        <f t="shared" si="81"/>
        <v>0.3114972652819345</v>
      </c>
    </row>
    <row r="277" spans="1:35" x14ac:dyDescent="0.25">
      <c r="A277" s="34" t="s">
        <v>834</v>
      </c>
      <c r="B277" s="30" t="s">
        <v>73</v>
      </c>
      <c r="C277" s="31" t="s">
        <v>832</v>
      </c>
      <c r="D277" s="32">
        <v>6146</v>
      </c>
      <c r="E277" s="31">
        <v>3</v>
      </c>
      <c r="F277" s="37"/>
      <c r="G277" s="173">
        <v>5439.8374999999996</v>
      </c>
      <c r="H277" s="173">
        <v>1253.9166666666663</v>
      </c>
      <c r="I277" s="29">
        <v>2.5778832339397598E-2</v>
      </c>
      <c r="J277" s="29">
        <v>5.6909873098399451E-3</v>
      </c>
      <c r="K277" s="29">
        <v>0.45344869076623573</v>
      </c>
      <c r="L277" s="29">
        <v>0.10532321975216535</v>
      </c>
      <c r="M277" s="29">
        <v>0.14249829500017486</v>
      </c>
      <c r="N277" s="29">
        <v>8.5963203431915405E-3</v>
      </c>
      <c r="O277" s="29">
        <v>0.31113519928190903</v>
      </c>
      <c r="P277" s="29">
        <v>9.5713436928062667E-3</v>
      </c>
      <c r="Q277" s="29">
        <v>6.6197358590862995E-2</v>
      </c>
      <c r="R277" s="29">
        <v>4.7645303241901074E-3</v>
      </c>
      <c r="T277" s="174">
        <f t="shared" si="67"/>
        <v>4.7388975018826572E-6</v>
      </c>
      <c r="U277" s="174">
        <f t="shared" si="68"/>
        <v>4.5385689983438137E-6</v>
      </c>
      <c r="V277" s="174">
        <f t="shared" si="69"/>
        <v>8.3357028728566938E-5</v>
      </c>
      <c r="W277" s="174">
        <f t="shared" si="70"/>
        <v>8.3995390245629334E-5</v>
      </c>
      <c r="X277" s="174">
        <f t="shared" si="71"/>
        <v>2.6195322011029717E-5</v>
      </c>
      <c r="Y277" s="174">
        <f t="shared" si="72"/>
        <v>6.8555754714094851E-6</v>
      </c>
      <c r="Z277" s="174">
        <f t="shared" si="73"/>
        <v>5.7195678966864181E-5</v>
      </c>
      <c r="AA277" s="174">
        <f t="shared" si="74"/>
        <v>7.633157726701352E-6</v>
      </c>
      <c r="AB277" s="174">
        <f t="shared" si="75"/>
        <v>1.2168995597913173E-5</v>
      </c>
      <c r="AC277" s="174">
        <f t="shared" si="76"/>
        <v>3.7997184747977209E-6</v>
      </c>
      <c r="AE277" s="175">
        <f t="shared" si="77"/>
        <v>0.95772677010649465</v>
      </c>
      <c r="AF277" s="175">
        <f t="shared" si="78"/>
        <v>1.0076581606470292</v>
      </c>
      <c r="AG277" s="175">
        <f t="shared" si="79"/>
        <v>0.26170991402674487</v>
      </c>
      <c r="AH277" s="175">
        <f t="shared" si="80"/>
        <v>0.13345689507634931</v>
      </c>
      <c r="AI277" s="175">
        <f t="shared" si="81"/>
        <v>0.31224585827357226</v>
      </c>
    </row>
    <row r="278" spans="1:35" x14ac:dyDescent="0.25">
      <c r="A278" s="34" t="s">
        <v>835</v>
      </c>
      <c r="B278" s="30" t="s">
        <v>73</v>
      </c>
      <c r="C278" s="31" t="s">
        <v>836</v>
      </c>
      <c r="D278" s="32">
        <v>6147</v>
      </c>
      <c r="E278" s="31">
        <v>1</v>
      </c>
      <c r="F278" s="37"/>
      <c r="G278" s="173">
        <v>5860.3083333333334</v>
      </c>
      <c r="H278" s="173">
        <v>700.99999999999989</v>
      </c>
      <c r="I278" s="29">
        <v>2.7729751362060424E-2</v>
      </c>
      <c r="J278" s="29">
        <v>3.1096934527411351E-3</v>
      </c>
      <c r="K278" s="29">
        <v>0.50412530557908741</v>
      </c>
      <c r="L278" s="29">
        <v>5.9681941183589486E-2</v>
      </c>
      <c r="M278" s="29">
        <v>0.15866654967929322</v>
      </c>
      <c r="N278" s="29">
        <v>4.6813270603896888E-3</v>
      </c>
      <c r="O278" s="29">
        <v>0.3462675783613699</v>
      </c>
      <c r="P278" s="29">
        <v>5.3879021541812901E-3</v>
      </c>
      <c r="Q278" s="29">
        <v>7.3786736657388344E-2</v>
      </c>
      <c r="R278" s="29">
        <v>2.717719774900157E-3</v>
      </c>
      <c r="T278" s="174">
        <f t="shared" si="67"/>
        <v>4.7317905108053909E-6</v>
      </c>
      <c r="U278" s="174">
        <f t="shared" si="68"/>
        <v>4.4360819582612493E-6</v>
      </c>
      <c r="V278" s="174">
        <f t="shared" si="69"/>
        <v>8.6023682868635308E-5</v>
      </c>
      <c r="W278" s="174">
        <f t="shared" si="70"/>
        <v>8.5138289848201847E-5</v>
      </c>
      <c r="X278" s="174">
        <f t="shared" si="71"/>
        <v>2.7074778433892397E-5</v>
      </c>
      <c r="Y278" s="174">
        <f t="shared" si="72"/>
        <v>6.6780699862905702E-6</v>
      </c>
      <c r="Z278" s="174">
        <f t="shared" si="73"/>
        <v>5.9086921483602805E-5</v>
      </c>
      <c r="AA278" s="174">
        <f t="shared" si="74"/>
        <v>7.6860230444811561E-6</v>
      </c>
      <c r="AB278" s="174">
        <f t="shared" si="75"/>
        <v>1.2590930794151334E-5</v>
      </c>
      <c r="AC278" s="174">
        <f t="shared" si="76"/>
        <v>3.8769183664766864E-6</v>
      </c>
      <c r="AE278" s="175">
        <f t="shared" si="77"/>
        <v>0.9375059923154101</v>
      </c>
      <c r="AF278" s="175">
        <f t="shared" si="78"/>
        <v>0.98970756667340642</v>
      </c>
      <c r="AG278" s="175">
        <f t="shared" si="79"/>
        <v>0.24665280281410967</v>
      </c>
      <c r="AH278" s="175">
        <f t="shared" si="80"/>
        <v>0.13007993734474899</v>
      </c>
      <c r="AI278" s="175">
        <f t="shared" si="81"/>
        <v>0.30791356333064512</v>
      </c>
    </row>
    <row r="279" spans="1:35" x14ac:dyDescent="0.25">
      <c r="A279" s="34" t="s">
        <v>837</v>
      </c>
      <c r="B279" s="30" t="s">
        <v>73</v>
      </c>
      <c r="C279" s="31" t="s">
        <v>836</v>
      </c>
      <c r="D279" s="32">
        <v>6147</v>
      </c>
      <c r="E279" s="31">
        <v>2</v>
      </c>
      <c r="F279" s="37"/>
      <c r="G279" s="173">
        <v>6629.8416666666662</v>
      </c>
      <c r="H279" s="173">
        <v>712.89166666666677</v>
      </c>
      <c r="I279" s="29">
        <v>3.1372497744288068E-2</v>
      </c>
      <c r="J279" s="29">
        <v>3.2022915413639701E-3</v>
      </c>
      <c r="K279" s="29">
        <v>7.4762121803564521E-2</v>
      </c>
      <c r="L279" s="29">
        <v>7.9785550785654458E-3</v>
      </c>
      <c r="M279" s="29">
        <v>3.9981080297809328E-2</v>
      </c>
      <c r="N279" s="29">
        <v>2.996674265923299E-3</v>
      </c>
      <c r="O279" s="29">
        <v>7.7653400189590507E-2</v>
      </c>
      <c r="P279" s="29">
        <v>2.6338089147941663E-3</v>
      </c>
      <c r="Q279" s="29">
        <v>3.3413196182394002E-2</v>
      </c>
      <c r="R279" s="29">
        <v>3.2586426159145602E-3</v>
      </c>
      <c r="T279" s="174">
        <f t="shared" si="67"/>
        <v>4.7320131191098936E-6</v>
      </c>
      <c r="U279" s="174">
        <f t="shared" si="68"/>
        <v>4.4919749957763146E-6</v>
      </c>
      <c r="V279" s="174">
        <f t="shared" si="69"/>
        <v>1.1276607430830731E-5</v>
      </c>
      <c r="W279" s="174">
        <f t="shared" si="70"/>
        <v>1.1191819811657374E-5</v>
      </c>
      <c r="X279" s="174">
        <f t="shared" si="71"/>
        <v>6.0304728691825465E-6</v>
      </c>
      <c r="Y279" s="174">
        <f t="shared" si="72"/>
        <v>4.203547896604157E-6</v>
      </c>
      <c r="Z279" s="174">
        <f t="shared" si="73"/>
        <v>1.1712708099804875E-5</v>
      </c>
      <c r="AA279" s="174">
        <f t="shared" si="74"/>
        <v>3.6945429971278935E-6</v>
      </c>
      <c r="AB279" s="174">
        <f t="shared" si="75"/>
        <v>5.0398181227144442E-6</v>
      </c>
      <c r="AC279" s="174">
        <f t="shared" si="76"/>
        <v>4.5710207711520822E-6</v>
      </c>
      <c r="AE279" s="175">
        <f t="shared" si="77"/>
        <v>0.94927357188334871</v>
      </c>
      <c r="AF279" s="175">
        <f t="shared" si="78"/>
        <v>0.99248110571433534</v>
      </c>
      <c r="AG279" s="175">
        <f t="shared" si="79"/>
        <v>0.69705112481070886</v>
      </c>
      <c r="AH279" s="175">
        <f t="shared" si="80"/>
        <v>0.31543029721618709</v>
      </c>
      <c r="AI279" s="175">
        <f t="shared" si="81"/>
        <v>0.90698129572384889</v>
      </c>
    </row>
    <row r="280" spans="1:35" x14ac:dyDescent="0.25">
      <c r="A280" s="34" t="s">
        <v>838</v>
      </c>
      <c r="B280" s="30" t="s">
        <v>73</v>
      </c>
      <c r="C280" s="31" t="s">
        <v>836</v>
      </c>
      <c r="D280" s="32">
        <v>6147</v>
      </c>
      <c r="E280" s="31">
        <v>3</v>
      </c>
      <c r="F280" s="37"/>
      <c r="G280" s="173">
        <v>3097.7666666666664</v>
      </c>
      <c r="H280" s="173">
        <v>1262.0249999999999</v>
      </c>
      <c r="I280" s="29">
        <v>1.4680522162810067E-2</v>
      </c>
      <c r="J280" s="29">
        <v>5.8246448386341555E-3</v>
      </c>
      <c r="K280" s="29">
        <v>3.4934462561440977E-2</v>
      </c>
      <c r="L280" s="29">
        <v>1.4375870659622463E-2</v>
      </c>
      <c r="M280" s="29">
        <v>1.8678461761661259E-2</v>
      </c>
      <c r="N280" s="29">
        <v>5.5040863521344935E-3</v>
      </c>
      <c r="O280" s="29">
        <v>3.6282936564939562E-2</v>
      </c>
      <c r="P280" s="29">
        <v>4.8613180172350206E-3</v>
      </c>
      <c r="Q280" s="29">
        <v>1.5648289318004407E-2</v>
      </c>
      <c r="R280" s="29">
        <v>5.9263140242623762E-3</v>
      </c>
      <c r="T280" s="174">
        <f t="shared" si="67"/>
        <v>4.7390664767553188E-6</v>
      </c>
      <c r="U280" s="174">
        <f t="shared" si="68"/>
        <v>4.6153165259278986E-6</v>
      </c>
      <c r="V280" s="174">
        <f t="shared" si="69"/>
        <v>1.1277305982193939E-5</v>
      </c>
      <c r="W280" s="174">
        <f t="shared" si="70"/>
        <v>1.139111401091299E-5</v>
      </c>
      <c r="X280" s="174">
        <f t="shared" si="71"/>
        <v>6.0296541901137143E-6</v>
      </c>
      <c r="Y280" s="174">
        <f t="shared" si="72"/>
        <v>4.3613132482593402E-6</v>
      </c>
      <c r="Z280" s="174">
        <f t="shared" si="73"/>
        <v>1.1712611203212927E-5</v>
      </c>
      <c r="AA280" s="174">
        <f t="shared" si="74"/>
        <v>3.8519981911887812E-6</v>
      </c>
      <c r="AB280" s="174">
        <f t="shared" si="75"/>
        <v>5.0514744981882889E-6</v>
      </c>
      <c r="AC280" s="174">
        <f t="shared" si="76"/>
        <v>4.6958768837878621E-6</v>
      </c>
      <c r="AE280" s="175">
        <f t="shared" si="77"/>
        <v>0.97388727264443276</v>
      </c>
      <c r="AF280" s="175">
        <f t="shared" si="78"/>
        <v>1.0100917744804252</v>
      </c>
      <c r="AG280" s="175">
        <f t="shared" si="79"/>
        <v>0.7233106759936907</v>
      </c>
      <c r="AH280" s="175">
        <f t="shared" si="80"/>
        <v>0.32887612543069189</v>
      </c>
      <c r="AI280" s="175">
        <f t="shared" si="81"/>
        <v>0.92960518467865927</v>
      </c>
    </row>
    <row r="281" spans="1:35" x14ac:dyDescent="0.25">
      <c r="A281" s="34" t="s">
        <v>839</v>
      </c>
      <c r="B281" s="30" t="s">
        <v>73</v>
      </c>
      <c r="C281" s="31" t="s">
        <v>840</v>
      </c>
      <c r="D281" s="32">
        <v>6139</v>
      </c>
      <c r="E281" s="31">
        <v>1</v>
      </c>
      <c r="F281" s="38"/>
      <c r="G281" s="173">
        <v>1764.8666666666668</v>
      </c>
      <c r="H281" s="173">
        <v>749.54166666666663</v>
      </c>
      <c r="I281" s="29">
        <v>8.0610125201774283E-3</v>
      </c>
      <c r="J281" s="29">
        <v>2.8939921938128735E-3</v>
      </c>
      <c r="K281" s="29">
        <v>2.0522257181298745E-2</v>
      </c>
      <c r="L281" s="29">
        <v>6.5977575584528067E-3</v>
      </c>
      <c r="M281" s="29">
        <v>1.0610602189335471E-2</v>
      </c>
      <c r="N281" s="29">
        <v>3.2351874856367639E-3</v>
      </c>
      <c r="O281" s="29">
        <v>2.0859952659350801E-2</v>
      </c>
      <c r="P281" s="29">
        <v>3.566847712631493E-3</v>
      </c>
      <c r="Q281" s="29">
        <v>7.3579269845109917E-3</v>
      </c>
      <c r="R281" s="29">
        <v>2.8525398231507805E-3</v>
      </c>
      <c r="T281" s="174">
        <f t="shared" si="67"/>
        <v>4.5674909455921662E-6</v>
      </c>
      <c r="U281" s="174">
        <f t="shared" si="68"/>
        <v>3.8610157680531975E-6</v>
      </c>
      <c r="V281" s="174">
        <f t="shared" si="69"/>
        <v>1.1628219609393766E-5</v>
      </c>
      <c r="W281" s="174">
        <f t="shared" si="70"/>
        <v>8.8023893158523185E-6</v>
      </c>
      <c r="X281" s="174">
        <f t="shared" si="71"/>
        <v>6.0121268024036587E-6</v>
      </c>
      <c r="Y281" s="174">
        <f t="shared" si="72"/>
        <v>4.3162210047963946E-6</v>
      </c>
      <c r="Z281" s="174">
        <f t="shared" si="73"/>
        <v>1.1819562946785856E-5</v>
      </c>
      <c r="AA281" s="174">
        <f t="shared" si="74"/>
        <v>4.7587050477044774E-6</v>
      </c>
      <c r="AB281" s="174">
        <f t="shared" si="75"/>
        <v>4.1691121054532869E-6</v>
      </c>
      <c r="AC281" s="174">
        <f t="shared" si="76"/>
        <v>3.8057121438445015E-6</v>
      </c>
      <c r="AE281" s="175">
        <f t="shared" si="77"/>
        <v>0.84532532500786917</v>
      </c>
      <c r="AF281" s="175">
        <f t="shared" si="78"/>
        <v>0.7569851285523862</v>
      </c>
      <c r="AG281" s="175">
        <f t="shared" si="79"/>
        <v>0.71791915683993257</v>
      </c>
      <c r="AH281" s="175">
        <f t="shared" si="80"/>
        <v>0.402612606669905</v>
      </c>
      <c r="AI281" s="175">
        <f t="shared" si="81"/>
        <v>0.91283516671728482</v>
      </c>
    </row>
    <row r="282" spans="1:35" x14ac:dyDescent="0.25">
      <c r="A282" s="34" t="s">
        <v>841</v>
      </c>
      <c r="B282" s="30" t="s">
        <v>73</v>
      </c>
      <c r="C282" s="31" t="s">
        <v>840</v>
      </c>
      <c r="D282" s="32">
        <v>6139</v>
      </c>
      <c r="E282" s="31">
        <v>2</v>
      </c>
      <c r="F282" s="37"/>
      <c r="G282" s="173">
        <v>1807.8083333333327</v>
      </c>
      <c r="H282" s="173">
        <v>753.35</v>
      </c>
      <c r="I282" s="29">
        <v>8.2581998862478953E-3</v>
      </c>
      <c r="J282" s="29">
        <v>2.8944947012401355E-3</v>
      </c>
      <c r="K282" s="29">
        <v>2.102829018828543E-2</v>
      </c>
      <c r="L282" s="29">
        <v>6.6047239031179483E-3</v>
      </c>
      <c r="M282" s="29">
        <v>1.0869374971892644E-2</v>
      </c>
      <c r="N282" s="29">
        <v>3.2309413475545647E-3</v>
      </c>
      <c r="O282" s="29">
        <v>2.1368594354721365E-2</v>
      </c>
      <c r="P282" s="29">
        <v>3.5495235701708825E-3</v>
      </c>
      <c r="Q282" s="29">
        <v>7.5367576580996068E-3</v>
      </c>
      <c r="R282" s="29">
        <v>2.8542023864231649E-3</v>
      </c>
      <c r="T282" s="174">
        <f t="shared" si="67"/>
        <v>4.568072695527954E-6</v>
      </c>
      <c r="U282" s="174">
        <f t="shared" si="68"/>
        <v>3.8421645997745213E-6</v>
      </c>
      <c r="V282" s="174">
        <f t="shared" si="69"/>
        <v>1.1631924579920681E-5</v>
      </c>
      <c r="W282" s="174">
        <f t="shared" si="70"/>
        <v>8.7671386515138365E-6</v>
      </c>
      <c r="X282" s="174">
        <f t="shared" si="71"/>
        <v>6.0124598230228945E-6</v>
      </c>
      <c r="Y282" s="174">
        <f t="shared" si="72"/>
        <v>4.2887653116805795E-6</v>
      </c>
      <c r="Z282" s="174">
        <f t="shared" si="73"/>
        <v>1.1820165866433871E-5</v>
      </c>
      <c r="AA282" s="174">
        <f t="shared" si="74"/>
        <v>4.7116527114500331E-6</v>
      </c>
      <c r="AB282" s="174">
        <f t="shared" si="75"/>
        <v>4.1690026089231121E-6</v>
      </c>
      <c r="AC282" s="174">
        <f t="shared" si="76"/>
        <v>3.7886804094022231E-6</v>
      </c>
      <c r="AE282" s="175">
        <f t="shared" si="77"/>
        <v>0.84109094926092542</v>
      </c>
      <c r="AF282" s="175">
        <f t="shared" si="78"/>
        <v>0.75371350555761774</v>
      </c>
      <c r="AG282" s="175">
        <f t="shared" si="79"/>
        <v>0.71331292647612399</v>
      </c>
      <c r="AH282" s="175">
        <f t="shared" si="80"/>
        <v>0.39861138707282223</v>
      </c>
      <c r="AI282" s="175">
        <f t="shared" si="81"/>
        <v>0.90877381589858741</v>
      </c>
    </row>
    <row r="283" spans="1:35" x14ac:dyDescent="0.25">
      <c r="A283" s="34" t="s">
        <v>842</v>
      </c>
      <c r="B283" s="30" t="s">
        <v>73</v>
      </c>
      <c r="C283" s="31" t="s">
        <v>840</v>
      </c>
      <c r="D283" s="32">
        <v>6139</v>
      </c>
      <c r="E283" s="31">
        <v>3</v>
      </c>
      <c r="F283" s="37"/>
      <c r="G283" s="173">
        <v>2012.8625000000002</v>
      </c>
      <c r="H283" s="173">
        <v>871.23750000000007</v>
      </c>
      <c r="I283" s="29">
        <v>9.1380546749883773E-3</v>
      </c>
      <c r="J283" s="29">
        <v>3.5278416187844554E-3</v>
      </c>
      <c r="K283" s="29">
        <v>2.3149702169664357E-2</v>
      </c>
      <c r="L283" s="29">
        <v>7.525322863851016E-3</v>
      </c>
      <c r="M283" s="29">
        <v>1.20166549826936E-2</v>
      </c>
      <c r="N283" s="29">
        <v>3.9216081847727709E-3</v>
      </c>
      <c r="O283" s="29">
        <v>2.3618404692101049E-2</v>
      </c>
      <c r="P283" s="29">
        <v>3.9737232937248025E-3</v>
      </c>
      <c r="Q283" s="29">
        <v>8.7963188397886891E-3</v>
      </c>
      <c r="R283" s="29">
        <v>3.4835970649640708E-3</v>
      </c>
      <c r="T283" s="174">
        <f t="shared" si="67"/>
        <v>4.5398305522549984E-6</v>
      </c>
      <c r="U283" s="174">
        <f t="shared" si="68"/>
        <v>4.0492306848413375E-6</v>
      </c>
      <c r="V283" s="174">
        <f t="shared" si="69"/>
        <v>1.1500886011669627E-5</v>
      </c>
      <c r="W283" s="174">
        <f t="shared" si="70"/>
        <v>8.6375102814686187E-6</v>
      </c>
      <c r="X283" s="174">
        <f t="shared" si="71"/>
        <v>5.9699333574417522E-6</v>
      </c>
      <c r="Y283" s="174">
        <f t="shared" si="72"/>
        <v>4.5011930555936474E-6</v>
      </c>
      <c r="Z283" s="174">
        <f t="shared" si="73"/>
        <v>1.1733739732396547E-5</v>
      </c>
      <c r="AA283" s="174">
        <f t="shared" si="74"/>
        <v>4.5610103946682762E-6</v>
      </c>
      <c r="AB283" s="174">
        <f t="shared" si="75"/>
        <v>4.3700545068471835E-6</v>
      </c>
      <c r="AC283" s="174">
        <f t="shared" si="76"/>
        <v>3.9984471111081314E-6</v>
      </c>
      <c r="AE283" s="175">
        <f t="shared" si="77"/>
        <v>0.8919343218283835</v>
      </c>
      <c r="AF283" s="175">
        <f t="shared" si="78"/>
        <v>0.75102998783783947</v>
      </c>
      <c r="AG283" s="175">
        <f t="shared" si="79"/>
        <v>0.75397710260579986</v>
      </c>
      <c r="AH283" s="175">
        <f t="shared" si="80"/>
        <v>0.38870901338261715</v>
      </c>
      <c r="AI283" s="175">
        <f t="shared" si="81"/>
        <v>0.91496504330625572</v>
      </c>
    </row>
    <row r="284" spans="1:35" x14ac:dyDescent="0.25">
      <c r="A284" s="34" t="s">
        <v>843</v>
      </c>
      <c r="B284" s="30" t="s">
        <v>74</v>
      </c>
      <c r="C284" s="31" t="s">
        <v>844</v>
      </c>
      <c r="D284" s="32"/>
      <c r="E284" s="31">
        <v>4</v>
      </c>
      <c r="F284" s="31" t="s">
        <v>845</v>
      </c>
      <c r="G284" s="173">
        <v>0.75</v>
      </c>
      <c r="H284" s="173">
        <v>162.8125</v>
      </c>
      <c r="I284" s="29">
        <v>1.4032999999999999E-5</v>
      </c>
      <c r="J284" s="29">
        <v>1.9827999999999998E-3</v>
      </c>
      <c r="K284" s="29">
        <v>3.1807000000000002E-5</v>
      </c>
      <c r="L284" s="29">
        <v>8.0032999999999997E-3</v>
      </c>
      <c r="M284" s="29">
        <v>1.1887E-5</v>
      </c>
      <c r="N284" s="29">
        <v>1.6548999999999999E-3</v>
      </c>
      <c r="O284" s="29">
        <v>1.45E-5</v>
      </c>
      <c r="P284" s="29">
        <v>5.4578999999999999E-3</v>
      </c>
      <c r="Q284" s="29">
        <v>1.2719E-5</v>
      </c>
      <c r="R284" s="29">
        <v>1.2396E-3</v>
      </c>
      <c r="T284" s="174">
        <f t="shared" si="67"/>
        <v>1.8710666666666667E-5</v>
      </c>
      <c r="U284" s="174">
        <f t="shared" si="68"/>
        <v>1.2178426103646832E-5</v>
      </c>
      <c r="V284" s="174">
        <f t="shared" si="69"/>
        <v>4.2409333333333334E-5</v>
      </c>
      <c r="W284" s="174">
        <f t="shared" si="70"/>
        <v>4.9156545105566217E-5</v>
      </c>
      <c r="X284" s="174">
        <f t="shared" si="71"/>
        <v>1.5849333333333334E-5</v>
      </c>
      <c r="Y284" s="174">
        <f t="shared" si="72"/>
        <v>1.0164452975047984E-5</v>
      </c>
      <c r="Z284" s="174">
        <f t="shared" si="73"/>
        <v>1.9333333333333333E-5</v>
      </c>
      <c r="AA284" s="174">
        <f t="shared" si="74"/>
        <v>3.3522610364683304E-5</v>
      </c>
      <c r="AB284" s="174">
        <f t="shared" si="75"/>
        <v>1.6958666666666667E-5</v>
      </c>
      <c r="AC284" s="174">
        <f t="shared" si="76"/>
        <v>7.6136660268714011E-6</v>
      </c>
      <c r="AE284" s="175">
        <f t="shared" si="77"/>
        <v>0.65088146353132792</v>
      </c>
      <c r="AF284" s="175">
        <f t="shared" si="78"/>
        <v>1.1590973316934845</v>
      </c>
      <c r="AG284" s="175">
        <f t="shared" si="79"/>
        <v>0.64131738296340435</v>
      </c>
      <c r="AH284" s="175">
        <f t="shared" si="80"/>
        <v>1.7339281223112053</v>
      </c>
      <c r="AI284" s="175">
        <f t="shared" si="81"/>
        <v>0.44895428258145692</v>
      </c>
    </row>
    <row r="285" spans="1:35" x14ac:dyDescent="0.25">
      <c r="A285" s="34" t="s">
        <v>846</v>
      </c>
      <c r="B285" s="30" t="s">
        <v>74</v>
      </c>
      <c r="C285" s="31" t="s">
        <v>847</v>
      </c>
      <c r="D285" s="32"/>
      <c r="E285" s="31">
        <v>1</v>
      </c>
      <c r="F285" s="31" t="s">
        <v>848</v>
      </c>
      <c r="G285" s="173"/>
      <c r="H285" s="173"/>
      <c r="I285" s="29">
        <v>0</v>
      </c>
      <c r="J285" s="29">
        <v>0</v>
      </c>
      <c r="K285" s="29">
        <v>0</v>
      </c>
      <c r="L285" s="29">
        <v>0</v>
      </c>
      <c r="M285" s="29">
        <v>0</v>
      </c>
      <c r="N285" s="29">
        <v>0</v>
      </c>
      <c r="O285" s="29">
        <v>0</v>
      </c>
      <c r="P285" s="29">
        <v>0</v>
      </c>
      <c r="Q285" s="29">
        <v>0</v>
      </c>
      <c r="R285" s="29">
        <v>0</v>
      </c>
      <c r="T285" s="174"/>
      <c r="U285" s="174"/>
      <c r="V285" s="174"/>
      <c r="W285" s="174"/>
      <c r="X285" s="174"/>
      <c r="Y285" s="174"/>
      <c r="Z285" s="174"/>
      <c r="AA285" s="174"/>
      <c r="AB285" s="174"/>
      <c r="AC285" s="174"/>
      <c r="AE285" s="175"/>
      <c r="AF285" s="175"/>
      <c r="AG285" s="175"/>
      <c r="AH285" s="175"/>
      <c r="AI285" s="175"/>
    </row>
    <row r="286" spans="1:35" x14ac:dyDescent="0.25">
      <c r="A286" s="34" t="s">
        <v>849</v>
      </c>
      <c r="B286" s="30" t="s">
        <v>74</v>
      </c>
      <c r="C286" s="31" t="s">
        <v>847</v>
      </c>
      <c r="D286" s="32"/>
      <c r="E286" s="31">
        <v>2</v>
      </c>
      <c r="F286" s="31" t="s">
        <v>850</v>
      </c>
      <c r="G286" s="173"/>
      <c r="H286" s="173"/>
      <c r="I286" s="29">
        <v>0</v>
      </c>
      <c r="J286" s="29">
        <v>0</v>
      </c>
      <c r="K286" s="29">
        <v>0</v>
      </c>
      <c r="L286" s="29">
        <v>0</v>
      </c>
      <c r="M286" s="29">
        <v>0</v>
      </c>
      <c r="N286" s="29">
        <v>0</v>
      </c>
      <c r="O286" s="29">
        <v>0</v>
      </c>
      <c r="P286" s="29">
        <v>0</v>
      </c>
      <c r="Q286" s="29">
        <v>0</v>
      </c>
      <c r="R286" s="29">
        <v>0</v>
      </c>
      <c r="T286" s="174"/>
      <c r="U286" s="174"/>
      <c r="V286" s="174"/>
      <c r="W286" s="174"/>
      <c r="X286" s="174"/>
      <c r="Y286" s="174"/>
      <c r="Z286" s="174"/>
      <c r="AA286" s="174"/>
      <c r="AB286" s="174"/>
      <c r="AC286" s="174"/>
      <c r="AE286" s="175"/>
      <c r="AF286" s="175"/>
      <c r="AG286" s="175"/>
      <c r="AH286" s="175"/>
      <c r="AI286" s="175"/>
    </row>
    <row r="287" spans="1:35" x14ac:dyDescent="0.25">
      <c r="A287" s="34" t="s">
        <v>851</v>
      </c>
      <c r="B287" s="30" t="s">
        <v>74</v>
      </c>
      <c r="C287" s="31" t="s">
        <v>847</v>
      </c>
      <c r="D287" s="32"/>
      <c r="E287" s="31">
        <v>3</v>
      </c>
      <c r="F287" s="31" t="s">
        <v>852</v>
      </c>
      <c r="G287" s="173"/>
      <c r="H287" s="173"/>
      <c r="I287" s="29">
        <v>0</v>
      </c>
      <c r="J287" s="29">
        <v>0</v>
      </c>
      <c r="K287" s="29">
        <v>0</v>
      </c>
      <c r="L287" s="29">
        <v>0</v>
      </c>
      <c r="M287" s="29">
        <v>0</v>
      </c>
      <c r="N287" s="29">
        <v>0</v>
      </c>
      <c r="O287" s="29">
        <v>0</v>
      </c>
      <c r="P287" s="29">
        <v>0</v>
      </c>
      <c r="Q287" s="29">
        <v>0</v>
      </c>
      <c r="R287" s="29">
        <v>0</v>
      </c>
      <c r="T287" s="174"/>
      <c r="U287" s="174"/>
      <c r="V287" s="174"/>
      <c r="W287" s="174"/>
      <c r="X287" s="174"/>
      <c r="Y287" s="174"/>
      <c r="Z287" s="174"/>
      <c r="AA287" s="174"/>
      <c r="AB287" s="174"/>
      <c r="AC287" s="174"/>
      <c r="AE287" s="175"/>
      <c r="AF287" s="175"/>
      <c r="AG287" s="175"/>
      <c r="AH287" s="175"/>
      <c r="AI287" s="175"/>
    </row>
    <row r="288" spans="1:35" x14ac:dyDescent="0.25">
      <c r="A288" s="25" t="s">
        <v>853</v>
      </c>
      <c r="B288" s="30" t="s">
        <v>74</v>
      </c>
      <c r="C288" s="31" t="s">
        <v>847</v>
      </c>
      <c r="D288" s="32"/>
      <c r="E288" s="31">
        <v>4</v>
      </c>
      <c r="F288" s="31" t="s">
        <v>854</v>
      </c>
      <c r="G288" s="173"/>
      <c r="H288" s="173"/>
      <c r="I288" s="29">
        <v>0</v>
      </c>
      <c r="J288" s="29">
        <v>0</v>
      </c>
      <c r="K288" s="29">
        <v>0</v>
      </c>
      <c r="L288" s="29">
        <v>0</v>
      </c>
      <c r="M288" s="29">
        <v>0</v>
      </c>
      <c r="N288" s="29">
        <v>0</v>
      </c>
      <c r="O288" s="29">
        <v>0</v>
      </c>
      <c r="P288" s="29">
        <v>0</v>
      </c>
      <c r="Q288" s="29">
        <v>0</v>
      </c>
      <c r="R288" s="29">
        <v>0</v>
      </c>
      <c r="T288" s="174"/>
      <c r="U288" s="174"/>
      <c r="V288" s="174"/>
      <c r="W288" s="174"/>
      <c r="X288" s="174"/>
      <c r="Y288" s="174"/>
      <c r="Z288" s="174"/>
      <c r="AA288" s="174"/>
      <c r="AB288" s="174"/>
      <c r="AC288" s="174"/>
      <c r="AE288" s="175"/>
      <c r="AF288" s="175"/>
      <c r="AG288" s="175"/>
      <c r="AH288" s="175"/>
      <c r="AI288" s="175"/>
    </row>
    <row r="289" spans="1:35" x14ac:dyDescent="0.25">
      <c r="A289" s="25" t="s">
        <v>855</v>
      </c>
      <c r="B289" s="30" t="s">
        <v>74</v>
      </c>
      <c r="C289" s="31" t="s">
        <v>856</v>
      </c>
      <c r="D289" s="32">
        <v>3797</v>
      </c>
      <c r="E289" s="31">
        <v>4</v>
      </c>
      <c r="F289" s="31" t="s">
        <v>857</v>
      </c>
      <c r="G289" s="173">
        <v>328.41666666666669</v>
      </c>
      <c r="H289" s="173">
        <v>91.283333333333317</v>
      </c>
      <c r="I289" s="29">
        <v>9.3168000000000001E-3</v>
      </c>
      <c r="J289" s="29">
        <v>1.3816E-3</v>
      </c>
      <c r="K289" s="29">
        <v>1.3271E-2</v>
      </c>
      <c r="L289" s="29">
        <v>9.0498000000000002E-3</v>
      </c>
      <c r="M289" s="29">
        <v>3.9499000000000001E-3</v>
      </c>
      <c r="N289" s="29">
        <v>9.1312000000000001E-4</v>
      </c>
      <c r="O289" s="29">
        <v>8.5626000000000001E-3</v>
      </c>
      <c r="P289" s="29">
        <v>2.8329000000000002E-3</v>
      </c>
      <c r="Q289" s="29">
        <v>8.6008999999999999E-3</v>
      </c>
      <c r="R289" s="29">
        <v>9.9632999999999992E-4</v>
      </c>
      <c r="T289" s="174">
        <f t="shared" si="67"/>
        <v>2.836884039583862E-5</v>
      </c>
      <c r="U289" s="174">
        <f t="shared" si="68"/>
        <v>1.513529304363703E-5</v>
      </c>
      <c r="V289" s="174">
        <f t="shared" si="69"/>
        <v>4.0409033240294339E-5</v>
      </c>
      <c r="W289" s="174">
        <f t="shared" si="70"/>
        <v>9.9139675004564559E-5</v>
      </c>
      <c r="X289" s="174">
        <f t="shared" si="71"/>
        <v>1.2027099720883024E-5</v>
      </c>
      <c r="Y289" s="174">
        <f t="shared" si="72"/>
        <v>1.0003140405331388E-5</v>
      </c>
      <c r="Z289" s="174">
        <f t="shared" si="73"/>
        <v>2.607236741943669E-5</v>
      </c>
      <c r="AA289" s="174">
        <f t="shared" si="74"/>
        <v>3.1034142778893561E-5</v>
      </c>
      <c r="AB289" s="174">
        <f t="shared" si="75"/>
        <v>2.6188987566607458E-5</v>
      </c>
      <c r="AC289" s="174">
        <f t="shared" si="76"/>
        <v>1.0914697827277707E-5</v>
      </c>
      <c r="AE289" s="175">
        <f t="shared" si="77"/>
        <v>0.53351821337953598</v>
      </c>
      <c r="AF289" s="175">
        <f t="shared" si="78"/>
        <v>2.4534037826400232</v>
      </c>
      <c r="AG289" s="175">
        <f t="shared" si="79"/>
        <v>0.83171675944139944</v>
      </c>
      <c r="AH289" s="175">
        <f t="shared" si="80"/>
        <v>1.1903078182212912</v>
      </c>
      <c r="AI289" s="175">
        <f t="shared" si="81"/>
        <v>0.41676669628858071</v>
      </c>
    </row>
    <row r="290" spans="1:35" x14ac:dyDescent="0.25">
      <c r="A290" s="25" t="s">
        <v>858</v>
      </c>
      <c r="B290" s="30" t="s">
        <v>74</v>
      </c>
      <c r="C290" s="31" t="s">
        <v>856</v>
      </c>
      <c r="D290" s="32">
        <v>3797</v>
      </c>
      <c r="E290" s="31">
        <v>5</v>
      </c>
      <c r="F290" s="31" t="s">
        <v>859</v>
      </c>
      <c r="G290" s="173">
        <v>469.16666666666669</v>
      </c>
      <c r="H290" s="173">
        <v>155.29166666666666</v>
      </c>
      <c r="I290" s="29">
        <v>1.3808000000000001E-2</v>
      </c>
      <c r="J290" s="29">
        <v>2.6319999999999998E-3</v>
      </c>
      <c r="K290" s="29">
        <v>1.6879000000000002E-2</v>
      </c>
      <c r="L290" s="29">
        <v>1.3741E-2</v>
      </c>
      <c r="M290" s="29">
        <v>5.8399999999999997E-3</v>
      </c>
      <c r="N290" s="29">
        <v>1.7209E-3</v>
      </c>
      <c r="O290" s="29">
        <v>1.3294E-2</v>
      </c>
      <c r="P290" s="29">
        <v>4.3436000000000004E-3</v>
      </c>
      <c r="Q290" s="29">
        <v>1.2914999999999999E-2</v>
      </c>
      <c r="R290" s="29">
        <v>1.6588E-3</v>
      </c>
      <c r="T290" s="174">
        <f t="shared" si="67"/>
        <v>2.9430905861456485E-5</v>
      </c>
      <c r="U290" s="174">
        <f t="shared" si="68"/>
        <v>1.6948752347732759E-5</v>
      </c>
      <c r="V290" s="174">
        <f t="shared" si="69"/>
        <v>3.5976554174067498E-5</v>
      </c>
      <c r="W290" s="174">
        <f t="shared" si="70"/>
        <v>8.8485108666487799E-5</v>
      </c>
      <c r="X290" s="174">
        <f t="shared" si="71"/>
        <v>1.244760213143872E-5</v>
      </c>
      <c r="Y290" s="174">
        <f t="shared" si="72"/>
        <v>1.1081727931312048E-5</v>
      </c>
      <c r="Z290" s="174">
        <f t="shared" si="73"/>
        <v>2.8335346358792184E-5</v>
      </c>
      <c r="AA290" s="174">
        <f t="shared" si="74"/>
        <v>2.7970592970217336E-5</v>
      </c>
      <c r="AB290" s="174">
        <f t="shared" si="75"/>
        <v>2.7527531083481346E-5</v>
      </c>
      <c r="AC290" s="174">
        <f t="shared" si="76"/>
        <v>1.0681835256238262E-5</v>
      </c>
      <c r="AE290" s="175">
        <f t="shared" si="77"/>
        <v>0.57588279570861955</v>
      </c>
      <c r="AF290" s="175">
        <f t="shared" si="78"/>
        <v>2.4595215049880834</v>
      </c>
      <c r="AG290" s="175">
        <f t="shared" si="79"/>
        <v>0.89027009493845366</v>
      </c>
      <c r="AH290" s="175">
        <f t="shared" si="80"/>
        <v>0.98712726557296271</v>
      </c>
      <c r="AI290" s="175">
        <f t="shared" si="81"/>
        <v>0.38804189245464848</v>
      </c>
    </row>
    <row r="291" spans="1:35" x14ac:dyDescent="0.25">
      <c r="A291" s="25" t="s">
        <v>860</v>
      </c>
      <c r="B291" s="30" t="s">
        <v>74</v>
      </c>
      <c r="C291" s="31" t="s">
        <v>856</v>
      </c>
      <c r="D291" s="32">
        <v>3797</v>
      </c>
      <c r="E291" s="31">
        <v>6</v>
      </c>
      <c r="F291" s="31" t="s">
        <v>861</v>
      </c>
      <c r="G291" s="173">
        <v>986.13333333333333</v>
      </c>
      <c r="H291" s="173">
        <v>295.36666666666667</v>
      </c>
      <c r="I291" s="29">
        <v>2.2991575329113979E-2</v>
      </c>
      <c r="J291" s="29">
        <v>3.5741531245836113E-3</v>
      </c>
      <c r="K291" s="29">
        <v>5.2319586966575571E-2</v>
      </c>
      <c r="L291" s="29">
        <v>1.9553495481590483E-2</v>
      </c>
      <c r="M291" s="29">
        <v>1.420158438319628E-2</v>
      </c>
      <c r="N291" s="29">
        <v>3.7053659782367307E-3</v>
      </c>
      <c r="O291" s="29">
        <v>2.8266819094516504E-2</v>
      </c>
      <c r="P291" s="29">
        <v>4.9277181099893538E-3</v>
      </c>
      <c r="Q291" s="29">
        <v>2.1422521059822841E-2</v>
      </c>
      <c r="R291" s="29">
        <v>4.627004432600489E-3</v>
      </c>
      <c r="T291" s="174">
        <f t="shared" si="67"/>
        <v>2.3314874928117204E-5</v>
      </c>
      <c r="U291" s="174">
        <f t="shared" si="68"/>
        <v>1.2100732844770155E-5</v>
      </c>
      <c r="V291" s="174">
        <f t="shared" si="69"/>
        <v>5.3055286945553919E-5</v>
      </c>
      <c r="W291" s="174">
        <f t="shared" si="70"/>
        <v>6.6200752110113362E-5</v>
      </c>
      <c r="X291" s="174">
        <f t="shared" si="71"/>
        <v>1.440128216251651E-5</v>
      </c>
      <c r="Y291" s="174">
        <f t="shared" si="72"/>
        <v>1.2544970019986675E-5</v>
      </c>
      <c r="Z291" s="174">
        <f t="shared" si="73"/>
        <v>2.8664297351118685E-5</v>
      </c>
      <c r="AA291" s="174">
        <f t="shared" si="74"/>
        <v>1.6683392766017449E-5</v>
      </c>
      <c r="AB291" s="174">
        <f t="shared" si="75"/>
        <v>2.1723757159095633E-5</v>
      </c>
      <c r="AC291" s="174">
        <f t="shared" si="76"/>
        <v>1.5665289806795471E-5</v>
      </c>
      <c r="AE291" s="175">
        <f t="shared" si="77"/>
        <v>0.51901341448660099</v>
      </c>
      <c r="AF291" s="175">
        <f t="shared" si="78"/>
        <v>1.2477691842106047</v>
      </c>
      <c r="AG291" s="175">
        <f t="shared" si="79"/>
        <v>0.87110091160067515</v>
      </c>
      <c r="AH291" s="175">
        <f t="shared" si="80"/>
        <v>0.58202692226001296</v>
      </c>
      <c r="AI291" s="175">
        <f t="shared" si="81"/>
        <v>0.72111328128322816</v>
      </c>
    </row>
    <row r="292" spans="1:35" x14ac:dyDescent="0.25">
      <c r="A292" s="25" t="s">
        <v>862</v>
      </c>
      <c r="B292" s="30" t="s">
        <v>74</v>
      </c>
      <c r="C292" s="31" t="s">
        <v>856</v>
      </c>
      <c r="D292" s="32">
        <v>3797</v>
      </c>
      <c r="E292" s="31" t="s">
        <v>863</v>
      </c>
      <c r="F292" s="31" t="s">
        <v>864</v>
      </c>
      <c r="G292" s="173"/>
      <c r="H292" s="173"/>
      <c r="I292" s="29">
        <v>0</v>
      </c>
      <c r="J292" s="29">
        <v>0</v>
      </c>
      <c r="K292" s="29">
        <v>0</v>
      </c>
      <c r="L292" s="29">
        <v>0</v>
      </c>
      <c r="M292" s="29">
        <v>0</v>
      </c>
      <c r="N292" s="29">
        <v>0</v>
      </c>
      <c r="O292" s="29">
        <v>0</v>
      </c>
      <c r="P292" s="29">
        <v>0</v>
      </c>
      <c r="Q292" s="29">
        <v>0</v>
      </c>
      <c r="R292" s="29">
        <v>0</v>
      </c>
      <c r="T292" s="174"/>
      <c r="U292" s="174"/>
      <c r="V292" s="174"/>
      <c r="W292" s="174"/>
      <c r="X292" s="174"/>
      <c r="Y292" s="174"/>
      <c r="Z292" s="174"/>
      <c r="AA292" s="174"/>
      <c r="AB292" s="174"/>
      <c r="AC292" s="174"/>
      <c r="AE292" s="175"/>
      <c r="AF292" s="175"/>
      <c r="AG292" s="175"/>
      <c r="AH292" s="175"/>
      <c r="AI292" s="175"/>
    </row>
    <row r="293" spans="1:35" x14ac:dyDescent="0.25">
      <c r="A293" s="25" t="s">
        <v>865</v>
      </c>
      <c r="B293" s="30" t="s">
        <v>74</v>
      </c>
      <c r="C293" s="31" t="s">
        <v>866</v>
      </c>
      <c r="D293" s="32">
        <v>3775</v>
      </c>
      <c r="E293" s="31" t="s">
        <v>148</v>
      </c>
      <c r="F293" s="31" t="s">
        <v>867</v>
      </c>
      <c r="G293" s="173">
        <v>2517.0166666666669</v>
      </c>
      <c r="H293" s="173">
        <v>1132.6166666666666</v>
      </c>
      <c r="I293" s="29">
        <v>3.7263339268582663E-2</v>
      </c>
      <c r="J293" s="29">
        <v>7.1004932246520863E-3</v>
      </c>
      <c r="K293" s="29">
        <v>5.8293732878319945E-2</v>
      </c>
      <c r="L293" s="29">
        <v>2.4514313213342211E-2</v>
      </c>
      <c r="M293" s="29">
        <v>2.89572830191859E-2</v>
      </c>
      <c r="N293" s="29">
        <v>5.5816610298210726E-3</v>
      </c>
      <c r="O293" s="29">
        <v>7.1873797681717533E-2</v>
      </c>
      <c r="P293" s="29">
        <v>1.2330746631295936E-2</v>
      </c>
      <c r="Q293" s="29">
        <v>3.3379663935607311E-2</v>
      </c>
      <c r="R293" s="29">
        <v>7.3439495149105359E-3</v>
      </c>
      <c r="T293" s="174">
        <f t="shared" si="67"/>
        <v>1.4804565961786504E-5</v>
      </c>
      <c r="U293" s="174">
        <f t="shared" si="68"/>
        <v>6.2691053677932399E-6</v>
      </c>
      <c r="V293" s="174">
        <f t="shared" si="69"/>
        <v>2.3159851760345889E-5</v>
      </c>
      <c r="W293" s="174">
        <f t="shared" si="70"/>
        <v>2.1643962988368127E-5</v>
      </c>
      <c r="X293" s="174">
        <f t="shared" si="71"/>
        <v>1.1504605194980525E-5</v>
      </c>
      <c r="Y293" s="174">
        <f t="shared" si="72"/>
        <v>4.9281113320079523E-6</v>
      </c>
      <c r="Z293" s="174">
        <f t="shared" si="73"/>
        <v>2.8555153660107215E-5</v>
      </c>
      <c r="AA293" s="174">
        <f t="shared" si="74"/>
        <v>1.0886954955012084E-5</v>
      </c>
      <c r="AB293" s="174">
        <f t="shared" si="75"/>
        <v>1.3261598295180396E-5</v>
      </c>
      <c r="AC293" s="174">
        <f t="shared" si="76"/>
        <v>6.4840556660039762E-6</v>
      </c>
      <c r="AE293" s="175">
        <f t="shared" si="77"/>
        <v>0.42345755924050954</v>
      </c>
      <c r="AF293" s="175">
        <f t="shared" si="78"/>
        <v>0.93454669798132062</v>
      </c>
      <c r="AG293" s="175">
        <f t="shared" si="79"/>
        <v>0.42835988271532288</v>
      </c>
      <c r="AH293" s="175">
        <f t="shared" si="80"/>
        <v>0.38126059781011201</v>
      </c>
      <c r="AI293" s="175">
        <f t="shared" si="81"/>
        <v>0.48893470618548657</v>
      </c>
    </row>
    <row r="294" spans="1:35" x14ac:dyDescent="0.25">
      <c r="A294" s="25" t="s">
        <v>868</v>
      </c>
      <c r="B294" s="30" t="s">
        <v>74</v>
      </c>
      <c r="C294" s="31" t="s">
        <v>869</v>
      </c>
      <c r="D294" s="32">
        <v>3809</v>
      </c>
      <c r="E294" s="31">
        <v>3</v>
      </c>
      <c r="F294" s="31" t="s">
        <v>870</v>
      </c>
      <c r="G294" s="173">
        <v>10078.629166666658</v>
      </c>
      <c r="H294" s="173">
        <v>2445.0041666666648</v>
      </c>
      <c r="I294" s="29">
        <v>0.30353931080644969</v>
      </c>
      <c r="J294" s="29">
        <v>4.0806000000000002E-2</v>
      </c>
      <c r="K294" s="29">
        <v>0.87765000000000004</v>
      </c>
      <c r="L294" s="29">
        <v>7.8198000000000004E-2</v>
      </c>
      <c r="M294" s="29">
        <v>0.24396000000000001</v>
      </c>
      <c r="N294" s="29">
        <v>6.5570000000000003E-2</v>
      </c>
      <c r="O294" s="29">
        <v>0.39473000000000003</v>
      </c>
      <c r="P294" s="29">
        <v>6.7085000000000006E-2</v>
      </c>
      <c r="Q294" s="29">
        <v>0.25672</v>
      </c>
      <c r="R294" s="29">
        <v>2.9187000000000001E-2</v>
      </c>
      <c r="T294" s="174">
        <f t="shared" si="67"/>
        <v>3.0117122654969192E-5</v>
      </c>
      <c r="U294" s="174">
        <f t="shared" si="68"/>
        <v>1.6689542110528115E-5</v>
      </c>
      <c r="V294" s="174">
        <f t="shared" si="69"/>
        <v>8.7080294897909057E-5</v>
      </c>
      <c r="W294" s="174">
        <f t="shared" si="70"/>
        <v>3.1982767582195694E-5</v>
      </c>
      <c r="X294" s="174">
        <f t="shared" si="71"/>
        <v>2.4205672811820081E-5</v>
      </c>
      <c r="Y294" s="174">
        <f t="shared" si="72"/>
        <v>2.6817950207992169E-5</v>
      </c>
      <c r="Z294" s="174">
        <f t="shared" si="73"/>
        <v>3.916504848749689E-5</v>
      </c>
      <c r="AA294" s="174">
        <f t="shared" si="74"/>
        <v>2.7437581053883707E-5</v>
      </c>
      <c r="AB294" s="174">
        <f t="shared" si="75"/>
        <v>2.5471718003977909E-5</v>
      </c>
      <c r="AC294" s="174">
        <f t="shared" si="76"/>
        <v>1.1937402969660933E-5</v>
      </c>
      <c r="AE294" s="175">
        <f t="shared" si="77"/>
        <v>0.55415460174361686</v>
      </c>
      <c r="AF294" s="175">
        <f t="shared" si="78"/>
        <v>0.36727904538784067</v>
      </c>
      <c r="AG294" s="175">
        <f t="shared" si="79"/>
        <v>1.1079200490100183</v>
      </c>
      <c r="AH294" s="175">
        <f t="shared" si="80"/>
        <v>0.70056292826097033</v>
      </c>
      <c r="AI294" s="175">
        <f t="shared" si="81"/>
        <v>0.46865323209830895</v>
      </c>
    </row>
    <row r="295" spans="1:35" x14ac:dyDescent="0.25">
      <c r="A295" s="25" t="s">
        <v>871</v>
      </c>
      <c r="B295" s="30" t="s">
        <v>74</v>
      </c>
      <c r="C295" s="31" t="s">
        <v>869</v>
      </c>
      <c r="D295" s="32">
        <v>3809</v>
      </c>
      <c r="E295" s="31" t="s">
        <v>148</v>
      </c>
      <c r="F295" s="31" t="s">
        <v>872</v>
      </c>
      <c r="G295" s="173">
        <v>5382.0458333333345</v>
      </c>
      <c r="H295" s="173">
        <v>1236.1541666666667</v>
      </c>
      <c r="I295" s="29">
        <v>0.17609</v>
      </c>
      <c r="J295" s="29">
        <v>1.7541999999999999E-2</v>
      </c>
      <c r="K295" s="29">
        <v>0.53993000000000002</v>
      </c>
      <c r="L295" s="29">
        <v>7.5606999999999994E-2</v>
      </c>
      <c r="M295" s="29">
        <v>0.1087</v>
      </c>
      <c r="N295" s="29">
        <v>2.3477000000000001E-2</v>
      </c>
      <c r="O295" s="29">
        <v>0.19689999999999999</v>
      </c>
      <c r="P295" s="29">
        <v>3.6903999999999999E-2</v>
      </c>
      <c r="Q295" s="29">
        <v>0.16211</v>
      </c>
      <c r="R295" s="29">
        <v>1.2201E-2</v>
      </c>
      <c r="T295" s="174">
        <f t="shared" si="67"/>
        <v>3.2718041698827341E-5</v>
      </c>
      <c r="U295" s="174">
        <f t="shared" si="68"/>
        <v>1.4190786613050555E-5</v>
      </c>
      <c r="V295" s="174">
        <f t="shared" si="69"/>
        <v>1.0032058750893208E-4</v>
      </c>
      <c r="W295" s="174">
        <f t="shared" si="70"/>
        <v>6.1163083083622919E-5</v>
      </c>
      <c r="X295" s="174">
        <f t="shared" si="71"/>
        <v>2.0196780809032496E-5</v>
      </c>
      <c r="Y295" s="174">
        <f t="shared" si="72"/>
        <v>1.8991967695507237E-5</v>
      </c>
      <c r="Z295" s="174">
        <f t="shared" si="73"/>
        <v>3.6584601115901549E-5</v>
      </c>
      <c r="AA295" s="174">
        <f t="shared" si="74"/>
        <v>2.9853881494015375E-5</v>
      </c>
      <c r="AB295" s="174">
        <f t="shared" si="75"/>
        <v>3.0120516439303204E-5</v>
      </c>
      <c r="AC295" s="174">
        <f t="shared" si="76"/>
        <v>9.870128119132928E-6</v>
      </c>
      <c r="AE295" s="175">
        <f t="shared" si="77"/>
        <v>0.43372970618712708</v>
      </c>
      <c r="AF295" s="175">
        <f t="shared" si="78"/>
        <v>0.60967628482216818</v>
      </c>
      <c r="AG295" s="175">
        <f t="shared" si="79"/>
        <v>0.94034627969094775</v>
      </c>
      <c r="AH295" s="175">
        <f t="shared" si="80"/>
        <v>0.81602315136461456</v>
      </c>
      <c r="AI295" s="175">
        <f t="shared" si="81"/>
        <v>0.32768787809540162</v>
      </c>
    </row>
    <row r="296" spans="1:35" x14ac:dyDescent="0.25">
      <c r="A296" s="25" t="s">
        <v>873</v>
      </c>
      <c r="B296" s="30" t="s">
        <v>77</v>
      </c>
      <c r="C296" s="31" t="s">
        <v>874</v>
      </c>
      <c r="D296" s="32"/>
      <c r="E296" s="31">
        <v>1</v>
      </c>
      <c r="F296" s="31" t="s">
        <v>875</v>
      </c>
      <c r="G296" s="173">
        <v>327.26666666666665</v>
      </c>
      <c r="H296" s="173">
        <v>662.30000000000007</v>
      </c>
      <c r="I296" s="29">
        <v>4.777558143795959E-3</v>
      </c>
      <c r="J296" s="29">
        <v>8.0192891020999264E-3</v>
      </c>
      <c r="K296" s="29">
        <v>3.5657683291093409E-3</v>
      </c>
      <c r="L296" s="29">
        <v>7.731242849384503E-3</v>
      </c>
      <c r="M296" s="29">
        <v>7.4640621379435182E-3</v>
      </c>
      <c r="N296" s="29">
        <v>1.8794254616220127E-2</v>
      </c>
      <c r="O296" s="29">
        <v>5.8379748823316428E-3</v>
      </c>
      <c r="P296" s="29">
        <v>1.3634867849384502E-2</v>
      </c>
      <c r="Q296" s="29">
        <v>2.6203048515568428E-3</v>
      </c>
      <c r="R296" s="29">
        <v>5.3535889753801589E-3</v>
      </c>
      <c r="T296" s="174">
        <f t="shared" si="67"/>
        <v>1.4598364668351881E-5</v>
      </c>
      <c r="U296" s="174">
        <f t="shared" si="68"/>
        <v>1.2108242642457989E-5</v>
      </c>
      <c r="V296" s="174">
        <f t="shared" si="69"/>
        <v>1.0895604998297028E-5</v>
      </c>
      <c r="W296" s="174">
        <f t="shared" si="70"/>
        <v>1.1673324549878458E-5</v>
      </c>
      <c r="X296" s="174">
        <f t="shared" si="71"/>
        <v>2.280727888962167E-5</v>
      </c>
      <c r="Y296" s="174">
        <f t="shared" si="72"/>
        <v>2.8377252931028423E-5</v>
      </c>
      <c r="Z296" s="174">
        <f t="shared" si="73"/>
        <v>1.7838586929104633E-5</v>
      </c>
      <c r="AA296" s="174">
        <f t="shared" si="74"/>
        <v>2.0587147590796468E-5</v>
      </c>
      <c r="AB296" s="174">
        <f t="shared" si="75"/>
        <v>8.0066353174480836E-6</v>
      </c>
      <c r="AC296" s="174">
        <f t="shared" si="76"/>
        <v>8.0833292697873446E-6</v>
      </c>
      <c r="AE296" s="175">
        <f t="shared" si="77"/>
        <v>0.82942459087268294</v>
      </c>
      <c r="AF296" s="175">
        <f t="shared" si="78"/>
        <v>1.0713791984660774</v>
      </c>
      <c r="AG296" s="175">
        <f t="shared" si="79"/>
        <v>1.2442191402298912</v>
      </c>
      <c r="AH296" s="175">
        <f t="shared" si="80"/>
        <v>1.1540795059953659</v>
      </c>
      <c r="AI296" s="175">
        <f t="shared" si="81"/>
        <v>1.0095787992456868</v>
      </c>
    </row>
    <row r="297" spans="1:35" x14ac:dyDescent="0.25">
      <c r="A297" s="25" t="s">
        <v>876</v>
      </c>
      <c r="B297" s="30" t="s">
        <v>77</v>
      </c>
      <c r="C297" s="31" t="s">
        <v>874</v>
      </c>
      <c r="D297" s="32"/>
      <c r="E297" s="31">
        <v>2</v>
      </c>
      <c r="F297" s="31" t="s">
        <v>877</v>
      </c>
      <c r="G297" s="173">
        <v>320.5291666666667</v>
      </c>
      <c r="H297" s="173">
        <v>568.60416666666663</v>
      </c>
      <c r="I297" s="29">
        <v>5.3333E-3</v>
      </c>
      <c r="J297" s="29">
        <v>3.1355475997474486E-2</v>
      </c>
      <c r="K297" s="29">
        <v>2.3174134503757712E-2</v>
      </c>
      <c r="L297" s="29">
        <v>2.5689334344895006E-2</v>
      </c>
      <c r="M297" s="29">
        <v>3.6758064848571248E-2</v>
      </c>
      <c r="N297" s="29">
        <v>7.4856790158659023E-2</v>
      </c>
      <c r="O297" s="29">
        <v>3.8023702886005824E-2</v>
      </c>
      <c r="P297" s="29">
        <v>5.1784958960467621E-2</v>
      </c>
      <c r="Q297" s="29">
        <v>1.4759931200228109E-2</v>
      </c>
      <c r="R297" s="29">
        <v>2.796046772846697E-2</v>
      </c>
      <c r="T297" s="174">
        <f t="shared" si="67"/>
        <v>1.6639047408582161E-5</v>
      </c>
      <c r="U297" s="174">
        <f t="shared" si="68"/>
        <v>5.5144646901358421E-5</v>
      </c>
      <c r="V297" s="174">
        <f t="shared" si="69"/>
        <v>7.2299612371493107E-5</v>
      </c>
      <c r="W297" s="174">
        <f t="shared" si="70"/>
        <v>4.5179644910964728E-5</v>
      </c>
      <c r="X297" s="174">
        <f t="shared" si="71"/>
        <v>1.1467931368254448E-4</v>
      </c>
      <c r="Y297" s="174">
        <f t="shared" si="72"/>
        <v>1.3165009077842793E-4</v>
      </c>
      <c r="Z297" s="174">
        <f t="shared" si="73"/>
        <v>1.1862790298128611E-4</v>
      </c>
      <c r="AA297" s="174">
        <f t="shared" si="74"/>
        <v>9.1073829557118894E-5</v>
      </c>
      <c r="AB297" s="174">
        <f t="shared" si="75"/>
        <v>4.6048636864231623E-5</v>
      </c>
      <c r="AC297" s="174">
        <f t="shared" si="76"/>
        <v>4.9173870624937336E-5</v>
      </c>
      <c r="AE297" s="175">
        <f t="shared" si="77"/>
        <v>3.314170910584441</v>
      </c>
      <c r="AF297" s="175">
        <f t="shared" si="78"/>
        <v>0.62489470453618279</v>
      </c>
      <c r="AG297" s="175">
        <f t="shared" si="79"/>
        <v>1.1479846412654857</v>
      </c>
      <c r="AH297" s="175">
        <f t="shared" si="80"/>
        <v>0.76772687764265757</v>
      </c>
      <c r="AI297" s="175">
        <f t="shared" si="81"/>
        <v>1.0678681058446975</v>
      </c>
    </row>
    <row r="298" spans="1:35" x14ac:dyDescent="0.25">
      <c r="A298" s="25" t="s">
        <v>878</v>
      </c>
      <c r="B298" s="30" t="s">
        <v>77</v>
      </c>
      <c r="C298" s="31" t="s">
        <v>879</v>
      </c>
      <c r="D298" s="32">
        <v>4050</v>
      </c>
      <c r="E298" s="31">
        <v>5</v>
      </c>
      <c r="F298" s="31"/>
      <c r="G298" s="173">
        <v>2409.9166666666665</v>
      </c>
      <c r="H298" s="173">
        <v>140.52916666666667</v>
      </c>
      <c r="I298" s="29">
        <v>3.0519832941089769E-2</v>
      </c>
      <c r="J298" s="29">
        <v>1.7633930393179868E-3</v>
      </c>
      <c r="K298" s="29">
        <v>3.7864726031440712E-2</v>
      </c>
      <c r="L298" s="29">
        <v>4.1964040866348633E-3</v>
      </c>
      <c r="M298" s="29">
        <v>5.939875458027967E-2</v>
      </c>
      <c r="N298" s="29">
        <v>4.010300988617114E-3</v>
      </c>
      <c r="O298" s="29">
        <v>5.2755828033063223E-2</v>
      </c>
      <c r="P298" s="29">
        <v>3.4679383846801465E-3</v>
      </c>
      <c r="Q298" s="29">
        <v>3.409584371141295E-2</v>
      </c>
      <c r="R298" s="29">
        <v>1.9008195669880099E-3</v>
      </c>
      <c r="T298" s="174">
        <f t="shared" si="67"/>
        <v>1.2664269002838177E-5</v>
      </c>
      <c r="U298" s="174">
        <f t="shared" si="68"/>
        <v>1.2548235225081295E-5</v>
      </c>
      <c r="V298" s="174">
        <f t="shared" si="69"/>
        <v>1.5712047870856135E-5</v>
      </c>
      <c r="W298" s="174">
        <f t="shared" si="70"/>
        <v>2.9861445749469776E-5</v>
      </c>
      <c r="X298" s="174">
        <f t="shared" si="71"/>
        <v>2.4647638402550438E-5</v>
      </c>
      <c r="Y298" s="174">
        <f t="shared" si="72"/>
        <v>2.8537143453853215E-5</v>
      </c>
      <c r="Z298" s="174">
        <f t="shared" si="73"/>
        <v>2.1891142031078485E-5</v>
      </c>
      <c r="AA298" s="174">
        <f t="shared" si="74"/>
        <v>2.4677712584079079E-5</v>
      </c>
      <c r="AB298" s="174">
        <f t="shared" si="75"/>
        <v>1.4148142208823108E-5</v>
      </c>
      <c r="AC298" s="174">
        <f t="shared" si="76"/>
        <v>1.3526156968515503E-5</v>
      </c>
      <c r="AE298" s="175">
        <f t="shared" si="77"/>
        <v>0.99083770427405815</v>
      </c>
      <c r="AF298" s="175">
        <f t="shared" si="78"/>
        <v>1.9005444735729826</v>
      </c>
      <c r="AG298" s="175">
        <f t="shared" si="79"/>
        <v>1.1578043700487064</v>
      </c>
      <c r="AH298" s="175">
        <f t="shared" si="80"/>
        <v>1.1272921508181046</v>
      </c>
      <c r="AI298" s="175">
        <f t="shared" si="81"/>
        <v>0.95603767398381667</v>
      </c>
    </row>
    <row r="299" spans="1:35" x14ac:dyDescent="0.25">
      <c r="A299" s="25" t="s">
        <v>880</v>
      </c>
      <c r="B299" s="30" t="s">
        <v>77</v>
      </c>
      <c r="C299" s="31" t="s">
        <v>881</v>
      </c>
      <c r="D299" s="32">
        <v>4143</v>
      </c>
      <c r="E299" s="31">
        <v>1</v>
      </c>
      <c r="F299" s="31"/>
      <c r="G299" s="173">
        <v>156.76249999999996</v>
      </c>
      <c r="H299" s="173">
        <v>272.22916666666663</v>
      </c>
      <c r="I299" s="29">
        <v>2.2063857722902048E-3</v>
      </c>
      <c r="J299" s="29">
        <v>3.2116931851481441E-3</v>
      </c>
      <c r="K299" s="29">
        <v>3.1828802024358644E-3</v>
      </c>
      <c r="L299" s="29">
        <v>1.305852988922619E-2</v>
      </c>
      <c r="M299" s="29">
        <v>4.5173805219468821E-3</v>
      </c>
      <c r="N299" s="29">
        <v>6.6884005078171093E-3</v>
      </c>
      <c r="O299" s="29">
        <v>3.1559897695489546E-3</v>
      </c>
      <c r="P299" s="29">
        <v>4.9471360022921122E-3</v>
      </c>
      <c r="Q299" s="29">
        <v>2.1576042562413307E-3</v>
      </c>
      <c r="R299" s="29">
        <v>3.0340909758150604E-3</v>
      </c>
      <c r="T299" s="174">
        <f t="shared" si="67"/>
        <v>1.4074703913819985E-5</v>
      </c>
      <c r="U299" s="174">
        <f t="shared" si="68"/>
        <v>1.1797755635349425E-5</v>
      </c>
      <c r="V299" s="174">
        <f t="shared" si="69"/>
        <v>2.0303836711176878E-5</v>
      </c>
      <c r="W299" s="174">
        <f t="shared" si="70"/>
        <v>4.796888610108343E-5</v>
      </c>
      <c r="X299" s="174">
        <f t="shared" si="71"/>
        <v>2.881671651030625E-5</v>
      </c>
      <c r="Y299" s="174">
        <f t="shared" si="72"/>
        <v>2.456900775810984E-5</v>
      </c>
      <c r="Z299" s="174">
        <f t="shared" si="73"/>
        <v>2.0132300579213493E-5</v>
      </c>
      <c r="AA299" s="174">
        <f t="shared" si="74"/>
        <v>1.817268907247428E-5</v>
      </c>
      <c r="AB299" s="174">
        <f t="shared" si="75"/>
        <v>1.3763522884882106E-5</v>
      </c>
      <c r="AC299" s="174">
        <f t="shared" si="76"/>
        <v>1.1145355999014534E-5</v>
      </c>
      <c r="AE299" s="175">
        <f t="shared" si="77"/>
        <v>0.83822407260483689</v>
      </c>
      <c r="AF299" s="175">
        <f t="shared" si="78"/>
        <v>2.3625527915459186</v>
      </c>
      <c r="AG299" s="175">
        <f t="shared" si="79"/>
        <v>0.85259567131191982</v>
      </c>
      <c r="AH299" s="175">
        <f t="shared" si="80"/>
        <v>0.90266330968838693</v>
      </c>
      <c r="AI299" s="175">
        <f t="shared" si="81"/>
        <v>0.80977494586481391</v>
      </c>
    </row>
    <row r="300" spans="1:35" x14ac:dyDescent="0.25">
      <c r="A300" s="25" t="s">
        <v>882</v>
      </c>
      <c r="B300" s="30" t="s">
        <v>77</v>
      </c>
      <c r="C300" s="31" t="s">
        <v>883</v>
      </c>
      <c r="D300" s="32">
        <v>4054</v>
      </c>
      <c r="E300" s="31">
        <v>2</v>
      </c>
      <c r="F300" s="31"/>
      <c r="G300" s="173">
        <v>685.45416666666642</v>
      </c>
      <c r="H300" s="173">
        <v>286.57916666666642</v>
      </c>
      <c r="I300" s="29">
        <v>6.3760121231158685E-3</v>
      </c>
      <c r="J300" s="29">
        <v>2.4676428812535171E-3</v>
      </c>
      <c r="K300" s="29">
        <v>1.0638233849197508E-2</v>
      </c>
      <c r="L300" s="29">
        <v>1.0758507036539289E-2</v>
      </c>
      <c r="M300" s="29">
        <v>1.7680633973150409E-2</v>
      </c>
      <c r="N300" s="29">
        <v>8.3308907174006012E-3</v>
      </c>
      <c r="O300" s="29">
        <v>1.4672838934674451E-2</v>
      </c>
      <c r="P300" s="29">
        <v>5.2102891022154573E-3</v>
      </c>
      <c r="Q300" s="29">
        <v>5.1474948316291951E-3</v>
      </c>
      <c r="R300" s="29">
        <v>1.9421725144027025E-3</v>
      </c>
      <c r="T300" s="174">
        <f t="shared" si="67"/>
        <v>9.3018795904650149E-6</v>
      </c>
      <c r="U300" s="174">
        <f t="shared" si="68"/>
        <v>8.6106848238683986E-6</v>
      </c>
      <c r="V300" s="174">
        <f t="shared" si="69"/>
        <v>1.5519978382990613E-5</v>
      </c>
      <c r="W300" s="174">
        <f t="shared" si="70"/>
        <v>3.7541134485372449E-5</v>
      </c>
      <c r="X300" s="174">
        <f t="shared" si="71"/>
        <v>2.5794042596794701E-5</v>
      </c>
      <c r="Y300" s="174">
        <f t="shared" si="72"/>
        <v>2.9070119835649631E-5</v>
      </c>
      <c r="Z300" s="174">
        <f t="shared" si="73"/>
        <v>2.1406010274950729E-5</v>
      </c>
      <c r="AA300" s="174">
        <f t="shared" si="74"/>
        <v>1.8180976526726339E-5</v>
      </c>
      <c r="AB300" s="174">
        <f t="shared" si="75"/>
        <v>7.5096119944258807E-6</v>
      </c>
      <c r="AC300" s="174">
        <f t="shared" si="76"/>
        <v>6.7770889872875294E-6</v>
      </c>
      <c r="AE300" s="175">
        <f t="shared" si="77"/>
        <v>0.92569300001419796</v>
      </c>
      <c r="AF300" s="175">
        <f t="shared" si="78"/>
        <v>2.4188909004226642</v>
      </c>
      <c r="AG300" s="175">
        <f t="shared" si="79"/>
        <v>1.1270090652351652</v>
      </c>
      <c r="AH300" s="175">
        <f t="shared" si="80"/>
        <v>0.84933980191543135</v>
      </c>
      <c r="AI300" s="175">
        <f t="shared" si="81"/>
        <v>0.9024552789568786</v>
      </c>
    </row>
    <row r="301" spans="1:35" x14ac:dyDescent="0.25">
      <c r="A301" s="34" t="s">
        <v>884</v>
      </c>
      <c r="B301" s="30" t="s">
        <v>77</v>
      </c>
      <c r="C301" s="31" t="s">
        <v>885</v>
      </c>
      <c r="D301" s="32"/>
      <c r="E301" s="31" t="s">
        <v>429</v>
      </c>
      <c r="F301" s="31" t="s">
        <v>886</v>
      </c>
      <c r="G301" s="173">
        <v>74.566666666666663</v>
      </c>
      <c r="H301" s="173">
        <v>365.96666666666647</v>
      </c>
      <c r="I301" s="29">
        <v>7.2121995023511048E-4</v>
      </c>
      <c r="J301" s="29">
        <v>3.7772434297713791E-3</v>
      </c>
      <c r="K301" s="29">
        <v>1.4632500608852139E-3</v>
      </c>
      <c r="L301" s="29">
        <v>1.0066616473922445E-2</v>
      </c>
      <c r="M301" s="29">
        <v>1.7516204435934985E-3</v>
      </c>
      <c r="N301" s="29">
        <v>8.9384031721039432E-3</v>
      </c>
      <c r="O301" s="29">
        <v>1.613889536486298E-3</v>
      </c>
      <c r="P301" s="29">
        <v>8.8233285183299606E-3</v>
      </c>
      <c r="Q301" s="29">
        <v>5.9454739918101589E-4</v>
      </c>
      <c r="R301" s="29">
        <v>3.147216853205511E-3</v>
      </c>
      <c r="T301" s="174">
        <f t="shared" si="67"/>
        <v>9.6721495337743924E-6</v>
      </c>
      <c r="U301" s="174">
        <f t="shared" si="68"/>
        <v>1.0321277246847748E-5</v>
      </c>
      <c r="V301" s="174">
        <f t="shared" si="69"/>
        <v>1.9623380342671622E-5</v>
      </c>
      <c r="W301" s="174">
        <f t="shared" si="70"/>
        <v>2.750692177954946E-5</v>
      </c>
      <c r="X301" s="174">
        <f t="shared" si="71"/>
        <v>2.3490663079036638E-5</v>
      </c>
      <c r="Y301" s="174">
        <f t="shared" si="72"/>
        <v>2.4424091006750928E-5</v>
      </c>
      <c r="Z301" s="174">
        <f t="shared" si="73"/>
        <v>2.1643578942596757E-5</v>
      </c>
      <c r="AA301" s="174">
        <f t="shared" si="74"/>
        <v>2.4109650746871203E-5</v>
      </c>
      <c r="AB301" s="174">
        <f t="shared" si="75"/>
        <v>7.9733669984043258E-6</v>
      </c>
      <c r="AC301" s="174">
        <f t="shared" si="76"/>
        <v>8.5997363690832838E-6</v>
      </c>
      <c r="AE301" s="175">
        <f t="shared" si="77"/>
        <v>1.0671130766544348</v>
      </c>
      <c r="AF301" s="175">
        <f t="shared" si="78"/>
        <v>1.4017422737169725</v>
      </c>
      <c r="AG301" s="175">
        <f t="shared" si="79"/>
        <v>1.0397361251393236</v>
      </c>
      <c r="AH301" s="175">
        <f t="shared" si="80"/>
        <v>1.1139401117908909</v>
      </c>
      <c r="AI301" s="175">
        <f t="shared" si="81"/>
        <v>1.0785576997527282</v>
      </c>
    </row>
    <row r="302" spans="1:35" x14ac:dyDescent="0.25">
      <c r="A302" s="25" t="s">
        <v>887</v>
      </c>
      <c r="B302" s="30" t="s">
        <v>78</v>
      </c>
      <c r="C302" s="31" t="s">
        <v>888</v>
      </c>
      <c r="D302" s="32">
        <v>3942</v>
      </c>
      <c r="E302" s="31">
        <v>3</v>
      </c>
      <c r="F302" s="31" t="s">
        <v>889</v>
      </c>
      <c r="G302" s="173"/>
      <c r="H302" s="173"/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  <c r="P302" s="29">
        <v>0</v>
      </c>
      <c r="Q302" s="29">
        <v>0</v>
      </c>
      <c r="R302" s="29">
        <v>0</v>
      </c>
      <c r="T302" s="174"/>
      <c r="U302" s="174"/>
      <c r="V302" s="174"/>
      <c r="W302" s="174"/>
      <c r="X302" s="174"/>
      <c r="Y302" s="174"/>
      <c r="Z302" s="174"/>
      <c r="AA302" s="174"/>
      <c r="AB302" s="174"/>
      <c r="AC302" s="174"/>
      <c r="AE302" s="175"/>
      <c r="AF302" s="175"/>
      <c r="AG302" s="175"/>
      <c r="AH302" s="175"/>
      <c r="AI302" s="175"/>
    </row>
    <row r="303" spans="1:35" x14ac:dyDescent="0.25">
      <c r="A303" s="25" t="s">
        <v>890</v>
      </c>
      <c r="B303" s="35" t="s">
        <v>78</v>
      </c>
      <c r="C303" s="31" t="s">
        <v>891</v>
      </c>
      <c r="D303" s="32">
        <v>3943</v>
      </c>
      <c r="E303" s="31">
        <v>1</v>
      </c>
      <c r="F303" s="31" t="s">
        <v>892</v>
      </c>
      <c r="G303" s="173">
        <v>1149.3541666666667</v>
      </c>
      <c r="H303" s="173">
        <v>1440.8</v>
      </c>
      <c r="I303" s="29">
        <v>2.5008209934123615E-2</v>
      </c>
      <c r="J303" s="29">
        <v>2.3250100499389165E-2</v>
      </c>
      <c r="K303" s="29">
        <v>2.6935664618341182E-2</v>
      </c>
      <c r="L303" s="29">
        <v>0.12246004681296083</v>
      </c>
      <c r="M303" s="29">
        <v>2.9064965197555026E-2</v>
      </c>
      <c r="N303" s="29">
        <v>3.8297179607586197E-2</v>
      </c>
      <c r="O303" s="29">
        <v>4.3309152220873358E-2</v>
      </c>
      <c r="P303" s="29">
        <v>5.6793046634093736E-2</v>
      </c>
      <c r="Q303" s="29">
        <v>1.9724143718534655E-2</v>
      </c>
      <c r="R303" s="29">
        <v>2.7674194831510394E-2</v>
      </c>
      <c r="T303" s="174">
        <f t="shared" si="67"/>
        <v>2.1758488949191276E-5</v>
      </c>
      <c r="U303" s="174">
        <f t="shared" si="68"/>
        <v>1.6136938158931958E-5</v>
      </c>
      <c r="V303" s="174">
        <f t="shared" si="69"/>
        <v>2.3435478288175909E-5</v>
      </c>
      <c r="W303" s="174">
        <f t="shared" si="70"/>
        <v>8.4994480020100525E-5</v>
      </c>
      <c r="X303" s="174">
        <f t="shared" si="71"/>
        <v>2.528808442209649E-5</v>
      </c>
      <c r="Y303" s="174">
        <f t="shared" si="72"/>
        <v>2.6580496673782759E-5</v>
      </c>
      <c r="Z303" s="174">
        <f t="shared" si="73"/>
        <v>3.7681293962223731E-5</v>
      </c>
      <c r="AA303" s="174">
        <f t="shared" si="74"/>
        <v>3.9417716986461507E-5</v>
      </c>
      <c r="AB303" s="174">
        <f t="shared" si="75"/>
        <v>1.7161066876138108E-5</v>
      </c>
      <c r="AC303" s="174">
        <f t="shared" si="76"/>
        <v>1.9207520010765128E-5</v>
      </c>
      <c r="AE303" s="175">
        <f t="shared" si="77"/>
        <v>0.74163873220303467</v>
      </c>
      <c r="AF303" s="175">
        <f t="shared" si="78"/>
        <v>3.6267439893890914</v>
      </c>
      <c r="AG303" s="175">
        <f t="shared" si="79"/>
        <v>1.0511075584102754</v>
      </c>
      <c r="AH303" s="175">
        <f t="shared" si="80"/>
        <v>1.0460818311063993</v>
      </c>
      <c r="AI303" s="175">
        <f t="shared" si="81"/>
        <v>1.1192497616492914</v>
      </c>
    </row>
    <row r="304" spans="1:35" x14ac:dyDescent="0.25">
      <c r="A304" s="25" t="s">
        <v>893</v>
      </c>
      <c r="B304" s="35" t="s">
        <v>78</v>
      </c>
      <c r="C304" s="31" t="s">
        <v>891</v>
      </c>
      <c r="D304" s="32">
        <v>3943</v>
      </c>
      <c r="E304" s="31">
        <v>2</v>
      </c>
      <c r="F304" s="31" t="s">
        <v>894</v>
      </c>
      <c r="G304" s="173">
        <v>1294.5708333333334</v>
      </c>
      <c r="H304" s="173">
        <v>1383.6499999999999</v>
      </c>
      <c r="I304" s="29">
        <v>2.8167289365918422E-2</v>
      </c>
      <c r="J304" s="29">
        <v>2.215827794360194E-2</v>
      </c>
      <c r="K304" s="29">
        <v>3.0340338208357229E-2</v>
      </c>
      <c r="L304" s="29">
        <v>0.11704583481307021</v>
      </c>
      <c r="M304" s="29">
        <v>3.2737888911844433E-2</v>
      </c>
      <c r="N304" s="29">
        <v>3.6618013059121483E-2</v>
      </c>
      <c r="O304" s="29">
        <v>4.8780940940750403E-2</v>
      </c>
      <c r="P304" s="29">
        <v>5.4543519693852884E-2</v>
      </c>
      <c r="Q304" s="29">
        <v>2.2218098228710605E-2</v>
      </c>
      <c r="R304" s="29">
        <v>2.6396895243092734E-2</v>
      </c>
      <c r="T304" s="174">
        <f t="shared" si="67"/>
        <v>2.1758013266366976E-5</v>
      </c>
      <c r="U304" s="174">
        <f t="shared" si="68"/>
        <v>1.6014366309111366E-5</v>
      </c>
      <c r="V304" s="174">
        <f t="shared" si="69"/>
        <v>2.3436599548774963E-5</v>
      </c>
      <c r="W304" s="174">
        <f t="shared" si="70"/>
        <v>8.459208240022421E-5</v>
      </c>
      <c r="X304" s="174">
        <f t="shared" si="71"/>
        <v>2.5288603812855173E-5</v>
      </c>
      <c r="Y304" s="174">
        <f t="shared" si="72"/>
        <v>2.6464794607828198E-5</v>
      </c>
      <c r="Z304" s="174">
        <f t="shared" si="73"/>
        <v>3.7681167908863287E-5</v>
      </c>
      <c r="AA304" s="174">
        <f t="shared" si="74"/>
        <v>3.9420026519606036E-5</v>
      </c>
      <c r="AB304" s="174">
        <f t="shared" si="75"/>
        <v>1.7162520316869955E-5</v>
      </c>
      <c r="AC304" s="174">
        <f t="shared" si="76"/>
        <v>1.9077725756580593E-5</v>
      </c>
      <c r="AE304" s="175">
        <f t="shared" si="77"/>
        <v>0.73602153436802964</v>
      </c>
      <c r="AF304" s="175">
        <f t="shared" si="78"/>
        <v>3.6094008528914707</v>
      </c>
      <c r="AG304" s="175">
        <f t="shared" si="79"/>
        <v>1.0465107051254099</v>
      </c>
      <c r="AH304" s="175">
        <f t="shared" si="80"/>
        <v>1.0461466219663997</v>
      </c>
      <c r="AI304" s="175">
        <f t="shared" si="81"/>
        <v>1.1115923188640353</v>
      </c>
    </row>
    <row r="305" spans="1:37" x14ac:dyDescent="0.25">
      <c r="A305" s="25" t="s">
        <v>895</v>
      </c>
      <c r="B305" s="35" t="s">
        <v>78</v>
      </c>
      <c r="C305" s="31" t="s">
        <v>896</v>
      </c>
      <c r="D305" s="32"/>
      <c r="E305" s="31" t="s">
        <v>897</v>
      </c>
      <c r="F305" s="31" t="s">
        <v>898</v>
      </c>
      <c r="G305" s="173">
        <v>2457.9166666666665</v>
      </c>
      <c r="H305" s="173">
        <v>4225.666666666667</v>
      </c>
      <c r="I305" s="29">
        <v>5.2516756913740789E-2</v>
      </c>
      <c r="J305" s="29">
        <v>0.10270222063009127</v>
      </c>
      <c r="K305" s="29">
        <v>0.13769303574933753</v>
      </c>
      <c r="L305" s="29">
        <v>0.27448650382765727</v>
      </c>
      <c r="M305" s="29">
        <v>0.10311176064873884</v>
      </c>
      <c r="N305" s="29">
        <v>0.15701006784277161</v>
      </c>
      <c r="O305" s="29">
        <v>0.17290400821964866</v>
      </c>
      <c r="P305" s="29">
        <v>0.15937261662086563</v>
      </c>
      <c r="Q305" s="29">
        <v>5.9231796569830214E-2</v>
      </c>
      <c r="R305" s="29">
        <v>0.1522968067033075</v>
      </c>
      <c r="T305" s="174">
        <f t="shared" si="67"/>
        <v>2.1366369993724005E-5</v>
      </c>
      <c r="U305" s="174">
        <f t="shared" si="68"/>
        <v>2.4304382889506491E-5</v>
      </c>
      <c r="V305" s="174">
        <f t="shared" si="69"/>
        <v>5.6020221359282943E-5</v>
      </c>
      <c r="W305" s="174">
        <f t="shared" si="70"/>
        <v>6.4956970220318033E-5</v>
      </c>
      <c r="X305" s="174">
        <f t="shared" si="71"/>
        <v>4.1950877361751694E-5</v>
      </c>
      <c r="Y305" s="174">
        <f t="shared" si="72"/>
        <v>3.7156283310587265E-5</v>
      </c>
      <c r="Z305" s="174">
        <f t="shared" si="73"/>
        <v>7.0345756861698048E-5</v>
      </c>
      <c r="AA305" s="174">
        <f t="shared" si="74"/>
        <v>3.7715378233225278E-5</v>
      </c>
      <c r="AB305" s="174">
        <f t="shared" si="75"/>
        <v>2.4098374600371676E-5</v>
      </c>
      <c r="AC305" s="174">
        <f t="shared" si="76"/>
        <v>3.6040894542077972E-5</v>
      </c>
      <c r="AE305" s="175">
        <f t="shared" si="77"/>
        <v>1.1375064129585641</v>
      </c>
      <c r="AF305" s="175">
        <f t="shared" si="78"/>
        <v>1.1595271965049849</v>
      </c>
      <c r="AG305" s="175">
        <f t="shared" si="79"/>
        <v>0.88570932593805884</v>
      </c>
      <c r="AH305" s="175">
        <f t="shared" si="80"/>
        <v>0.53614290208540782</v>
      </c>
      <c r="AI305" s="175">
        <f t="shared" si="81"/>
        <v>1.4955736699985609</v>
      </c>
    </row>
    <row r="306" spans="1:37" x14ac:dyDescent="0.25">
      <c r="A306" s="25" t="s">
        <v>899</v>
      </c>
      <c r="B306" s="35" t="s">
        <v>78</v>
      </c>
      <c r="C306" s="31" t="s">
        <v>900</v>
      </c>
      <c r="D306" s="32">
        <v>3935</v>
      </c>
      <c r="E306" s="31">
        <v>3</v>
      </c>
      <c r="F306" s="31" t="s">
        <v>901</v>
      </c>
      <c r="G306" s="173">
        <v>1329.6333333333334</v>
      </c>
      <c r="H306" s="173">
        <v>1387</v>
      </c>
      <c r="I306" s="29">
        <v>2.2941584900542503E-2</v>
      </c>
      <c r="J306" s="29">
        <v>2.5077588305680402E-2</v>
      </c>
      <c r="K306" s="29">
        <v>6.8746601928546591E-2</v>
      </c>
      <c r="L306" s="29">
        <v>0.12440042134078752</v>
      </c>
      <c r="M306" s="29">
        <v>2.3263513687848892E-2</v>
      </c>
      <c r="N306" s="29">
        <v>7.5028066275116545E-2</v>
      </c>
      <c r="O306" s="29">
        <v>2.533997414104883E-2</v>
      </c>
      <c r="P306" s="29">
        <v>3.3461066994295192E-2</v>
      </c>
      <c r="Q306" s="29">
        <v>1.8719458077154916E-2</v>
      </c>
      <c r="R306" s="29">
        <v>2.6702953905713565E-2</v>
      </c>
      <c r="T306" s="174">
        <f t="shared" si="67"/>
        <v>1.7254068716094038E-5</v>
      </c>
      <c r="U306" s="174">
        <f t="shared" si="68"/>
        <v>1.8080452996164674E-5</v>
      </c>
      <c r="V306" s="174">
        <f t="shared" si="69"/>
        <v>5.1703428460387513E-5</v>
      </c>
      <c r="W306" s="174">
        <f t="shared" si="70"/>
        <v>8.9690282149089781E-5</v>
      </c>
      <c r="X306" s="174">
        <f t="shared" si="71"/>
        <v>1.7496187185325948E-5</v>
      </c>
      <c r="Y306" s="174">
        <f t="shared" si="72"/>
        <v>5.4093775252427215E-5</v>
      </c>
      <c r="Z306" s="174">
        <f t="shared" si="73"/>
        <v>1.9057866184448464E-5</v>
      </c>
      <c r="AA306" s="174">
        <f t="shared" si="74"/>
        <v>2.412477793388262E-5</v>
      </c>
      <c r="AB306" s="174">
        <f t="shared" si="75"/>
        <v>1.4078661844484631E-5</v>
      </c>
      <c r="AC306" s="174">
        <f t="shared" si="76"/>
        <v>1.9252309953650733E-5</v>
      </c>
      <c r="AE306" s="175">
        <f t="shared" si="77"/>
        <v>1.0478950381888656</v>
      </c>
      <c r="AF306" s="175">
        <f t="shared" si="78"/>
        <v>1.7347066687812749</v>
      </c>
      <c r="AG306" s="175">
        <f t="shared" si="79"/>
        <v>3.0917464862170463</v>
      </c>
      <c r="AH306" s="175">
        <f t="shared" si="80"/>
        <v>1.2658698356046199</v>
      </c>
      <c r="AI306" s="175">
        <f t="shared" si="81"/>
        <v>1.3674815239058318</v>
      </c>
    </row>
    <row r="307" spans="1:37" x14ac:dyDescent="0.25">
      <c r="A307" s="25" t="s">
        <v>902</v>
      </c>
      <c r="B307" s="35" t="s">
        <v>78</v>
      </c>
      <c r="C307" s="31" t="s">
        <v>900</v>
      </c>
      <c r="D307" s="32">
        <v>3935</v>
      </c>
      <c r="E307" s="31" t="s">
        <v>148</v>
      </c>
      <c r="F307" s="31" t="s">
        <v>903</v>
      </c>
      <c r="G307" s="173">
        <v>1285.5208333333333</v>
      </c>
      <c r="H307" s="173">
        <v>1079.2916666666667</v>
      </c>
      <c r="I307" s="29">
        <v>2.2254185469216793E-2</v>
      </c>
      <c r="J307" s="29">
        <v>1.4081396957409962E-2</v>
      </c>
      <c r="K307" s="29">
        <v>3.5877285312814346E-2</v>
      </c>
      <c r="L307" s="29">
        <v>3.161051352780745E-2</v>
      </c>
      <c r="M307" s="29">
        <v>1.6406711742074646E-2</v>
      </c>
      <c r="N307" s="29">
        <v>2.4780411797036224E-2</v>
      </c>
      <c r="O307" s="29">
        <v>2.9739060986612192E-2</v>
      </c>
      <c r="P307" s="29">
        <v>2.4454891062002885E-2</v>
      </c>
      <c r="Q307" s="29">
        <v>2.0104113926019643E-2</v>
      </c>
      <c r="R307" s="29">
        <v>1.2521464259418653E-2</v>
      </c>
      <c r="T307" s="174">
        <f t="shared" si="67"/>
        <v>1.7311415647393342E-5</v>
      </c>
      <c r="U307" s="174">
        <f t="shared" si="68"/>
        <v>1.3046887502522452E-5</v>
      </c>
      <c r="V307" s="174">
        <f t="shared" si="69"/>
        <v>2.7908754477191292E-5</v>
      </c>
      <c r="W307" s="174">
        <f t="shared" si="70"/>
        <v>2.9288203091046548E-5</v>
      </c>
      <c r="X307" s="174">
        <f t="shared" si="71"/>
        <v>1.2762696112463869E-5</v>
      </c>
      <c r="Y307" s="174">
        <f t="shared" si="72"/>
        <v>2.2959884304091008E-5</v>
      </c>
      <c r="Z307" s="174">
        <f t="shared" si="73"/>
        <v>2.313386155671964E-5</v>
      </c>
      <c r="AA307" s="174">
        <f t="shared" si="74"/>
        <v>2.2658278403585269E-5</v>
      </c>
      <c r="AB307" s="174">
        <f t="shared" si="75"/>
        <v>1.5638886126714901E-5</v>
      </c>
      <c r="AC307" s="174">
        <f t="shared" si="76"/>
        <v>1.1601557434507495E-5</v>
      </c>
      <c r="AE307" s="175">
        <f t="shared" si="77"/>
        <v>0.75365803515248508</v>
      </c>
      <c r="AF307" s="175">
        <f t="shared" si="78"/>
        <v>1.0494270933868663</v>
      </c>
      <c r="AG307" s="175">
        <f t="shared" si="79"/>
        <v>1.7989838590349816</v>
      </c>
      <c r="AH307" s="175">
        <f t="shared" si="80"/>
        <v>0.97944211985671581</v>
      </c>
      <c r="AI307" s="175">
        <f t="shared" si="81"/>
        <v>0.74184039326747842</v>
      </c>
    </row>
    <row r="308" spans="1:37" x14ac:dyDescent="0.25">
      <c r="A308" s="25" t="s">
        <v>904</v>
      </c>
      <c r="B308" s="35" t="s">
        <v>78</v>
      </c>
      <c r="C308" s="31" t="s">
        <v>905</v>
      </c>
      <c r="D308" s="32">
        <v>3947</v>
      </c>
      <c r="E308" s="31" t="s">
        <v>233</v>
      </c>
      <c r="F308" s="31" t="s">
        <v>906</v>
      </c>
      <c r="G308" s="173">
        <v>6385.8999999999969</v>
      </c>
      <c r="H308" s="173">
        <v>1162.4833333333331</v>
      </c>
      <c r="I308" s="29">
        <v>0.14111957664847843</v>
      </c>
      <c r="J308" s="29">
        <v>1.6987139590139588E-2</v>
      </c>
      <c r="K308" s="29">
        <v>0.18945552866052864</v>
      </c>
      <c r="L308" s="29">
        <v>4.8396430798930794E-2</v>
      </c>
      <c r="M308" s="29">
        <v>0.14670572913572913</v>
      </c>
      <c r="N308" s="29">
        <v>2.3292163498663497E-2</v>
      </c>
      <c r="O308" s="29">
        <v>0.28649223938223939</v>
      </c>
      <c r="P308" s="29">
        <v>2.7172412681912683E-2</v>
      </c>
      <c r="Q308" s="29">
        <v>8.1724509801009787E-2</v>
      </c>
      <c r="R308" s="29">
        <v>1.8223149836649837E-2</v>
      </c>
      <c r="T308" s="174">
        <f t="shared" si="67"/>
        <v>2.2098619873232982E-5</v>
      </c>
      <c r="U308" s="174">
        <f t="shared" si="68"/>
        <v>1.461280269836665E-5</v>
      </c>
      <c r="V308" s="174">
        <f t="shared" si="69"/>
        <v>2.9667788199083722E-5</v>
      </c>
      <c r="W308" s="174">
        <f t="shared" si="70"/>
        <v>4.1631935195283777E-5</v>
      </c>
      <c r="X308" s="174">
        <f t="shared" si="71"/>
        <v>2.2973383412788987E-5</v>
      </c>
      <c r="Y308" s="174">
        <f t="shared" si="72"/>
        <v>2.003655693873475E-5</v>
      </c>
      <c r="Z308" s="174">
        <f t="shared" si="73"/>
        <v>4.4863251754997655E-5</v>
      </c>
      <c r="AA308" s="174">
        <f t="shared" si="74"/>
        <v>2.3374453553667598E-5</v>
      </c>
      <c r="AB308" s="174">
        <f t="shared" si="75"/>
        <v>1.2797649477913814E-5</v>
      </c>
      <c r="AC308" s="174">
        <f t="shared" si="76"/>
        <v>1.5676052562746284E-5</v>
      </c>
      <c r="AE308" s="175">
        <f t="shared" si="77"/>
        <v>0.66125408655345264</v>
      </c>
      <c r="AF308" s="175">
        <f t="shared" si="78"/>
        <v>1.4032706083755029</v>
      </c>
      <c r="AG308" s="175">
        <f t="shared" si="79"/>
        <v>0.87216395507422984</v>
      </c>
      <c r="AH308" s="175">
        <f t="shared" si="80"/>
        <v>0.52101558935847181</v>
      </c>
      <c r="AI308" s="175">
        <f t="shared" si="81"/>
        <v>1.2249165434480775</v>
      </c>
    </row>
    <row r="309" spans="1:37" x14ac:dyDescent="0.25">
      <c r="A309" s="25" t="s">
        <v>907</v>
      </c>
      <c r="B309" s="35" t="s">
        <v>78</v>
      </c>
      <c r="C309" s="31" t="s">
        <v>908</v>
      </c>
      <c r="D309" s="32">
        <v>3936</v>
      </c>
      <c r="E309" s="31" t="s">
        <v>148</v>
      </c>
      <c r="F309" s="31" t="s">
        <v>909</v>
      </c>
      <c r="G309" s="173">
        <v>4466.791666666667</v>
      </c>
      <c r="H309" s="173">
        <v>1240.7916666666667</v>
      </c>
      <c r="I309" s="29">
        <v>6.900762951492237E-2</v>
      </c>
      <c r="J309" s="29">
        <v>1.8906964499184931E-2</v>
      </c>
      <c r="K309" s="29">
        <v>0.28314728672341966</v>
      </c>
      <c r="L309" s="29">
        <v>5.7047693080963587E-2</v>
      </c>
      <c r="M309" s="29">
        <v>0.10405942175330556</v>
      </c>
      <c r="N309" s="29">
        <v>3.5931021554066286E-2</v>
      </c>
      <c r="O309" s="29">
        <v>0.11877556257924289</v>
      </c>
      <c r="P309" s="29">
        <v>4.008628672341967E-2</v>
      </c>
      <c r="Q309" s="29">
        <v>9.9843199148704931E-2</v>
      </c>
      <c r="R309" s="29">
        <v>1.4290454736460786E-2</v>
      </c>
      <c r="T309" s="174">
        <f t="shared" si="67"/>
        <v>1.5449036951933593E-5</v>
      </c>
      <c r="U309" s="174">
        <f t="shared" si="68"/>
        <v>1.5237823566286253E-5</v>
      </c>
      <c r="V309" s="174">
        <f t="shared" si="69"/>
        <v>6.3389409637436181E-5</v>
      </c>
      <c r="W309" s="174">
        <f t="shared" si="70"/>
        <v>4.5976850597505823E-5</v>
      </c>
      <c r="X309" s="174">
        <f t="shared" si="71"/>
        <v>2.3296233520324366E-5</v>
      </c>
      <c r="Y309" s="174">
        <f t="shared" si="72"/>
        <v>2.8958142224305412E-5</v>
      </c>
      <c r="Z309" s="174">
        <f t="shared" si="73"/>
        <v>2.65907997155101E-5</v>
      </c>
      <c r="AA309" s="174">
        <f t="shared" si="74"/>
        <v>3.230702445891642E-5</v>
      </c>
      <c r="AB309" s="174">
        <f t="shared" si="75"/>
        <v>2.235232950168296E-5</v>
      </c>
      <c r="AC309" s="174">
        <f t="shared" si="76"/>
        <v>1.1517207215657304E-5</v>
      </c>
      <c r="AE309" s="175">
        <f t="shared" si="77"/>
        <v>0.98632837850640886</v>
      </c>
      <c r="AF309" s="175">
        <f t="shared" si="78"/>
        <v>0.72530807370625927</v>
      </c>
      <c r="AG309" s="175">
        <f t="shared" si="79"/>
        <v>1.2430396612843624</v>
      </c>
      <c r="AH309" s="175">
        <f t="shared" si="80"/>
        <v>1.2149700198776689</v>
      </c>
      <c r="AI309" s="175">
        <f t="shared" si="81"/>
        <v>0.51525758041416425</v>
      </c>
    </row>
    <row r="310" spans="1:37" x14ac:dyDescent="0.25">
      <c r="A310" s="25" t="s">
        <v>910</v>
      </c>
      <c r="B310" s="35" t="s">
        <v>78</v>
      </c>
      <c r="C310" s="31" t="s">
        <v>911</v>
      </c>
      <c r="D310" s="32">
        <v>56671</v>
      </c>
      <c r="E310" s="31">
        <v>1</v>
      </c>
      <c r="F310" s="31"/>
      <c r="G310" s="173">
        <v>614.71666666666658</v>
      </c>
      <c r="H310" s="173">
        <v>428.2166666666667</v>
      </c>
      <c r="I310" s="29">
        <v>1.3565856874154261E-2</v>
      </c>
      <c r="J310" s="29">
        <v>6.3542886693376934E-3</v>
      </c>
      <c r="K310" s="29">
        <v>1.4646384993856941E-2</v>
      </c>
      <c r="L310" s="29">
        <v>3.5225739397115326E-2</v>
      </c>
      <c r="M310" s="29">
        <v>1.5440324487440133E-2</v>
      </c>
      <c r="N310" s="29">
        <v>1.1729991581407568E-2</v>
      </c>
      <c r="O310" s="29">
        <v>2.370244320703653E-2</v>
      </c>
      <c r="P310" s="29">
        <v>1.7928866905096163E-2</v>
      </c>
      <c r="Q310" s="29">
        <v>1.0508410893098782E-2</v>
      </c>
      <c r="R310" s="29">
        <v>8.4187628857255916E-3</v>
      </c>
      <c r="T310" s="174">
        <f t="shared" si="67"/>
        <v>2.206847090663058E-5</v>
      </c>
      <c r="U310" s="174">
        <f t="shared" si="68"/>
        <v>1.4838956920572201E-5</v>
      </c>
      <c r="V310" s="174">
        <f t="shared" si="69"/>
        <v>2.3826237009771891E-5</v>
      </c>
      <c r="W310" s="174">
        <f t="shared" si="70"/>
        <v>8.2261486156810003E-5</v>
      </c>
      <c r="X310" s="174">
        <f t="shared" si="71"/>
        <v>2.5117790560594531E-5</v>
      </c>
      <c r="Y310" s="174">
        <f t="shared" si="72"/>
        <v>2.7392655388022188E-5</v>
      </c>
      <c r="Z310" s="174">
        <f t="shared" si="73"/>
        <v>3.8558322056833553E-5</v>
      </c>
      <c r="AA310" s="174">
        <f t="shared" si="74"/>
        <v>4.1868680742060859E-5</v>
      </c>
      <c r="AB310" s="174">
        <f t="shared" si="75"/>
        <v>1.709472259810555E-5</v>
      </c>
      <c r="AC310" s="174">
        <f t="shared" si="76"/>
        <v>1.9660054222688495E-5</v>
      </c>
      <c r="AE310" s="175">
        <f t="shared" si="77"/>
        <v>0.67240530544024979</v>
      </c>
      <c r="AF310" s="175">
        <f t="shared" si="78"/>
        <v>3.452558879653215</v>
      </c>
      <c r="AG310" s="175">
        <f t="shared" si="79"/>
        <v>1.090567871482953</v>
      </c>
      <c r="AH310" s="175">
        <f t="shared" si="80"/>
        <v>1.0858532868818296</v>
      </c>
      <c r="AI310" s="175">
        <f t="shared" si="81"/>
        <v>1.150065706527887</v>
      </c>
    </row>
    <row r="311" spans="1:37" x14ac:dyDescent="0.25">
      <c r="A311" s="25" t="s">
        <v>912</v>
      </c>
      <c r="B311" s="35" t="s">
        <v>78</v>
      </c>
      <c r="C311" s="31" t="s">
        <v>913</v>
      </c>
      <c r="D311" s="32">
        <v>3948</v>
      </c>
      <c r="E311" s="31" t="s">
        <v>148</v>
      </c>
      <c r="F311" s="31" t="s">
        <v>914</v>
      </c>
      <c r="G311" s="173">
        <v>1819.7583333333339</v>
      </c>
      <c r="H311" s="173">
        <v>1153.5333333333333</v>
      </c>
      <c r="I311" s="29">
        <v>4.0248743342632516E-2</v>
      </c>
      <c r="J311" s="29">
        <v>1.6880353540830714E-2</v>
      </c>
      <c r="K311" s="29">
        <v>5.787592940028196E-2</v>
      </c>
      <c r="L311" s="29">
        <v>4.9475023316343132E-2</v>
      </c>
      <c r="M311" s="29">
        <v>4.0974430105194665E-2</v>
      </c>
      <c r="N311" s="29">
        <v>2.3853921212449846E-2</v>
      </c>
      <c r="O311" s="29">
        <v>8.7979931406571954E-2</v>
      </c>
      <c r="P311" s="29">
        <v>2.2130542240537902E-2</v>
      </c>
      <c r="Q311" s="29">
        <v>2.4654439052163541E-2</v>
      </c>
      <c r="R311" s="29">
        <v>1.934383391172324E-2</v>
      </c>
      <c r="T311" s="174">
        <f t="shared" si="67"/>
        <v>2.2117631009226958E-5</v>
      </c>
      <c r="U311" s="174">
        <f t="shared" si="68"/>
        <v>1.4633607068858621E-5</v>
      </c>
      <c r="V311" s="174">
        <f t="shared" si="69"/>
        <v>3.1804184292025192E-5</v>
      </c>
      <c r="W311" s="174">
        <f t="shared" si="70"/>
        <v>4.2889981491368379E-5</v>
      </c>
      <c r="X311" s="174">
        <f t="shared" si="71"/>
        <v>2.2516412951460396E-5</v>
      </c>
      <c r="Y311" s="174">
        <f t="shared" si="72"/>
        <v>2.0679004692061938E-5</v>
      </c>
      <c r="Z311" s="174">
        <f t="shared" si="73"/>
        <v>4.8347041359835468E-5</v>
      </c>
      <c r="AA311" s="174">
        <f t="shared" si="74"/>
        <v>1.918500454303118E-5</v>
      </c>
      <c r="AB311" s="174">
        <f t="shared" si="75"/>
        <v>1.3548194065419054E-5</v>
      </c>
      <c r="AC311" s="174">
        <f t="shared" si="76"/>
        <v>1.6769202373914848E-5</v>
      </c>
      <c r="AE311" s="175">
        <f t="shared" si="77"/>
        <v>0.66162633162447748</v>
      </c>
      <c r="AF311" s="175">
        <f t="shared" si="78"/>
        <v>1.3485641102300781</v>
      </c>
      <c r="AG311" s="175">
        <f t="shared" si="79"/>
        <v>0.91839693723154581</v>
      </c>
      <c r="AH311" s="175">
        <f t="shared" si="80"/>
        <v>0.3968185850348479</v>
      </c>
      <c r="AI311" s="175">
        <f t="shared" si="81"/>
        <v>1.2377444767134849</v>
      </c>
    </row>
    <row r="312" spans="1:37" x14ac:dyDescent="0.25">
      <c r="A312" s="25" t="s">
        <v>915</v>
      </c>
      <c r="B312" s="35" t="s">
        <v>78</v>
      </c>
      <c r="C312" s="31" t="s">
        <v>916</v>
      </c>
      <c r="D312" s="32">
        <v>3954</v>
      </c>
      <c r="E312" s="31" t="s">
        <v>148</v>
      </c>
      <c r="F312" s="31" t="s">
        <v>917</v>
      </c>
      <c r="G312" s="173">
        <v>958.93333333333339</v>
      </c>
      <c r="H312" s="173">
        <v>830.14583333333337</v>
      </c>
      <c r="I312" s="29">
        <v>1.770369223284101E-2</v>
      </c>
      <c r="J312" s="29">
        <v>1.6619851061553587E-2</v>
      </c>
      <c r="K312" s="29">
        <v>4.2967429259502379E-2</v>
      </c>
      <c r="L312" s="29">
        <v>6.221713146343838E-2</v>
      </c>
      <c r="M312" s="29">
        <v>2.0151927959263367E-2</v>
      </c>
      <c r="N312" s="29">
        <v>3.6837887241880148E-2</v>
      </c>
      <c r="O312" s="29">
        <v>3.2457102345786276E-2</v>
      </c>
      <c r="P312" s="29">
        <v>3.9014212483607404E-2</v>
      </c>
      <c r="Q312" s="29">
        <v>1.4217540503909644E-2</v>
      </c>
      <c r="R312" s="29">
        <v>2.1267352760004663E-2</v>
      </c>
      <c r="T312" s="174">
        <f t="shared" si="67"/>
        <v>1.8461859252823632E-5</v>
      </c>
      <c r="U312" s="174">
        <f t="shared" si="68"/>
        <v>2.002039930119136E-5</v>
      </c>
      <c r="V312" s="174">
        <f t="shared" si="69"/>
        <v>4.4807524950815883E-5</v>
      </c>
      <c r="W312" s="174">
        <f t="shared" si="70"/>
        <v>7.4947230914373532E-5</v>
      </c>
      <c r="X312" s="174">
        <f t="shared" si="71"/>
        <v>2.1014941559298559E-5</v>
      </c>
      <c r="Y312" s="174">
        <f t="shared" si="72"/>
        <v>4.437519982960441E-5</v>
      </c>
      <c r="Z312" s="174">
        <f t="shared" si="73"/>
        <v>3.384708948740226E-5</v>
      </c>
      <c r="AA312" s="174">
        <f t="shared" si="74"/>
        <v>4.6996817808446189E-5</v>
      </c>
      <c r="AB312" s="174">
        <f t="shared" si="75"/>
        <v>1.4826411815812337E-5</v>
      </c>
      <c r="AC312" s="174">
        <f t="shared" si="76"/>
        <v>2.5618815280453328E-5</v>
      </c>
      <c r="AE312" s="175">
        <f t="shared" si="77"/>
        <v>1.0844194523977513</v>
      </c>
      <c r="AF312" s="175">
        <f t="shared" si="78"/>
        <v>1.6726483106719521</v>
      </c>
      <c r="AG312" s="175">
        <f t="shared" si="79"/>
        <v>2.1116023427611936</v>
      </c>
      <c r="AH312" s="175">
        <f t="shared" si="80"/>
        <v>1.3885039606119811</v>
      </c>
      <c r="AI312" s="175">
        <f t="shared" si="81"/>
        <v>1.727917421876203</v>
      </c>
    </row>
    <row r="313" spans="1:37" x14ac:dyDescent="0.25">
      <c r="A313" s="25" t="s">
        <v>918</v>
      </c>
      <c r="B313" s="35" t="s">
        <v>78</v>
      </c>
      <c r="C313" s="31" t="s">
        <v>919</v>
      </c>
      <c r="D313" s="32">
        <v>6264</v>
      </c>
      <c r="E313" s="31">
        <v>1</v>
      </c>
      <c r="F313" s="31" t="s">
        <v>920</v>
      </c>
      <c r="G313" s="173">
        <v>2055.0166666666669</v>
      </c>
      <c r="H313" s="173">
        <v>1251.5958333333333</v>
      </c>
      <c r="I313" s="29">
        <v>3.5071365744621413E-2</v>
      </c>
      <c r="J313" s="29">
        <v>2.0200106259243011E-2</v>
      </c>
      <c r="K313" s="29">
        <v>9.1475632780809807E-2</v>
      </c>
      <c r="L313" s="29">
        <v>9.8252486315570348E-2</v>
      </c>
      <c r="M313" s="29">
        <v>3.6814748781415767E-2</v>
      </c>
      <c r="N313" s="29">
        <v>6.2813697502165131E-2</v>
      </c>
      <c r="O313" s="29">
        <v>3.968266466890194E-2</v>
      </c>
      <c r="P313" s="29">
        <v>3.3200247902481196E-2</v>
      </c>
      <c r="Q313" s="29">
        <v>3.2025875831237789E-2</v>
      </c>
      <c r="R313" s="29">
        <v>2.2083754638869742E-2</v>
      </c>
      <c r="T313" s="174">
        <f t="shared" si="67"/>
        <v>1.7066219614417437E-5</v>
      </c>
      <c r="U313" s="174">
        <f t="shared" si="68"/>
        <v>1.6139480270915206E-5</v>
      </c>
      <c r="V313" s="174">
        <f t="shared" si="69"/>
        <v>4.4513328901214002E-5</v>
      </c>
      <c r="W313" s="174">
        <f t="shared" si="70"/>
        <v>7.8501768461387242E-5</v>
      </c>
      <c r="X313" s="174">
        <f t="shared" si="71"/>
        <v>1.7914574309088701E-5</v>
      </c>
      <c r="Y313" s="174">
        <f t="shared" si="72"/>
        <v>5.0186886077173579E-5</v>
      </c>
      <c r="Z313" s="174">
        <f t="shared" si="73"/>
        <v>1.9310142497904447E-5</v>
      </c>
      <c r="AA313" s="174">
        <f t="shared" si="74"/>
        <v>2.6526333036807967E-5</v>
      </c>
      <c r="AB313" s="174">
        <f t="shared" si="75"/>
        <v>1.5584241408214591E-5</v>
      </c>
      <c r="AC313" s="174">
        <f t="shared" si="76"/>
        <v>1.7644477594699895E-5</v>
      </c>
      <c r="AE313" s="175">
        <f t="shared" si="77"/>
        <v>0.9456974441651198</v>
      </c>
      <c r="AF313" s="175">
        <f t="shared" si="78"/>
        <v>1.7635564537444937</v>
      </c>
      <c r="AG313" s="175">
        <f t="shared" si="79"/>
        <v>2.8014556869326217</v>
      </c>
      <c r="AH313" s="175">
        <f t="shared" si="80"/>
        <v>1.3736994970226981</v>
      </c>
      <c r="AI313" s="175">
        <f t="shared" si="81"/>
        <v>1.1321999661401123</v>
      </c>
    </row>
    <row r="314" spans="1:37" x14ac:dyDescent="0.25">
      <c r="A314" s="34" t="s">
        <v>921</v>
      </c>
      <c r="B314" s="35" t="s">
        <v>78</v>
      </c>
      <c r="C314" s="31" t="s">
        <v>922</v>
      </c>
      <c r="D314" s="32">
        <v>3938</v>
      </c>
      <c r="E314" s="31" t="s">
        <v>923</v>
      </c>
      <c r="F314" s="31" t="s">
        <v>924</v>
      </c>
      <c r="G314" s="173"/>
      <c r="H314" s="173"/>
      <c r="I314" s="29">
        <v>0</v>
      </c>
      <c r="J314" s="29">
        <v>0</v>
      </c>
      <c r="K314" s="29">
        <v>0</v>
      </c>
      <c r="L314" s="29">
        <v>0</v>
      </c>
      <c r="M314" s="29">
        <v>0</v>
      </c>
      <c r="N314" s="29">
        <v>0</v>
      </c>
      <c r="O314" s="29">
        <v>0</v>
      </c>
      <c r="P314" s="29">
        <v>0</v>
      </c>
      <c r="Q314" s="29">
        <v>0</v>
      </c>
      <c r="R314" s="29">
        <v>0</v>
      </c>
      <c r="T314" s="174"/>
      <c r="U314" s="174"/>
      <c r="V314" s="174"/>
      <c r="W314" s="174"/>
      <c r="X314" s="174"/>
      <c r="Y314" s="174"/>
      <c r="Z314" s="174"/>
      <c r="AA314" s="174"/>
      <c r="AB314" s="174"/>
      <c r="AC314" s="174"/>
      <c r="AE314" s="175"/>
      <c r="AF314" s="175"/>
      <c r="AG314" s="175"/>
      <c r="AH314" s="175"/>
      <c r="AI314" s="175"/>
    </row>
    <row r="315" spans="1:37" x14ac:dyDescent="0.25">
      <c r="A315" s="25" t="s">
        <v>925</v>
      </c>
      <c r="B315" s="35" t="s">
        <v>78</v>
      </c>
      <c r="C315" s="31" t="s">
        <v>926</v>
      </c>
      <c r="D315" s="32">
        <v>6004</v>
      </c>
      <c r="E315" s="31">
        <v>1</v>
      </c>
      <c r="F315" s="31" t="s">
        <v>927</v>
      </c>
      <c r="G315" s="173">
        <v>2472.7999999999997</v>
      </c>
      <c r="H315" s="173">
        <v>1957.3458333333331</v>
      </c>
      <c r="I315" s="29">
        <v>4.8669815102328859E-2</v>
      </c>
      <c r="J315" s="29">
        <v>3.0580083271689741E-2</v>
      </c>
      <c r="K315" s="29">
        <v>9.8441019549825648E-2</v>
      </c>
      <c r="L315" s="29">
        <v>6.8096999048927409E-2</v>
      </c>
      <c r="M315" s="29">
        <v>4.2498409066892111E-2</v>
      </c>
      <c r="N315" s="29">
        <v>3.8671632463278038E-2</v>
      </c>
      <c r="O315" s="29">
        <v>8.327896375356654E-2</v>
      </c>
      <c r="P315" s="29">
        <v>5.5264285533129037E-2</v>
      </c>
      <c r="Q315" s="29">
        <v>3.3058742365000532E-2</v>
      </c>
      <c r="R315" s="29">
        <v>4.9135185881855656E-2</v>
      </c>
      <c r="T315" s="174">
        <f t="shared" si="67"/>
        <v>1.9682066929120377E-5</v>
      </c>
      <c r="U315" s="174">
        <f t="shared" si="68"/>
        <v>1.5623239772407657E-5</v>
      </c>
      <c r="V315" s="174">
        <f t="shared" si="69"/>
        <v>3.9809535566898113E-5</v>
      </c>
      <c r="W315" s="174">
        <f t="shared" si="70"/>
        <v>3.4790478968634357E-5</v>
      </c>
      <c r="X315" s="174">
        <f t="shared" si="71"/>
        <v>1.7186351127018812E-5</v>
      </c>
      <c r="Y315" s="174">
        <f t="shared" si="72"/>
        <v>1.975717923971605E-5</v>
      </c>
      <c r="Z315" s="174">
        <f t="shared" si="73"/>
        <v>3.3678002164981619E-5</v>
      </c>
      <c r="AA315" s="174">
        <f t="shared" si="74"/>
        <v>2.8234297992713283E-5</v>
      </c>
      <c r="AB315" s="174">
        <f t="shared" si="75"/>
        <v>1.3368951134341854E-5</v>
      </c>
      <c r="AC315" s="174">
        <f t="shared" si="76"/>
        <v>2.5102965988477933E-5</v>
      </c>
      <c r="AE315" s="175">
        <f t="shared" si="77"/>
        <v>0.79378044128548675</v>
      </c>
      <c r="AF315" s="175">
        <f t="shared" si="78"/>
        <v>0.87392325665720316</v>
      </c>
      <c r="AG315" s="175">
        <f t="shared" si="79"/>
        <v>1.1495854526476896</v>
      </c>
      <c r="AH315" s="175">
        <f t="shared" si="80"/>
        <v>0.83836024044417046</v>
      </c>
      <c r="AI315" s="175">
        <f t="shared" si="81"/>
        <v>1.8777064659914877</v>
      </c>
    </row>
    <row r="316" spans="1:37" x14ac:dyDescent="0.25">
      <c r="A316" s="25" t="s">
        <v>928</v>
      </c>
      <c r="B316" s="35" t="s">
        <v>78</v>
      </c>
      <c r="C316" s="31" t="s">
        <v>926</v>
      </c>
      <c r="D316" s="32">
        <v>6004</v>
      </c>
      <c r="E316" s="31">
        <v>2</v>
      </c>
      <c r="F316" s="31" t="s">
        <v>929</v>
      </c>
      <c r="G316" s="173">
        <v>2288.2333333333331</v>
      </c>
      <c r="H316" s="173">
        <v>2779.7916666666665</v>
      </c>
      <c r="I316" s="29">
        <v>4.4866702470981353E-2</v>
      </c>
      <c r="J316" s="29">
        <v>4.4993703726282107E-2</v>
      </c>
      <c r="K316" s="29">
        <v>9.1938540577611833E-2</v>
      </c>
      <c r="L316" s="29">
        <v>9.9015702126038246E-2</v>
      </c>
      <c r="M316" s="29">
        <v>3.9686908557494481E-2</v>
      </c>
      <c r="N316" s="29">
        <v>5.6546994208641316E-2</v>
      </c>
      <c r="O316" s="29">
        <v>7.7749785719728723E-2</v>
      </c>
      <c r="P316" s="29">
        <v>8.0224568543778102E-2</v>
      </c>
      <c r="Q316" s="29">
        <v>3.0944110569229601E-2</v>
      </c>
      <c r="R316" s="29">
        <v>7.1919340851939351E-2</v>
      </c>
      <c r="T316" s="174">
        <f t="shared" si="67"/>
        <v>1.9607573151476987E-5</v>
      </c>
      <c r="U316" s="174">
        <f t="shared" si="68"/>
        <v>1.6185998492554458E-5</v>
      </c>
      <c r="V316" s="174">
        <f t="shared" si="69"/>
        <v>4.0178831082616213E-5</v>
      </c>
      <c r="W316" s="174">
        <f t="shared" si="70"/>
        <v>3.561982838979117E-5</v>
      </c>
      <c r="X316" s="174">
        <f t="shared" si="71"/>
        <v>1.7343908061893958E-5</v>
      </c>
      <c r="Y316" s="174">
        <f t="shared" si="72"/>
        <v>2.0342169841975444E-5</v>
      </c>
      <c r="Z316" s="174">
        <f t="shared" si="73"/>
        <v>3.3978084571676287E-5</v>
      </c>
      <c r="AA316" s="174">
        <f t="shared" si="74"/>
        <v>2.885992123286629E-5</v>
      </c>
      <c r="AB316" s="174">
        <f t="shared" si="75"/>
        <v>1.3523144741603976E-5</v>
      </c>
      <c r="AC316" s="174">
        <f t="shared" si="76"/>
        <v>2.5872205357813754E-5</v>
      </c>
      <c r="AE316" s="175">
        <f t="shared" si="77"/>
        <v>0.82549728961920055</v>
      </c>
      <c r="AF316" s="175">
        <f t="shared" si="78"/>
        <v>0.8865322218197248</v>
      </c>
      <c r="AG316" s="175">
        <f t="shared" si="79"/>
        <v>1.1728711758262211</v>
      </c>
      <c r="AH316" s="175">
        <f t="shared" si="80"/>
        <v>0.84936869151604755</v>
      </c>
      <c r="AI316" s="175">
        <f t="shared" si="81"/>
        <v>1.9131796525269655</v>
      </c>
    </row>
    <row r="317" spans="1:37" x14ac:dyDescent="0.25">
      <c r="B317" s="40"/>
      <c r="C317" s="40"/>
      <c r="D317" s="41"/>
      <c r="E317" s="42"/>
      <c r="F317" s="43" t="s">
        <v>930</v>
      </c>
      <c r="G317" s="43"/>
      <c r="H317" s="43"/>
      <c r="I317" s="44"/>
      <c r="J317" s="44"/>
      <c r="K317" s="45"/>
      <c r="L317" s="45"/>
      <c r="M317" s="46"/>
      <c r="N317" s="46"/>
      <c r="O317" s="47"/>
      <c r="P317" s="47"/>
      <c r="Q317" s="52"/>
      <c r="R317" s="52"/>
    </row>
    <row r="318" spans="1:37" x14ac:dyDescent="0.25">
      <c r="A318" s="207" t="s">
        <v>1219</v>
      </c>
      <c r="B318" s="40"/>
      <c r="C318" s="40"/>
      <c r="D318" s="41"/>
      <c r="E318" s="48"/>
      <c r="F318" s="48"/>
      <c r="G318" s="48"/>
      <c r="H318" s="48"/>
    </row>
    <row r="319" spans="1:37" x14ac:dyDescent="0.25">
      <c r="A319" s="92"/>
      <c r="B319" s="92"/>
      <c r="C319" s="92"/>
      <c r="D319" s="92"/>
      <c r="E319" s="92"/>
      <c r="F319" s="93"/>
      <c r="G319" s="92"/>
      <c r="H319" s="92"/>
      <c r="I319" s="94"/>
      <c r="J319" s="94"/>
      <c r="K319" s="95" t="s">
        <v>931</v>
      </c>
      <c r="L319" s="95" t="s">
        <v>932</v>
      </c>
      <c r="M319" s="96" t="s">
        <v>931</v>
      </c>
      <c r="N319" s="96" t="s">
        <v>932</v>
      </c>
      <c r="O319" s="50" t="s">
        <v>931</v>
      </c>
      <c r="P319" s="50" t="s">
        <v>932</v>
      </c>
      <c r="Q319" s="51" t="s">
        <v>931</v>
      </c>
      <c r="R319" s="51" t="s">
        <v>932</v>
      </c>
    </row>
    <row r="320" spans="1:37" s="6" customFormat="1" ht="42.75" customHeight="1" x14ac:dyDescent="0.25">
      <c r="A320" s="21" t="s">
        <v>86</v>
      </c>
      <c r="B320" s="22" t="s">
        <v>87</v>
      </c>
      <c r="C320" s="91" t="s">
        <v>88</v>
      </c>
      <c r="D320" s="24"/>
      <c r="E320" s="24" t="s">
        <v>89</v>
      </c>
      <c r="F320" s="24" t="s">
        <v>90</v>
      </c>
      <c r="G320" s="123" t="s">
        <v>941</v>
      </c>
      <c r="H320" s="124" t="s">
        <v>942</v>
      </c>
      <c r="I320" s="53" t="s">
        <v>91</v>
      </c>
      <c r="J320" s="62" t="s">
        <v>92</v>
      </c>
      <c r="K320" s="54" t="s">
        <v>91</v>
      </c>
      <c r="L320" s="61" t="s">
        <v>92</v>
      </c>
      <c r="M320" s="55" t="s">
        <v>91</v>
      </c>
      <c r="N320" s="60" t="s">
        <v>92</v>
      </c>
      <c r="O320" s="56" t="s">
        <v>91</v>
      </c>
      <c r="P320" s="59" t="s">
        <v>92</v>
      </c>
      <c r="Q320" s="57" t="s">
        <v>91</v>
      </c>
      <c r="R320" s="58" t="s">
        <v>92</v>
      </c>
      <c r="AK320" s="14"/>
    </row>
    <row r="321" spans="1:35" x14ac:dyDescent="0.25">
      <c r="A321" s="14" t="s">
        <v>1072</v>
      </c>
      <c r="B321" s="130" t="s">
        <v>50</v>
      </c>
      <c r="C321" s="131" t="s">
        <v>945</v>
      </c>
      <c r="D321" s="132">
        <v>8065311</v>
      </c>
      <c r="E321" s="132">
        <v>48</v>
      </c>
      <c r="F321" s="132"/>
      <c r="G321" s="132">
        <v>1367.5</v>
      </c>
      <c r="H321" s="132">
        <v>144</v>
      </c>
      <c r="I321" s="133">
        <v>1.6115999999999998E-2</v>
      </c>
      <c r="J321" s="133">
        <v>1.6716999999999999E-3</v>
      </c>
      <c r="K321" s="133">
        <v>2.3977999999999999E-2</v>
      </c>
      <c r="L321" s="133">
        <v>3.6822999999999999E-3</v>
      </c>
      <c r="M321" s="133">
        <v>2.6176999999999999E-2</v>
      </c>
      <c r="N321" s="133">
        <v>2.0666E-3</v>
      </c>
      <c r="O321" s="133">
        <v>2.2019E-2</v>
      </c>
      <c r="P321" s="133">
        <v>1.6063E-3</v>
      </c>
      <c r="Q321" s="133">
        <v>2.3154999999999999E-2</v>
      </c>
      <c r="R321" s="133">
        <v>1.5996999999999999E-3</v>
      </c>
      <c r="T321" s="174">
        <f t="shared" ref="T321:T384" si="82">I321/$G321</f>
        <v>1.1785009140767824E-5</v>
      </c>
      <c r="U321" s="174">
        <f t="shared" ref="U321:U384" si="83">J321/$H321</f>
        <v>1.1609027777777777E-5</v>
      </c>
      <c r="V321" s="174">
        <f t="shared" ref="V321:V384" si="84">K321/$G321</f>
        <v>1.7534186471663619E-5</v>
      </c>
      <c r="W321" s="174">
        <f t="shared" ref="W321:W384" si="85">L321/$H321</f>
        <v>2.5571527777777776E-5</v>
      </c>
      <c r="X321" s="174">
        <f t="shared" ref="X321:X384" si="86">M321/$G321</f>
        <v>1.9142230347349177E-5</v>
      </c>
      <c r="Y321" s="174">
        <f t="shared" ref="Y321:Y384" si="87">N321/$H321</f>
        <v>1.4351388888888889E-5</v>
      </c>
      <c r="Z321" s="174">
        <f t="shared" ref="Z321:Z384" si="88">O321/$G321</f>
        <v>1.6101645338208409E-5</v>
      </c>
      <c r="AA321" s="174">
        <f t="shared" ref="AA321:AA384" si="89">P321/$H321</f>
        <v>1.1154861111111111E-5</v>
      </c>
      <c r="AB321" s="174">
        <f t="shared" ref="AB321:AB384" si="90">Q321/$G321</f>
        <v>1.693235831809872E-5</v>
      </c>
      <c r="AC321" s="174">
        <f t="shared" ref="AC321:AC384" si="91">R321/$H321</f>
        <v>1.1109027777777777E-5</v>
      </c>
      <c r="AE321" s="175">
        <f t="shared" ref="AE321:AE384" si="92">U321/T321</f>
        <v>0.98506735456137451</v>
      </c>
      <c r="AF321" s="175">
        <f t="shared" ref="AF321:AF384" si="93">W321/V321</f>
        <v>1.4583811925978443</v>
      </c>
      <c r="AG321" s="175">
        <f t="shared" ref="AG321:AG384" si="94">Y321/X321</f>
        <v>0.74972396781738004</v>
      </c>
      <c r="AH321" s="175">
        <f t="shared" ref="AH321:AH384" si="95">AA321/Z321</f>
        <v>0.69277771785478204</v>
      </c>
      <c r="AI321" s="175">
        <f t="shared" ref="AI321:AI384" si="96">AC321/AB321</f>
        <v>0.65608272451354399</v>
      </c>
    </row>
    <row r="322" spans="1:35" x14ac:dyDescent="0.25">
      <c r="A322" s="14" t="s">
        <v>1073</v>
      </c>
      <c r="B322" s="134" t="s">
        <v>50</v>
      </c>
      <c r="C322" s="135" t="s">
        <v>945</v>
      </c>
      <c r="D322" s="118">
        <v>8065311</v>
      </c>
      <c r="E322" s="118">
        <v>49</v>
      </c>
      <c r="F322" s="132"/>
      <c r="G322" s="132">
        <v>1553.9</v>
      </c>
      <c r="H322" s="132">
        <v>206.9</v>
      </c>
      <c r="I322" s="133">
        <v>1.8228000000000001E-2</v>
      </c>
      <c r="J322" s="133">
        <v>2.2182999999999999E-3</v>
      </c>
      <c r="K322" s="133">
        <v>2.6719E-2</v>
      </c>
      <c r="L322" s="133">
        <v>5.2088999999999998E-3</v>
      </c>
      <c r="M322" s="133">
        <v>2.9236999999999999E-2</v>
      </c>
      <c r="N322" s="133">
        <v>2.8782E-3</v>
      </c>
      <c r="O322" s="133">
        <v>2.5055000000000001E-2</v>
      </c>
      <c r="P322" s="133">
        <v>2.2862999999999998E-3</v>
      </c>
      <c r="Q322" s="133">
        <v>2.6190999999999999E-2</v>
      </c>
      <c r="R322" s="133">
        <v>2.0958999999999999E-3</v>
      </c>
      <c r="T322" s="174">
        <f t="shared" si="82"/>
        <v>1.1730484587167771E-5</v>
      </c>
      <c r="U322" s="174">
        <f t="shared" si="83"/>
        <v>1.0721604639922667E-5</v>
      </c>
      <c r="V322" s="174">
        <f t="shared" si="84"/>
        <v>1.7194800180191775E-5</v>
      </c>
      <c r="W322" s="174">
        <f t="shared" si="85"/>
        <v>2.517593040115998E-5</v>
      </c>
      <c r="X322" s="174">
        <f t="shared" si="86"/>
        <v>1.8815239075873605E-5</v>
      </c>
      <c r="Y322" s="174">
        <f t="shared" si="87"/>
        <v>1.3911068148864186E-5</v>
      </c>
      <c r="Z322" s="174">
        <f t="shared" si="88"/>
        <v>1.6123946199884162E-5</v>
      </c>
      <c r="AA322" s="174">
        <f t="shared" si="89"/>
        <v>1.105026582890285E-5</v>
      </c>
      <c r="AB322" s="174">
        <f t="shared" si="90"/>
        <v>1.6855009974901859E-5</v>
      </c>
      <c r="AC322" s="174">
        <f t="shared" si="91"/>
        <v>1.0130014499758337E-5</v>
      </c>
      <c r="AE322" s="175">
        <f t="shared" si="92"/>
        <v>0.91399503236645996</v>
      </c>
      <c r="AF322" s="175">
        <f t="shared" si="93"/>
        <v>1.4641595213279874</v>
      </c>
      <c r="AG322" s="175">
        <f t="shared" si="94"/>
        <v>0.73935112345726517</v>
      </c>
      <c r="AH322" s="175">
        <f t="shared" si="95"/>
        <v>0.68533259116073197</v>
      </c>
      <c r="AI322" s="175">
        <f t="shared" si="96"/>
        <v>0.60100910737178725</v>
      </c>
    </row>
    <row r="323" spans="1:35" x14ac:dyDescent="0.25">
      <c r="A323" s="14" t="s">
        <v>1074</v>
      </c>
      <c r="B323" s="134" t="s">
        <v>50</v>
      </c>
      <c r="C323" s="135" t="s">
        <v>946</v>
      </c>
      <c r="D323" s="118">
        <v>7793311</v>
      </c>
      <c r="E323" s="118">
        <v>292</v>
      </c>
      <c r="F323" s="132"/>
      <c r="G323" s="132">
        <v>742.3</v>
      </c>
      <c r="H323" s="132">
        <v>63</v>
      </c>
      <c r="I323" s="133">
        <v>1.0451E-2</v>
      </c>
      <c r="J323" s="133">
        <v>9.1618999999999999E-4</v>
      </c>
      <c r="K323" s="133">
        <v>1.7014999999999999E-2</v>
      </c>
      <c r="L323" s="133">
        <v>2.0219000000000001E-3</v>
      </c>
      <c r="M323" s="133">
        <v>1.3150999999999999E-2</v>
      </c>
      <c r="N323" s="133">
        <v>1.132E-3</v>
      </c>
      <c r="O323" s="133">
        <v>9.3510999999999993E-3</v>
      </c>
      <c r="P323" s="133">
        <v>6.1868000000000003E-4</v>
      </c>
      <c r="Q323" s="133">
        <v>1.0687E-2</v>
      </c>
      <c r="R323" s="133">
        <v>7.7530999999999997E-4</v>
      </c>
      <c r="T323" s="174">
        <f t="shared" si="82"/>
        <v>1.4079213256095918E-5</v>
      </c>
      <c r="U323" s="174">
        <f t="shared" si="83"/>
        <v>1.4542698412698413E-5</v>
      </c>
      <c r="V323" s="174">
        <f t="shared" si="84"/>
        <v>2.2921999191701468E-5</v>
      </c>
      <c r="W323" s="174">
        <f t="shared" si="85"/>
        <v>3.2093650793650794E-5</v>
      </c>
      <c r="X323" s="174">
        <f t="shared" si="86"/>
        <v>1.7716556648255421E-5</v>
      </c>
      <c r="Y323" s="174">
        <f t="shared" si="87"/>
        <v>1.7968253968253967E-5</v>
      </c>
      <c r="Z323" s="174">
        <f t="shared" si="88"/>
        <v>1.2597467331267681E-5</v>
      </c>
      <c r="AA323" s="174">
        <f t="shared" si="89"/>
        <v>9.8203174603174612E-6</v>
      </c>
      <c r="AB323" s="174">
        <f t="shared" si="90"/>
        <v>1.4397144011855046E-5</v>
      </c>
      <c r="AC323" s="174">
        <f t="shared" si="91"/>
        <v>1.2306507936507937E-5</v>
      </c>
      <c r="AE323" s="175">
        <f t="shared" si="92"/>
        <v>1.0329198193231299</v>
      </c>
      <c r="AF323" s="175">
        <f t="shared" si="93"/>
        <v>1.4001244186968549</v>
      </c>
      <c r="AG323" s="175">
        <f t="shared" si="94"/>
        <v>1.0142068983830066</v>
      </c>
      <c r="AH323" s="175">
        <f t="shared" si="95"/>
        <v>0.77954696782128863</v>
      </c>
      <c r="AI323" s="175">
        <f t="shared" si="96"/>
        <v>0.85478813897911865</v>
      </c>
    </row>
    <row r="324" spans="1:35" x14ac:dyDescent="0.25">
      <c r="A324" s="14" t="s">
        <v>1075</v>
      </c>
      <c r="B324" s="134" t="s">
        <v>51</v>
      </c>
      <c r="C324" s="135" t="s">
        <v>947</v>
      </c>
      <c r="D324" s="118">
        <v>8192011</v>
      </c>
      <c r="E324" s="118">
        <v>0</v>
      </c>
      <c r="F324" s="132"/>
      <c r="G324" s="132">
        <v>446.7</v>
      </c>
      <c r="H324" s="132">
        <v>262.3</v>
      </c>
      <c r="I324" s="133">
        <v>5.3147999999999997E-3</v>
      </c>
      <c r="J324" s="133">
        <v>3.7276000000000002E-3</v>
      </c>
      <c r="K324" s="133">
        <v>9.2876E-3</v>
      </c>
      <c r="L324" s="133">
        <v>5.0312999999999998E-3</v>
      </c>
      <c r="M324" s="133">
        <v>6.2452000000000002E-3</v>
      </c>
      <c r="N324" s="133">
        <v>6.2541000000000003E-3</v>
      </c>
      <c r="O324" s="133">
        <v>9.7514000000000003E-3</v>
      </c>
      <c r="P324" s="133">
        <v>5.3628E-3</v>
      </c>
      <c r="Q324" s="133">
        <v>5.7172000000000004E-3</v>
      </c>
      <c r="R324" s="133">
        <v>4.1380999999999996E-3</v>
      </c>
      <c r="T324" s="174">
        <f t="shared" si="82"/>
        <v>1.1897918065815984E-5</v>
      </c>
      <c r="U324" s="174">
        <f t="shared" si="83"/>
        <v>1.4211208539839878E-5</v>
      </c>
      <c r="V324" s="174">
        <f t="shared" si="84"/>
        <v>2.0791582717707635E-5</v>
      </c>
      <c r="W324" s="174">
        <f t="shared" si="85"/>
        <v>1.9181471597407547E-5</v>
      </c>
      <c r="X324" s="174">
        <f t="shared" si="86"/>
        <v>1.398074770539512E-5</v>
      </c>
      <c r="Y324" s="174">
        <f t="shared" si="87"/>
        <v>2.3843309187952725E-5</v>
      </c>
      <c r="Z324" s="174">
        <f t="shared" si="88"/>
        <v>2.1829863443026642E-5</v>
      </c>
      <c r="AA324" s="174">
        <f t="shared" si="89"/>
        <v>2.0445291650781547E-5</v>
      </c>
      <c r="AB324" s="174">
        <f t="shared" si="90"/>
        <v>1.2798746362211777E-5</v>
      </c>
      <c r="AC324" s="174">
        <f t="shared" si="91"/>
        <v>1.5776210446054134E-5</v>
      </c>
      <c r="AE324" s="175">
        <f t="shared" si="92"/>
        <v>1.1944281731667181</v>
      </c>
      <c r="AF324" s="175">
        <f t="shared" si="93"/>
        <v>0.92255947312136077</v>
      </c>
      <c r="AG324" s="175">
        <f t="shared" si="94"/>
        <v>1.7054387712576831</v>
      </c>
      <c r="AH324" s="175">
        <f t="shared" si="95"/>
        <v>0.93657441807372444</v>
      </c>
      <c r="AI324" s="175">
        <f t="shared" si="96"/>
        <v>1.2326371661394355</v>
      </c>
    </row>
    <row r="325" spans="1:35" x14ac:dyDescent="0.25">
      <c r="A325" s="14" t="s">
        <v>1076</v>
      </c>
      <c r="B325" s="134" t="s">
        <v>51</v>
      </c>
      <c r="C325" s="135" t="s">
        <v>948</v>
      </c>
      <c r="D325" s="118">
        <v>4873211</v>
      </c>
      <c r="E325" s="118">
        <v>1</v>
      </c>
      <c r="F325" s="132"/>
      <c r="G325" s="132">
        <v>233.6</v>
      </c>
      <c r="H325" s="132">
        <v>27.9</v>
      </c>
      <c r="I325" s="133">
        <v>4.8845E-3</v>
      </c>
      <c r="J325" s="133">
        <v>3.7544999999999999E-4</v>
      </c>
      <c r="K325" s="133">
        <v>5.8735000000000002E-3</v>
      </c>
      <c r="L325" s="133">
        <v>1.1236E-3</v>
      </c>
      <c r="M325" s="133">
        <v>4.0198999999999999E-3</v>
      </c>
      <c r="N325" s="133">
        <v>2.9840999999999998E-4</v>
      </c>
      <c r="O325" s="133">
        <v>5.0568999999999996E-3</v>
      </c>
      <c r="P325" s="133">
        <v>4.9719E-4</v>
      </c>
      <c r="Q325" s="133">
        <v>4.4389E-3</v>
      </c>
      <c r="R325" s="133">
        <v>2.7865000000000002E-4</v>
      </c>
      <c r="T325" s="174">
        <f t="shared" si="82"/>
        <v>2.0909674657534248E-5</v>
      </c>
      <c r="U325" s="174">
        <f t="shared" si="83"/>
        <v>1.3456989247311828E-5</v>
      </c>
      <c r="V325" s="174">
        <f t="shared" si="84"/>
        <v>2.5143407534246576E-5</v>
      </c>
      <c r="W325" s="174">
        <f t="shared" si="85"/>
        <v>4.0272401433691759E-5</v>
      </c>
      <c r="X325" s="174">
        <f t="shared" si="86"/>
        <v>1.7208476027397261E-5</v>
      </c>
      <c r="Y325" s="174">
        <f t="shared" si="87"/>
        <v>1.0695698924731182E-5</v>
      </c>
      <c r="Z325" s="174">
        <f t="shared" si="88"/>
        <v>2.1647688356164381E-5</v>
      </c>
      <c r="AA325" s="174">
        <f t="shared" si="89"/>
        <v>1.7820430107526884E-5</v>
      </c>
      <c r="AB325" s="174">
        <f t="shared" si="90"/>
        <v>1.9002140410958904E-5</v>
      </c>
      <c r="AC325" s="174">
        <f t="shared" si="91"/>
        <v>9.9874551971326179E-6</v>
      </c>
      <c r="AE325" s="175">
        <f t="shared" si="92"/>
        <v>0.64357717026758987</v>
      </c>
      <c r="AF325" s="175">
        <f t="shared" si="93"/>
        <v>1.6017081765404604</v>
      </c>
      <c r="AG325" s="175">
        <f t="shared" si="94"/>
        <v>0.62153667225980846</v>
      </c>
      <c r="AH325" s="175">
        <f t="shared" si="95"/>
        <v>0.82320245073429976</v>
      </c>
      <c r="AI325" s="175">
        <f t="shared" si="96"/>
        <v>0.52559632657869737</v>
      </c>
    </row>
    <row r="326" spans="1:35" x14ac:dyDescent="0.25">
      <c r="A326" s="14" t="s">
        <v>1077</v>
      </c>
      <c r="B326" s="134" t="s">
        <v>51</v>
      </c>
      <c r="C326" s="135" t="s">
        <v>949</v>
      </c>
      <c r="D326" s="118">
        <v>4885311</v>
      </c>
      <c r="E326" s="118">
        <v>1</v>
      </c>
      <c r="F326" s="132"/>
      <c r="G326" s="132">
        <v>514.79999999999995</v>
      </c>
      <c r="H326" s="132">
        <v>108.6</v>
      </c>
      <c r="I326" s="133">
        <v>8.8432000000000007E-3</v>
      </c>
      <c r="J326" s="133">
        <v>9.5465999999999997E-4</v>
      </c>
      <c r="K326" s="133">
        <v>1.1535999999999999E-2</v>
      </c>
      <c r="L326" s="133">
        <v>3.7905999999999999E-3</v>
      </c>
      <c r="M326" s="133">
        <v>1.1889E-2</v>
      </c>
      <c r="N326" s="133">
        <v>1.0924000000000001E-3</v>
      </c>
      <c r="O326" s="133">
        <v>1.1108E-2</v>
      </c>
      <c r="P326" s="133">
        <v>1.4333E-3</v>
      </c>
      <c r="Q326" s="133">
        <v>7.6512000000000004E-3</v>
      </c>
      <c r="R326" s="133">
        <v>1.1257999999999999E-3</v>
      </c>
      <c r="T326" s="174">
        <f t="shared" si="82"/>
        <v>1.7177933177933179E-5</v>
      </c>
      <c r="U326" s="174">
        <f t="shared" si="83"/>
        <v>8.7906077348066308E-6</v>
      </c>
      <c r="V326" s="174">
        <f t="shared" si="84"/>
        <v>2.2408702408702409E-5</v>
      </c>
      <c r="W326" s="174">
        <f t="shared" si="85"/>
        <v>3.4904235727440148E-5</v>
      </c>
      <c r="X326" s="174">
        <f t="shared" si="86"/>
        <v>2.3094405594405598E-5</v>
      </c>
      <c r="Y326" s="174">
        <f t="shared" si="87"/>
        <v>1.0058931860036834E-5</v>
      </c>
      <c r="Z326" s="174">
        <f t="shared" si="88"/>
        <v>2.1577311577311579E-5</v>
      </c>
      <c r="AA326" s="174">
        <f t="shared" si="89"/>
        <v>1.3197974217311234E-5</v>
      </c>
      <c r="AB326" s="174">
        <f t="shared" si="90"/>
        <v>1.4862470862470865E-5</v>
      </c>
      <c r="AC326" s="174">
        <f t="shared" si="91"/>
        <v>1.0366482504604051E-5</v>
      </c>
      <c r="AE326" s="175">
        <f t="shared" si="92"/>
        <v>0.51173838224607082</v>
      </c>
      <c r="AF326" s="175">
        <f t="shared" si="93"/>
        <v>1.5576196734124643</v>
      </c>
      <c r="AG326" s="175">
        <f t="shared" si="94"/>
        <v>0.43555707978357816</v>
      </c>
      <c r="AH326" s="175">
        <f t="shared" si="95"/>
        <v>0.61165980618219506</v>
      </c>
      <c r="AI326" s="175">
        <f t="shared" si="96"/>
        <v>0.69749388244591237</v>
      </c>
    </row>
    <row r="327" spans="1:35" x14ac:dyDescent="0.25">
      <c r="A327" s="14" t="s">
        <v>1078</v>
      </c>
      <c r="B327" s="134" t="s">
        <v>51</v>
      </c>
      <c r="C327" s="135" t="s">
        <v>950</v>
      </c>
      <c r="D327" s="118">
        <v>7364611</v>
      </c>
      <c r="E327" s="118">
        <v>1</v>
      </c>
      <c r="F327" s="132"/>
      <c r="G327" s="132">
        <v>776.8</v>
      </c>
      <c r="H327" s="132">
        <v>73.8</v>
      </c>
      <c r="I327" s="133">
        <v>6.9671999999999998E-3</v>
      </c>
      <c r="J327" s="133">
        <v>4.7112E-4</v>
      </c>
      <c r="K327" s="133">
        <v>1.0507000000000001E-2</v>
      </c>
      <c r="L327" s="133">
        <v>9.7282E-4</v>
      </c>
      <c r="M327" s="133">
        <v>7.2582000000000002E-3</v>
      </c>
      <c r="N327" s="133">
        <v>6.6728999999999996E-4</v>
      </c>
      <c r="O327" s="133">
        <v>7.5291000000000004E-3</v>
      </c>
      <c r="P327" s="133">
        <v>5.7176000000000004E-4</v>
      </c>
      <c r="Q327" s="133">
        <v>7.5429E-3</v>
      </c>
      <c r="R327" s="133">
        <v>5.4087999999999998E-4</v>
      </c>
      <c r="T327" s="174">
        <f t="shared" si="82"/>
        <v>8.9691040164778583E-6</v>
      </c>
      <c r="U327" s="174">
        <f t="shared" si="83"/>
        <v>6.3837398373983739E-6</v>
      </c>
      <c r="V327" s="174">
        <f t="shared" si="84"/>
        <v>1.3526004119464471E-5</v>
      </c>
      <c r="W327" s="174">
        <f t="shared" si="85"/>
        <v>1.3181842818428185E-5</v>
      </c>
      <c r="X327" s="174">
        <f t="shared" si="86"/>
        <v>9.3437178166838311E-6</v>
      </c>
      <c r="Y327" s="174">
        <f t="shared" si="87"/>
        <v>9.041869918699186E-6</v>
      </c>
      <c r="Z327" s="174">
        <f t="shared" si="88"/>
        <v>9.6924562306900115E-6</v>
      </c>
      <c r="AA327" s="174">
        <f t="shared" si="89"/>
        <v>7.7474254742547431E-6</v>
      </c>
      <c r="AB327" s="174">
        <f t="shared" si="90"/>
        <v>9.7102214212152424E-6</v>
      </c>
      <c r="AC327" s="174">
        <f t="shared" si="91"/>
        <v>7.3289972899728998E-6</v>
      </c>
      <c r="AE327" s="175">
        <f t="shared" si="92"/>
        <v>0.71174777610676554</v>
      </c>
      <c r="AF327" s="175">
        <f t="shared" si="93"/>
        <v>0.97455558212191995</v>
      </c>
      <c r="AG327" s="175">
        <f t="shared" si="94"/>
        <v>0.96769509697246259</v>
      </c>
      <c r="AH327" s="175">
        <f t="shared" si="95"/>
        <v>0.79932529896017901</v>
      </c>
      <c r="AI327" s="175">
        <f t="shared" si="96"/>
        <v>0.75477138697993451</v>
      </c>
    </row>
    <row r="328" spans="1:35" x14ac:dyDescent="0.25">
      <c r="A328" s="14" t="s">
        <v>1079</v>
      </c>
      <c r="B328" s="136" t="s">
        <v>51</v>
      </c>
      <c r="C328" s="135" t="s">
        <v>948</v>
      </c>
      <c r="D328" s="118">
        <v>4873211</v>
      </c>
      <c r="E328" s="118">
        <v>2</v>
      </c>
      <c r="F328" s="132"/>
      <c r="G328" s="132">
        <v>233.6</v>
      </c>
      <c r="H328" s="132">
        <v>27.9</v>
      </c>
      <c r="I328" s="133">
        <v>4.8845E-3</v>
      </c>
      <c r="J328" s="133">
        <v>3.7544999999999999E-4</v>
      </c>
      <c r="K328" s="133">
        <v>5.8735000000000002E-3</v>
      </c>
      <c r="L328" s="133">
        <v>1.1236E-3</v>
      </c>
      <c r="M328" s="133">
        <v>4.0198999999999999E-3</v>
      </c>
      <c r="N328" s="133">
        <v>2.9840999999999998E-4</v>
      </c>
      <c r="O328" s="133">
        <v>5.0568999999999996E-3</v>
      </c>
      <c r="P328" s="133">
        <v>4.9719E-4</v>
      </c>
      <c r="Q328" s="133">
        <v>4.4389E-3</v>
      </c>
      <c r="R328" s="133">
        <v>2.7865000000000002E-4</v>
      </c>
      <c r="T328" s="174">
        <f t="shared" si="82"/>
        <v>2.0909674657534248E-5</v>
      </c>
      <c r="U328" s="174">
        <f t="shared" si="83"/>
        <v>1.3456989247311828E-5</v>
      </c>
      <c r="V328" s="174">
        <f t="shared" si="84"/>
        <v>2.5143407534246576E-5</v>
      </c>
      <c r="W328" s="174">
        <f t="shared" si="85"/>
        <v>4.0272401433691759E-5</v>
      </c>
      <c r="X328" s="174">
        <f t="shared" si="86"/>
        <v>1.7208476027397261E-5</v>
      </c>
      <c r="Y328" s="174">
        <f t="shared" si="87"/>
        <v>1.0695698924731182E-5</v>
      </c>
      <c r="Z328" s="174">
        <f t="shared" si="88"/>
        <v>2.1647688356164381E-5</v>
      </c>
      <c r="AA328" s="174">
        <f t="shared" si="89"/>
        <v>1.7820430107526884E-5</v>
      </c>
      <c r="AB328" s="174">
        <f t="shared" si="90"/>
        <v>1.9002140410958904E-5</v>
      </c>
      <c r="AC328" s="174">
        <f t="shared" si="91"/>
        <v>9.9874551971326179E-6</v>
      </c>
      <c r="AE328" s="175">
        <f t="shared" si="92"/>
        <v>0.64357717026758987</v>
      </c>
      <c r="AF328" s="175">
        <f t="shared" si="93"/>
        <v>1.6017081765404604</v>
      </c>
      <c r="AG328" s="175">
        <f t="shared" si="94"/>
        <v>0.62153667225980846</v>
      </c>
      <c r="AH328" s="175">
        <f t="shared" si="95"/>
        <v>0.82320245073429976</v>
      </c>
      <c r="AI328" s="175">
        <f t="shared" si="96"/>
        <v>0.52559632657869737</v>
      </c>
    </row>
    <row r="329" spans="1:35" x14ac:dyDescent="0.25">
      <c r="A329" s="14" t="s">
        <v>1080</v>
      </c>
      <c r="B329" s="136" t="s">
        <v>51</v>
      </c>
      <c r="C329" s="135" t="s">
        <v>951</v>
      </c>
      <c r="D329" s="118">
        <v>5552011</v>
      </c>
      <c r="E329" s="118">
        <v>2</v>
      </c>
      <c r="F329" s="132"/>
      <c r="G329" s="132">
        <v>353.8</v>
      </c>
      <c r="H329" s="132">
        <v>118.2</v>
      </c>
      <c r="I329" s="133">
        <v>9.9644E-3</v>
      </c>
      <c r="J329" s="133">
        <v>1.9312000000000001E-3</v>
      </c>
      <c r="K329" s="133">
        <v>8.0294000000000008E-3</v>
      </c>
      <c r="L329" s="133">
        <v>2.7428000000000001E-3</v>
      </c>
      <c r="M329" s="133">
        <v>6.8864E-3</v>
      </c>
      <c r="N329" s="133">
        <v>2.4104E-3</v>
      </c>
      <c r="O329" s="133">
        <v>7.7692000000000004E-3</v>
      </c>
      <c r="P329" s="133">
        <v>2.0761E-3</v>
      </c>
      <c r="Q329" s="133">
        <v>7.6005999999999999E-3</v>
      </c>
      <c r="R329" s="133">
        <v>2.0041E-3</v>
      </c>
      <c r="T329" s="174">
        <f t="shared" si="82"/>
        <v>2.8163934426229506E-5</v>
      </c>
      <c r="U329" s="174">
        <f t="shared" si="83"/>
        <v>1.6338409475465313E-5</v>
      </c>
      <c r="V329" s="174">
        <f t="shared" si="84"/>
        <v>2.2694742792538157E-5</v>
      </c>
      <c r="W329" s="174">
        <f t="shared" si="85"/>
        <v>2.3204737732656516E-5</v>
      </c>
      <c r="X329" s="174">
        <f t="shared" si="86"/>
        <v>1.9464104013566988E-5</v>
      </c>
      <c r="Y329" s="174">
        <f t="shared" si="87"/>
        <v>2.0392554991539763E-5</v>
      </c>
      <c r="Z329" s="174">
        <f t="shared" si="88"/>
        <v>2.1959299039005087E-5</v>
      </c>
      <c r="AA329" s="174">
        <f t="shared" si="89"/>
        <v>1.7564297800338408E-5</v>
      </c>
      <c r="AB329" s="174">
        <f t="shared" si="90"/>
        <v>2.1482758620689656E-5</v>
      </c>
      <c r="AC329" s="174">
        <f t="shared" si="91"/>
        <v>1.6955160744500846E-5</v>
      </c>
      <c r="AE329" s="175">
        <f t="shared" si="92"/>
        <v>0.58011814784830273</v>
      </c>
      <c r="AF329" s="175">
        <f t="shared" si="93"/>
        <v>1.0224719418404706</v>
      </c>
      <c r="AG329" s="175">
        <f t="shared" si="94"/>
        <v>1.0477006790204995</v>
      </c>
      <c r="AH329" s="175">
        <f t="shared" si="95"/>
        <v>0.79985694302627419</v>
      </c>
      <c r="AI329" s="175">
        <f t="shared" si="96"/>
        <v>0.78924504268141982</v>
      </c>
    </row>
    <row r="330" spans="1:35" x14ac:dyDescent="0.25">
      <c r="A330" s="14" t="s">
        <v>1081</v>
      </c>
      <c r="B330" s="136" t="s">
        <v>51</v>
      </c>
      <c r="C330" s="135" t="s">
        <v>952</v>
      </c>
      <c r="D330" s="118">
        <v>8223611</v>
      </c>
      <c r="E330" s="118">
        <v>2</v>
      </c>
      <c r="F330" s="132"/>
      <c r="G330" s="132">
        <v>405.3</v>
      </c>
      <c r="H330" s="132">
        <v>129.9</v>
      </c>
      <c r="I330" s="133">
        <v>4.7410000000000004E-3</v>
      </c>
      <c r="J330" s="133">
        <v>1.4731E-3</v>
      </c>
      <c r="K330" s="133">
        <v>7.4814E-3</v>
      </c>
      <c r="L330" s="133">
        <v>3.8731E-3</v>
      </c>
      <c r="M330" s="133">
        <v>7.7675000000000001E-3</v>
      </c>
      <c r="N330" s="133">
        <v>2.0790000000000001E-3</v>
      </c>
      <c r="O330" s="133">
        <v>6.1162999999999999E-3</v>
      </c>
      <c r="P330" s="133">
        <v>1.4373999999999999E-3</v>
      </c>
      <c r="Q330" s="133">
        <v>4.0163999999999998E-3</v>
      </c>
      <c r="R330" s="133">
        <v>1.1386E-3</v>
      </c>
      <c r="T330" s="174">
        <f t="shared" si="82"/>
        <v>1.1697508018751542E-5</v>
      </c>
      <c r="U330" s="174">
        <f t="shared" si="83"/>
        <v>1.1340261739799845E-5</v>
      </c>
      <c r="V330" s="174">
        <f t="shared" si="84"/>
        <v>1.8458919319022944E-5</v>
      </c>
      <c r="W330" s="174">
        <f t="shared" si="85"/>
        <v>2.9816012317167049E-5</v>
      </c>
      <c r="X330" s="174">
        <f t="shared" si="86"/>
        <v>1.9164816185541575E-5</v>
      </c>
      <c r="Y330" s="174">
        <f t="shared" si="87"/>
        <v>1.6004618937644343E-5</v>
      </c>
      <c r="Z330" s="174">
        <f t="shared" si="88"/>
        <v>1.5090796940537872E-5</v>
      </c>
      <c r="AA330" s="174">
        <f t="shared" si="89"/>
        <v>1.1065434949961508E-5</v>
      </c>
      <c r="AB330" s="174">
        <f t="shared" si="90"/>
        <v>9.9096965210954841E-6</v>
      </c>
      <c r="AC330" s="174">
        <f t="shared" si="91"/>
        <v>8.7652040030792914E-6</v>
      </c>
      <c r="AE330" s="175">
        <f t="shared" si="92"/>
        <v>0.96945962521427487</v>
      </c>
      <c r="AF330" s="175">
        <f t="shared" si="93"/>
        <v>1.6152631582521728</v>
      </c>
      <c r="AG330" s="175">
        <f t="shared" si="94"/>
        <v>0.83510422342159663</v>
      </c>
      <c r="AH330" s="175">
        <f t="shared" si="95"/>
        <v>0.73325716286307074</v>
      </c>
      <c r="AI330" s="175">
        <f t="shared" si="96"/>
        <v>0.88450781357634622</v>
      </c>
    </row>
    <row r="331" spans="1:35" x14ac:dyDescent="0.25">
      <c r="A331" s="14" t="s">
        <v>1082</v>
      </c>
      <c r="B331" s="136" t="s">
        <v>51</v>
      </c>
      <c r="C331" s="135" t="s">
        <v>949</v>
      </c>
      <c r="D331" s="118">
        <v>4885311</v>
      </c>
      <c r="E331" s="118">
        <v>4</v>
      </c>
      <c r="F331" s="132"/>
      <c r="G331" s="132">
        <v>478</v>
      </c>
      <c r="H331" s="132">
        <v>203.4</v>
      </c>
      <c r="I331" s="133">
        <v>8.1492999999999999E-3</v>
      </c>
      <c r="J331" s="133">
        <v>1.7895000000000001E-3</v>
      </c>
      <c r="K331" s="133">
        <v>1.0673E-2</v>
      </c>
      <c r="L331" s="133">
        <v>7.1824000000000002E-3</v>
      </c>
      <c r="M331" s="133">
        <v>1.0996000000000001E-2</v>
      </c>
      <c r="N331" s="133">
        <v>2.0649000000000002E-3</v>
      </c>
      <c r="O331" s="133">
        <v>1.0307999999999999E-2</v>
      </c>
      <c r="P331" s="133">
        <v>2.7345999999999998E-3</v>
      </c>
      <c r="Q331" s="133">
        <v>7.0645999999999999E-3</v>
      </c>
      <c r="R331" s="133">
        <v>2.1749E-3</v>
      </c>
      <c r="T331" s="174">
        <f t="shared" si="82"/>
        <v>1.7048744769874479E-5</v>
      </c>
      <c r="U331" s="174">
        <f t="shared" si="83"/>
        <v>8.7979351032448375E-6</v>
      </c>
      <c r="V331" s="174">
        <f t="shared" si="84"/>
        <v>2.2328451882845189E-5</v>
      </c>
      <c r="W331" s="174">
        <f t="shared" si="85"/>
        <v>3.5311701081612585E-5</v>
      </c>
      <c r="X331" s="174">
        <f t="shared" si="86"/>
        <v>2.3004184100418411E-5</v>
      </c>
      <c r="Y331" s="174">
        <f t="shared" si="87"/>
        <v>1.0151917404129794E-5</v>
      </c>
      <c r="Z331" s="174">
        <f t="shared" si="88"/>
        <v>2.1564853556485355E-5</v>
      </c>
      <c r="AA331" s="174">
        <f t="shared" si="89"/>
        <v>1.3444444444444444E-5</v>
      </c>
      <c r="AB331" s="174">
        <f t="shared" si="90"/>
        <v>1.477949790794979E-5</v>
      </c>
      <c r="AC331" s="174">
        <f t="shared" si="91"/>
        <v>1.0692723697148476E-5</v>
      </c>
      <c r="AE331" s="175">
        <f t="shared" si="92"/>
        <v>0.51604591552047807</v>
      </c>
      <c r="AF331" s="175">
        <f t="shared" si="93"/>
        <v>1.5814666089207172</v>
      </c>
      <c r="AG331" s="175">
        <f t="shared" si="94"/>
        <v>0.44130743171826492</v>
      </c>
      <c r="AH331" s="175">
        <f t="shared" si="95"/>
        <v>0.62344241797093947</v>
      </c>
      <c r="AI331" s="175">
        <f t="shared" si="96"/>
        <v>0.72348355564886502</v>
      </c>
    </row>
    <row r="332" spans="1:35" x14ac:dyDescent="0.25">
      <c r="A332" s="14" t="s">
        <v>1083</v>
      </c>
      <c r="B332" s="136" t="s">
        <v>51</v>
      </c>
      <c r="C332" s="135" t="s">
        <v>953</v>
      </c>
      <c r="D332" s="118">
        <v>7376411</v>
      </c>
      <c r="E332" s="118">
        <v>4</v>
      </c>
      <c r="F332" s="132"/>
      <c r="G332" s="132">
        <v>480.9</v>
      </c>
      <c r="H332" s="132">
        <v>103.9</v>
      </c>
      <c r="I332" s="133">
        <v>8.2678999999999999E-3</v>
      </c>
      <c r="J332" s="133">
        <v>1.7909E-3</v>
      </c>
      <c r="K332" s="133">
        <v>1.2489E-2</v>
      </c>
      <c r="L332" s="133">
        <v>4.3099000000000002E-3</v>
      </c>
      <c r="M332" s="133">
        <v>8.4963999999999994E-3</v>
      </c>
      <c r="N332" s="133">
        <v>2.6059E-3</v>
      </c>
      <c r="O332" s="133">
        <v>7.6873000000000002E-3</v>
      </c>
      <c r="P332" s="133">
        <v>1.5039999999999999E-3</v>
      </c>
      <c r="Q332" s="133">
        <v>7.5678000000000004E-3</v>
      </c>
      <c r="R332" s="133">
        <v>1.1739000000000001E-3</v>
      </c>
      <c r="T332" s="174">
        <f t="shared" si="82"/>
        <v>1.7192555624870034E-5</v>
      </c>
      <c r="U332" s="174">
        <f t="shared" si="83"/>
        <v>1.723676612127045E-5</v>
      </c>
      <c r="V332" s="174">
        <f t="shared" si="84"/>
        <v>2.5970056144728634E-5</v>
      </c>
      <c r="W332" s="174">
        <f t="shared" si="85"/>
        <v>4.1481231953801731E-5</v>
      </c>
      <c r="X332" s="174">
        <f t="shared" si="86"/>
        <v>1.7667706383863588E-5</v>
      </c>
      <c r="Y332" s="174">
        <f t="shared" si="87"/>
        <v>2.5080846968238688E-5</v>
      </c>
      <c r="Z332" s="174">
        <f t="shared" si="88"/>
        <v>1.5985236015803703E-5</v>
      </c>
      <c r="AA332" s="174">
        <f t="shared" si="89"/>
        <v>1.447545717035611E-5</v>
      </c>
      <c r="AB332" s="174">
        <f t="shared" si="90"/>
        <v>1.573674360573924E-5</v>
      </c>
      <c r="AC332" s="174">
        <f t="shared" si="91"/>
        <v>1.1298363811357074E-5</v>
      </c>
      <c r="AE332" s="175">
        <f t="shared" si="92"/>
        <v>1.0025714906710241</v>
      </c>
      <c r="AF332" s="175">
        <f t="shared" si="93"/>
        <v>1.5972715546947915</v>
      </c>
      <c r="AG332" s="175">
        <f t="shared" si="94"/>
        <v>1.419587037689608</v>
      </c>
      <c r="AH332" s="175">
        <f t="shared" si="95"/>
        <v>0.9055516700563595</v>
      </c>
      <c r="AI332" s="175">
        <f t="shared" si="96"/>
        <v>0.7179607226514465</v>
      </c>
    </row>
    <row r="333" spans="1:35" x14ac:dyDescent="0.25">
      <c r="A333" s="14" t="s">
        <v>1084</v>
      </c>
      <c r="B333" s="136" t="s">
        <v>51</v>
      </c>
      <c r="C333" s="135" t="s">
        <v>954</v>
      </c>
      <c r="D333" s="118">
        <v>7376511</v>
      </c>
      <c r="E333" s="118">
        <v>4</v>
      </c>
      <c r="F333" s="132"/>
      <c r="G333" s="132">
        <v>229.8</v>
      </c>
      <c r="H333" s="132">
        <v>32.700000000000003</v>
      </c>
      <c r="I333" s="133">
        <v>3.6695999999999999E-3</v>
      </c>
      <c r="J333" s="133">
        <v>4.1170999999999997E-4</v>
      </c>
      <c r="K333" s="133">
        <v>4.8154000000000001E-3</v>
      </c>
      <c r="L333" s="133">
        <v>6.5110999999999999E-4</v>
      </c>
      <c r="M333" s="133">
        <v>4.2288999999999998E-3</v>
      </c>
      <c r="N333" s="133">
        <v>6.6074000000000005E-4</v>
      </c>
      <c r="O333" s="133">
        <v>7.0943999999999998E-3</v>
      </c>
      <c r="P333" s="133">
        <v>6.0451999999999999E-4</v>
      </c>
      <c r="Q333" s="133">
        <v>3.4404000000000001E-3</v>
      </c>
      <c r="R333" s="133">
        <v>5.4131000000000003E-4</v>
      </c>
      <c r="T333" s="174">
        <f t="shared" si="82"/>
        <v>1.5968668407310705E-5</v>
      </c>
      <c r="U333" s="174">
        <f t="shared" si="83"/>
        <v>1.2590519877675839E-5</v>
      </c>
      <c r="V333" s="174">
        <f t="shared" si="84"/>
        <v>2.095474325500435E-5</v>
      </c>
      <c r="W333" s="174">
        <f t="shared" si="85"/>
        <v>1.9911620795107031E-5</v>
      </c>
      <c r="X333" s="174">
        <f t="shared" si="86"/>
        <v>1.8402523933855523E-5</v>
      </c>
      <c r="Y333" s="174">
        <f t="shared" si="87"/>
        <v>2.0206116207951071E-5</v>
      </c>
      <c r="Z333" s="174">
        <f t="shared" si="88"/>
        <v>3.0872062663185376E-5</v>
      </c>
      <c r="AA333" s="174">
        <f t="shared" si="89"/>
        <v>1.8486850152905196E-5</v>
      </c>
      <c r="AB333" s="174">
        <f t="shared" si="90"/>
        <v>1.4971279373368147E-5</v>
      </c>
      <c r="AC333" s="174">
        <f t="shared" si="91"/>
        <v>1.6553822629969419E-5</v>
      </c>
      <c r="AE333" s="175">
        <f t="shared" si="92"/>
        <v>0.7884514573495498</v>
      </c>
      <c r="AF333" s="175">
        <f t="shared" si="93"/>
        <v>0.95022022235236869</v>
      </c>
      <c r="AG333" s="175">
        <f t="shared" si="94"/>
        <v>1.0980078754728551</v>
      </c>
      <c r="AH333" s="175">
        <f t="shared" si="95"/>
        <v>0.59882134713825186</v>
      </c>
      <c r="AI333" s="175">
        <f t="shared" si="96"/>
        <v>1.1057052785626591</v>
      </c>
    </row>
    <row r="334" spans="1:35" x14ac:dyDescent="0.25">
      <c r="A334" s="14" t="s">
        <v>1085</v>
      </c>
      <c r="B334" s="136" t="s">
        <v>51</v>
      </c>
      <c r="C334" s="135" t="s">
        <v>954</v>
      </c>
      <c r="D334" s="118">
        <v>7376511</v>
      </c>
      <c r="E334" s="118">
        <v>5</v>
      </c>
      <c r="F334" s="132"/>
      <c r="G334" s="132">
        <v>273.3</v>
      </c>
      <c r="H334" s="132">
        <v>36.6</v>
      </c>
      <c r="I334" s="133">
        <v>4.3842000000000004E-3</v>
      </c>
      <c r="J334" s="133">
        <v>4.6224999999999999E-4</v>
      </c>
      <c r="K334" s="133">
        <v>5.7311000000000003E-3</v>
      </c>
      <c r="L334" s="133">
        <v>7.3098E-4</v>
      </c>
      <c r="M334" s="133">
        <v>5.1013999999999999E-3</v>
      </c>
      <c r="N334" s="133">
        <v>7.071E-4</v>
      </c>
      <c r="O334" s="133">
        <v>8.2631000000000007E-3</v>
      </c>
      <c r="P334" s="133">
        <v>6.6783999999999995E-4</v>
      </c>
      <c r="Q334" s="133">
        <v>4.1111000000000003E-3</v>
      </c>
      <c r="R334" s="133">
        <v>6.3427999999999998E-4</v>
      </c>
      <c r="T334" s="174">
        <f t="shared" si="82"/>
        <v>1.6041712403951702E-5</v>
      </c>
      <c r="U334" s="174">
        <f t="shared" si="83"/>
        <v>1.2629781420765026E-5</v>
      </c>
      <c r="V334" s="174">
        <f t="shared" si="84"/>
        <v>2.0969996341017196E-5</v>
      </c>
      <c r="W334" s="174">
        <f t="shared" si="85"/>
        <v>1.9972131147540982E-5</v>
      </c>
      <c r="X334" s="174">
        <f t="shared" si="86"/>
        <v>1.8665934870106108E-5</v>
      </c>
      <c r="Y334" s="174">
        <f t="shared" si="87"/>
        <v>1.9319672131147542E-5</v>
      </c>
      <c r="Z334" s="174">
        <f t="shared" si="88"/>
        <v>3.0234540797658251E-5</v>
      </c>
      <c r="AA334" s="174">
        <f t="shared" si="89"/>
        <v>1.8246994535519122E-5</v>
      </c>
      <c r="AB334" s="174">
        <f t="shared" si="90"/>
        <v>1.5042444200512259E-5</v>
      </c>
      <c r="AC334" s="174">
        <f t="shared" si="91"/>
        <v>1.7330054644808743E-5</v>
      </c>
      <c r="AE334" s="175">
        <f t="shared" si="92"/>
        <v>0.78730880486635679</v>
      </c>
      <c r="AF334" s="175">
        <f t="shared" si="93"/>
        <v>0.95241462243250874</v>
      </c>
      <c r="AG334" s="175">
        <f t="shared" si="94"/>
        <v>1.0350230120050621</v>
      </c>
      <c r="AH334" s="175">
        <f t="shared" si="95"/>
        <v>0.60351485599319576</v>
      </c>
      <c r="AI334" s="175">
        <f t="shared" si="96"/>
        <v>1.1520770437173091</v>
      </c>
    </row>
    <row r="335" spans="1:35" x14ac:dyDescent="0.25">
      <c r="A335" s="14" t="s">
        <v>1086</v>
      </c>
      <c r="B335" s="136" t="s">
        <v>51</v>
      </c>
      <c r="C335" s="135" t="s">
        <v>954</v>
      </c>
      <c r="D335" s="118">
        <v>7376511</v>
      </c>
      <c r="E335" s="118">
        <v>8</v>
      </c>
      <c r="F335" s="132"/>
      <c r="G335" s="132">
        <v>253.3</v>
      </c>
      <c r="H335" s="132">
        <v>41.3</v>
      </c>
      <c r="I335" s="133">
        <v>4.0417999999999999E-3</v>
      </c>
      <c r="J335" s="133">
        <v>5.1504000000000003E-4</v>
      </c>
      <c r="K335" s="133">
        <v>5.2995000000000004E-3</v>
      </c>
      <c r="L335" s="133">
        <v>8.2165000000000005E-4</v>
      </c>
      <c r="M335" s="133">
        <v>4.6750000000000003E-3</v>
      </c>
      <c r="N335" s="133">
        <v>8.4471000000000004E-4</v>
      </c>
      <c r="O335" s="133">
        <v>7.8180999999999997E-3</v>
      </c>
      <c r="P335" s="133">
        <v>7.6563E-4</v>
      </c>
      <c r="Q335" s="133">
        <v>3.8043E-3</v>
      </c>
      <c r="R335" s="133">
        <v>6.8327999999999998E-4</v>
      </c>
      <c r="T335" s="174">
        <f t="shared" si="82"/>
        <v>1.5956573233320174E-5</v>
      </c>
      <c r="U335" s="174">
        <f t="shared" si="83"/>
        <v>1.2470702179176757E-5</v>
      </c>
      <c r="V335" s="174">
        <f t="shared" si="84"/>
        <v>2.0921831819976314E-5</v>
      </c>
      <c r="W335" s="174">
        <f t="shared" si="85"/>
        <v>1.9894673123486684E-5</v>
      </c>
      <c r="X335" s="174">
        <f t="shared" si="86"/>
        <v>1.8456375838926174E-5</v>
      </c>
      <c r="Y335" s="174">
        <f t="shared" si="87"/>
        <v>2.0453026634382568E-5</v>
      </c>
      <c r="Z335" s="174">
        <f t="shared" si="88"/>
        <v>3.0864982234504535E-5</v>
      </c>
      <c r="AA335" s="174">
        <f t="shared" si="89"/>
        <v>1.8538256658595643E-5</v>
      </c>
      <c r="AB335" s="174">
        <f t="shared" si="90"/>
        <v>1.5018949861823923E-5</v>
      </c>
      <c r="AC335" s="174">
        <f t="shared" si="91"/>
        <v>1.6544309927360776E-5</v>
      </c>
      <c r="AE335" s="175">
        <f t="shared" si="92"/>
        <v>0.78154012122951966</v>
      </c>
      <c r="AF335" s="175">
        <f t="shared" si="93"/>
        <v>0.95090493483898042</v>
      </c>
      <c r="AG335" s="175">
        <f t="shared" si="94"/>
        <v>1.108182170372001</v>
      </c>
      <c r="AH335" s="175">
        <f t="shared" si="95"/>
        <v>0.60062424522867153</v>
      </c>
      <c r="AI335" s="175">
        <f t="shared" si="96"/>
        <v>1.1015623648504285</v>
      </c>
    </row>
    <row r="336" spans="1:35" x14ac:dyDescent="0.25">
      <c r="A336" s="14" t="s">
        <v>1087</v>
      </c>
      <c r="B336" s="136" t="s">
        <v>51</v>
      </c>
      <c r="C336" s="135" t="s">
        <v>954</v>
      </c>
      <c r="D336" s="118">
        <v>7376511</v>
      </c>
      <c r="E336" s="118">
        <v>13</v>
      </c>
      <c r="F336" s="132"/>
      <c r="G336" s="132">
        <v>435</v>
      </c>
      <c r="H336" s="132">
        <v>756.9</v>
      </c>
      <c r="I336" s="133">
        <v>7.0232000000000003E-3</v>
      </c>
      <c r="J336" s="133">
        <v>1.0274E-2</v>
      </c>
      <c r="K336" s="133">
        <v>9.1996000000000005E-3</v>
      </c>
      <c r="L336" s="133">
        <v>1.5361E-2</v>
      </c>
      <c r="M336" s="133">
        <v>7.9229000000000001E-3</v>
      </c>
      <c r="N336" s="133">
        <v>1.5734999999999999E-2</v>
      </c>
      <c r="O336" s="133">
        <v>1.3061E-2</v>
      </c>
      <c r="P336" s="133">
        <v>1.4378E-2</v>
      </c>
      <c r="Q336" s="133">
        <v>6.4920999999999998E-3</v>
      </c>
      <c r="R336" s="133">
        <v>1.4220999999999999E-2</v>
      </c>
      <c r="T336" s="174">
        <f t="shared" si="82"/>
        <v>1.6145287356321838E-5</v>
      </c>
      <c r="U336" s="174">
        <f t="shared" si="83"/>
        <v>1.3573787818734312E-5</v>
      </c>
      <c r="V336" s="174">
        <f t="shared" si="84"/>
        <v>2.1148505747126437E-5</v>
      </c>
      <c r="W336" s="174">
        <f t="shared" si="85"/>
        <v>2.0294622803540757E-5</v>
      </c>
      <c r="X336" s="174">
        <f t="shared" si="86"/>
        <v>1.8213563218390806E-5</v>
      </c>
      <c r="Y336" s="174">
        <f t="shared" si="87"/>
        <v>2.0788743559254856E-5</v>
      </c>
      <c r="Z336" s="174">
        <f t="shared" si="88"/>
        <v>3.0025287356321838E-5</v>
      </c>
      <c r="AA336" s="174">
        <f t="shared" si="89"/>
        <v>1.8995904346677236E-5</v>
      </c>
      <c r="AB336" s="174">
        <f t="shared" si="90"/>
        <v>1.4924367816091954E-5</v>
      </c>
      <c r="AC336" s="174">
        <f t="shared" si="91"/>
        <v>1.8788479323556612E-5</v>
      </c>
      <c r="AE336" s="175">
        <f t="shared" si="92"/>
        <v>0.84072754601170774</v>
      </c>
      <c r="AF336" s="175">
        <f t="shared" si="93"/>
        <v>0.95962443144704435</v>
      </c>
      <c r="AG336" s="175">
        <f t="shared" si="94"/>
        <v>1.1413880584477731</v>
      </c>
      <c r="AH336" s="175">
        <f t="shared" si="95"/>
        <v>0.63266353195043246</v>
      </c>
      <c r="AI336" s="175">
        <f t="shared" si="96"/>
        <v>1.2589129104214547</v>
      </c>
    </row>
    <row r="337" spans="1:35" x14ac:dyDescent="0.25">
      <c r="A337" s="14" t="s">
        <v>1088</v>
      </c>
      <c r="B337" s="136" t="s">
        <v>51</v>
      </c>
      <c r="C337" s="135" t="s">
        <v>954</v>
      </c>
      <c r="D337" s="118">
        <v>7376511</v>
      </c>
      <c r="E337" s="118">
        <v>14</v>
      </c>
      <c r="F337" s="132"/>
      <c r="G337" s="132">
        <v>529.5</v>
      </c>
      <c r="H337" s="132">
        <v>41.4</v>
      </c>
      <c r="I337" s="133">
        <v>7.9959999999999996E-3</v>
      </c>
      <c r="J337" s="133">
        <v>5.5641999999999996E-4</v>
      </c>
      <c r="K337" s="133">
        <v>1.1237E-2</v>
      </c>
      <c r="L337" s="133">
        <v>8.3303000000000001E-4</v>
      </c>
      <c r="M337" s="133">
        <v>8.9456999999999991E-3</v>
      </c>
      <c r="N337" s="133">
        <v>7.8852000000000002E-4</v>
      </c>
      <c r="O337" s="133">
        <v>1.6358000000000001E-2</v>
      </c>
      <c r="P337" s="133">
        <v>7.6223999999999997E-4</v>
      </c>
      <c r="Q337" s="133">
        <v>7.7435000000000004E-3</v>
      </c>
      <c r="R337" s="133">
        <v>6.8110000000000002E-4</v>
      </c>
      <c r="T337" s="174">
        <f t="shared" si="82"/>
        <v>1.5101038715769594E-5</v>
      </c>
      <c r="U337" s="174">
        <f t="shared" si="83"/>
        <v>1.3440096618357488E-5</v>
      </c>
      <c r="V337" s="174">
        <f t="shared" si="84"/>
        <v>2.1221907459867801E-5</v>
      </c>
      <c r="W337" s="174">
        <f t="shared" si="85"/>
        <v>2.0121497584541064E-5</v>
      </c>
      <c r="X337" s="174">
        <f t="shared" si="86"/>
        <v>1.6894617563739375E-5</v>
      </c>
      <c r="Y337" s="174">
        <f t="shared" si="87"/>
        <v>1.9046376811594206E-5</v>
      </c>
      <c r="Z337" s="174">
        <f t="shared" si="88"/>
        <v>3.0893295561850802E-5</v>
      </c>
      <c r="AA337" s="174">
        <f t="shared" si="89"/>
        <v>1.8411594202898552E-5</v>
      </c>
      <c r="AB337" s="174">
        <f t="shared" si="90"/>
        <v>1.4624173748819642E-5</v>
      </c>
      <c r="AC337" s="174">
        <f t="shared" si="91"/>
        <v>1.645169082125604E-5</v>
      </c>
      <c r="AE337" s="175">
        <f t="shared" si="92"/>
        <v>0.89001140062785022</v>
      </c>
      <c r="AF337" s="175">
        <f t="shared" si="93"/>
        <v>0.94814745670681622</v>
      </c>
      <c r="AG337" s="175">
        <f t="shared" si="94"/>
        <v>1.1273635961120017</v>
      </c>
      <c r="AH337" s="175">
        <f t="shared" si="95"/>
        <v>0.59597378227379771</v>
      </c>
      <c r="AI337" s="175">
        <f t="shared" si="96"/>
        <v>1.1249654923297052</v>
      </c>
    </row>
    <row r="338" spans="1:35" x14ac:dyDescent="0.25">
      <c r="A338" s="14" t="s">
        <v>1089</v>
      </c>
      <c r="B338" s="136" t="s">
        <v>51</v>
      </c>
      <c r="C338" s="135" t="s">
        <v>955</v>
      </c>
      <c r="D338" s="118">
        <v>8198511</v>
      </c>
      <c r="E338" s="118">
        <v>15</v>
      </c>
      <c r="F338" s="132"/>
      <c r="G338" s="132">
        <v>352.7</v>
      </c>
      <c r="H338" s="132">
        <v>263.10000000000002</v>
      </c>
      <c r="I338" s="133">
        <v>4.1095999999999997E-3</v>
      </c>
      <c r="J338" s="133">
        <v>2.6254999999999998E-3</v>
      </c>
      <c r="K338" s="133">
        <v>6.6616000000000002E-3</v>
      </c>
      <c r="L338" s="133">
        <v>4.1514000000000004E-3</v>
      </c>
      <c r="M338" s="133">
        <v>3.9937000000000002E-3</v>
      </c>
      <c r="N338" s="133">
        <v>1.7482000000000001E-3</v>
      </c>
      <c r="O338" s="133">
        <v>5.7388999999999999E-3</v>
      </c>
      <c r="P338" s="133">
        <v>3.6738999999999999E-3</v>
      </c>
      <c r="Q338" s="133">
        <v>3.1914999999999999E-3</v>
      </c>
      <c r="R338" s="133">
        <v>1.8407E-3</v>
      </c>
      <c r="T338" s="174">
        <f t="shared" si="82"/>
        <v>1.1651828749645591E-5</v>
      </c>
      <c r="U338" s="174">
        <f t="shared" si="83"/>
        <v>9.9790954009882165E-6</v>
      </c>
      <c r="V338" s="174">
        <f t="shared" si="84"/>
        <v>1.8887439750496173E-5</v>
      </c>
      <c r="W338" s="174">
        <f t="shared" si="85"/>
        <v>1.5778791334093502E-5</v>
      </c>
      <c r="X338" s="174">
        <f t="shared" si="86"/>
        <v>1.1323220867592856E-5</v>
      </c>
      <c r="Y338" s="174">
        <f t="shared" si="87"/>
        <v>6.6446218167996959E-6</v>
      </c>
      <c r="Z338" s="174">
        <f t="shared" si="88"/>
        <v>1.6271335412531897E-5</v>
      </c>
      <c r="AA338" s="174">
        <f t="shared" si="89"/>
        <v>1.3963892056252375E-5</v>
      </c>
      <c r="AB338" s="174">
        <f t="shared" si="90"/>
        <v>9.0487666572157649E-6</v>
      </c>
      <c r="AC338" s="174">
        <f t="shared" si="91"/>
        <v>6.9961991638160388E-6</v>
      </c>
      <c r="AE338" s="175">
        <f t="shared" si="92"/>
        <v>0.85644027348854979</v>
      </c>
      <c r="AF338" s="175">
        <f t="shared" si="93"/>
        <v>0.83541186855031491</v>
      </c>
      <c r="AG338" s="175">
        <f t="shared" si="94"/>
        <v>0.5868137603688941</v>
      </c>
      <c r="AH338" s="175">
        <f t="shared" si="95"/>
        <v>0.85818967541518631</v>
      </c>
      <c r="AI338" s="175">
        <f t="shared" si="96"/>
        <v>0.77316604890425089</v>
      </c>
    </row>
    <row r="339" spans="1:35" x14ac:dyDescent="0.25">
      <c r="A339" s="14" t="s">
        <v>1090</v>
      </c>
      <c r="B339" s="136" t="s">
        <v>51</v>
      </c>
      <c r="C339" s="135" t="s">
        <v>954</v>
      </c>
      <c r="D339" s="118">
        <v>7376511</v>
      </c>
      <c r="E339" s="118">
        <v>31</v>
      </c>
      <c r="F339" s="132"/>
      <c r="G339" s="132">
        <v>214.5</v>
      </c>
      <c r="H339" s="132">
        <v>83.7</v>
      </c>
      <c r="I339" s="133">
        <v>3.4367E-3</v>
      </c>
      <c r="J339" s="133">
        <v>1.1950999999999999E-3</v>
      </c>
      <c r="K339" s="133">
        <v>4.5833999999999996E-3</v>
      </c>
      <c r="L339" s="133">
        <v>1.65E-3</v>
      </c>
      <c r="M339" s="133">
        <v>3.9436999999999996E-3</v>
      </c>
      <c r="N339" s="133">
        <v>1.6649E-3</v>
      </c>
      <c r="O339" s="133">
        <v>6.5297000000000003E-3</v>
      </c>
      <c r="P339" s="133">
        <v>1.5897000000000001E-3</v>
      </c>
      <c r="Q339" s="133">
        <v>3.2810999999999999E-3</v>
      </c>
      <c r="R339" s="133">
        <v>1.4835E-3</v>
      </c>
      <c r="T339" s="174">
        <f t="shared" si="82"/>
        <v>1.6021911421911421E-5</v>
      </c>
      <c r="U339" s="174">
        <f t="shared" si="83"/>
        <v>1.427837514934289E-5</v>
      </c>
      <c r="V339" s="174">
        <f t="shared" si="84"/>
        <v>2.1367832167832165E-5</v>
      </c>
      <c r="W339" s="174">
        <f t="shared" si="85"/>
        <v>1.9713261648745519E-5</v>
      </c>
      <c r="X339" s="174">
        <f t="shared" si="86"/>
        <v>1.8385547785547785E-5</v>
      </c>
      <c r="Y339" s="174">
        <f t="shared" si="87"/>
        <v>1.9891278375149341E-5</v>
      </c>
      <c r="Z339" s="174">
        <f t="shared" si="88"/>
        <v>3.0441491841491843E-5</v>
      </c>
      <c r="AA339" s="174">
        <f t="shared" si="89"/>
        <v>1.8992831541218637E-5</v>
      </c>
      <c r="AB339" s="174">
        <f t="shared" si="90"/>
        <v>1.5296503496503497E-5</v>
      </c>
      <c r="AC339" s="174">
        <f t="shared" si="91"/>
        <v>1.7724014336917563E-5</v>
      </c>
      <c r="AE339" s="175">
        <f t="shared" si="92"/>
        <v>0.89117801074695202</v>
      </c>
      <c r="AF339" s="175">
        <f t="shared" si="93"/>
        <v>0.92256722600163943</v>
      </c>
      <c r="AG339" s="175">
        <f t="shared" si="94"/>
        <v>1.0818975103252109</v>
      </c>
      <c r="AH339" s="175">
        <f t="shared" si="95"/>
        <v>0.62391264002808666</v>
      </c>
      <c r="AI339" s="175">
        <f t="shared" si="96"/>
        <v>1.1586971062353533</v>
      </c>
    </row>
    <row r="340" spans="1:35" x14ac:dyDescent="0.25">
      <c r="A340" s="14" t="s">
        <v>1091</v>
      </c>
      <c r="B340" s="136" t="s">
        <v>51</v>
      </c>
      <c r="C340" s="135" t="s">
        <v>954</v>
      </c>
      <c r="D340" s="118">
        <v>7376511</v>
      </c>
      <c r="E340" s="118">
        <v>34</v>
      </c>
      <c r="F340" s="132"/>
      <c r="G340" s="132">
        <v>378</v>
      </c>
      <c r="H340" s="132">
        <v>280.5</v>
      </c>
      <c r="I340" s="133">
        <v>6.0791999999999999E-3</v>
      </c>
      <c r="J340" s="133">
        <v>4.1384000000000004E-3</v>
      </c>
      <c r="K340" s="133">
        <v>8.0298000000000001E-3</v>
      </c>
      <c r="L340" s="133">
        <v>5.5491999999999998E-3</v>
      </c>
      <c r="M340" s="133">
        <v>6.9535999999999999E-3</v>
      </c>
      <c r="N340" s="133">
        <v>5.6708000000000001E-3</v>
      </c>
      <c r="O340" s="133">
        <v>1.1471E-2</v>
      </c>
      <c r="P340" s="133">
        <v>5.3883999999999998E-3</v>
      </c>
      <c r="Q340" s="133">
        <v>5.7821000000000001E-3</v>
      </c>
      <c r="R340" s="133">
        <v>5.1602999999999996E-3</v>
      </c>
      <c r="T340" s="174">
        <f t="shared" si="82"/>
        <v>1.6082539682539681E-5</v>
      </c>
      <c r="U340" s="174">
        <f t="shared" si="83"/>
        <v>1.4753654188948309E-5</v>
      </c>
      <c r="V340" s="174">
        <f t="shared" si="84"/>
        <v>2.1242857142857143E-5</v>
      </c>
      <c r="W340" s="174">
        <f t="shared" si="85"/>
        <v>1.9783244206773618E-5</v>
      </c>
      <c r="X340" s="174">
        <f t="shared" si="86"/>
        <v>1.8395767195767194E-5</v>
      </c>
      <c r="Y340" s="174">
        <f t="shared" si="87"/>
        <v>2.0216755793226382E-5</v>
      </c>
      <c r="Z340" s="174">
        <f t="shared" si="88"/>
        <v>3.0346560846560847E-5</v>
      </c>
      <c r="AA340" s="174">
        <f t="shared" si="89"/>
        <v>1.9209982174688055E-5</v>
      </c>
      <c r="AB340" s="174">
        <f t="shared" si="90"/>
        <v>1.5296560846560847E-5</v>
      </c>
      <c r="AC340" s="174">
        <f t="shared" si="91"/>
        <v>1.8396791443850267E-5</v>
      </c>
      <c r="AE340" s="175">
        <f t="shared" si="92"/>
        <v>0.91737091778892965</v>
      </c>
      <c r="AF340" s="175">
        <f t="shared" si="93"/>
        <v>0.93128923636459537</v>
      </c>
      <c r="AG340" s="175">
        <f t="shared" si="94"/>
        <v>1.0989895435227182</v>
      </c>
      <c r="AH340" s="175">
        <f t="shared" si="95"/>
        <v>0.63302007340529021</v>
      </c>
      <c r="AI340" s="175">
        <f t="shared" si="96"/>
        <v>1.202675008349112</v>
      </c>
    </row>
    <row r="341" spans="1:35" x14ac:dyDescent="0.25">
      <c r="A341" s="14" t="s">
        <v>1092</v>
      </c>
      <c r="B341" s="136" t="s">
        <v>51</v>
      </c>
      <c r="C341" s="135" t="s">
        <v>956</v>
      </c>
      <c r="D341" s="118">
        <v>3986511</v>
      </c>
      <c r="E341" s="118"/>
      <c r="F341" s="132"/>
      <c r="G341" s="132">
        <v>655.8936796872141</v>
      </c>
      <c r="H341" s="132">
        <v>1098.7963817351585</v>
      </c>
      <c r="I341" s="133">
        <v>9.7861000000000007E-3</v>
      </c>
      <c r="J341" s="133">
        <v>2.0015999999999999E-2</v>
      </c>
      <c r="K341" s="133">
        <v>1.1398E-2</v>
      </c>
      <c r="L341" s="133">
        <v>2.1344999999999999E-2</v>
      </c>
      <c r="M341" s="133">
        <v>1.1789000000000001E-2</v>
      </c>
      <c r="N341" s="133">
        <v>2.4936E-2</v>
      </c>
      <c r="O341" s="133">
        <v>1.8298999999999999E-2</v>
      </c>
      <c r="P341" s="133">
        <v>2.1840999999999999E-2</v>
      </c>
      <c r="Q341" s="133">
        <v>9.2052000000000002E-3</v>
      </c>
      <c r="R341" s="133">
        <v>2.3994000000000001E-2</v>
      </c>
      <c r="T341" s="174">
        <f t="shared" si="82"/>
        <v>1.4920253545768036E-5</v>
      </c>
      <c r="U341" s="174">
        <f t="shared" si="83"/>
        <v>1.8216295878579283E-5</v>
      </c>
      <c r="V341" s="174">
        <f t="shared" si="84"/>
        <v>1.7377816486104174E-5</v>
      </c>
      <c r="W341" s="174">
        <f t="shared" si="85"/>
        <v>1.9425801135505338E-5</v>
      </c>
      <c r="X341" s="174">
        <f t="shared" si="86"/>
        <v>1.7973949688952633E-5</v>
      </c>
      <c r="Y341" s="174">
        <f t="shared" si="87"/>
        <v>2.2693922563361962E-5</v>
      </c>
      <c r="Z341" s="174">
        <f t="shared" si="88"/>
        <v>2.7899338820777355E-5</v>
      </c>
      <c r="AA341" s="174">
        <f t="shared" si="89"/>
        <v>1.9877204150881804E-5</v>
      </c>
      <c r="AB341" s="174">
        <f t="shared" si="90"/>
        <v>1.4034591710641003E-5</v>
      </c>
      <c r="AC341" s="174">
        <f t="shared" si="91"/>
        <v>2.1836620868836502E-5</v>
      </c>
      <c r="AE341" s="175">
        <f t="shared" si="92"/>
        <v>1.2209106113847599</v>
      </c>
      <c r="AF341" s="175">
        <f t="shared" si="93"/>
        <v>1.1178505165501542</v>
      </c>
      <c r="AG341" s="175">
        <f t="shared" si="94"/>
        <v>1.2626007614403403</v>
      </c>
      <c r="AH341" s="175">
        <f t="shared" si="95"/>
        <v>0.71246147726191777</v>
      </c>
      <c r="AI341" s="175">
        <f t="shared" si="96"/>
        <v>1.5559142238730046</v>
      </c>
    </row>
    <row r="342" spans="1:35" x14ac:dyDescent="0.25">
      <c r="A342" s="14" t="s">
        <v>1093</v>
      </c>
      <c r="B342" s="136" t="s">
        <v>51</v>
      </c>
      <c r="C342" s="135" t="s">
        <v>957</v>
      </c>
      <c r="D342" s="118">
        <v>4553211</v>
      </c>
      <c r="E342" s="118"/>
      <c r="F342" s="132"/>
      <c r="G342" s="132">
        <v>329.6637374429219</v>
      </c>
      <c r="H342" s="132">
        <v>74.318082191780789</v>
      </c>
      <c r="I342" s="133">
        <v>5.2160000000000002E-3</v>
      </c>
      <c r="J342" s="133">
        <v>6.1868999999999997E-4</v>
      </c>
      <c r="K342" s="133">
        <v>6.4197999999999998E-3</v>
      </c>
      <c r="L342" s="133">
        <v>1.2321000000000001E-3</v>
      </c>
      <c r="M342" s="133">
        <v>5.1168000000000003E-3</v>
      </c>
      <c r="N342" s="133">
        <v>6.0143999999999996E-4</v>
      </c>
      <c r="O342" s="133">
        <v>6.4285999999999996E-3</v>
      </c>
      <c r="P342" s="133">
        <v>1.8258E-3</v>
      </c>
      <c r="Q342" s="133">
        <v>5.3723E-3</v>
      </c>
      <c r="R342" s="133">
        <v>6.3597000000000002E-4</v>
      </c>
      <c r="T342" s="174">
        <f t="shared" si="82"/>
        <v>1.582218305373396E-5</v>
      </c>
      <c r="U342" s="174">
        <f t="shared" si="83"/>
        <v>8.3248918937849554E-6</v>
      </c>
      <c r="V342" s="174">
        <f t="shared" si="84"/>
        <v>1.9473782739333064E-5</v>
      </c>
      <c r="W342" s="174">
        <f t="shared" si="85"/>
        <v>1.6578737820770412E-5</v>
      </c>
      <c r="X342" s="174">
        <f t="shared" si="86"/>
        <v>1.5521270369889938E-5</v>
      </c>
      <c r="Y342" s="174">
        <f t="shared" si="87"/>
        <v>8.0927814908888521E-6</v>
      </c>
      <c r="Z342" s="174">
        <f t="shared" si="88"/>
        <v>1.950047660644826E-5</v>
      </c>
      <c r="AA342" s="174">
        <f t="shared" si="89"/>
        <v>2.4567372383055446E-5</v>
      </c>
      <c r="AB342" s="174">
        <f t="shared" si="90"/>
        <v>1.6296302534427714E-5</v>
      </c>
      <c r="AC342" s="174">
        <f t="shared" si="91"/>
        <v>8.557405966946967E-6</v>
      </c>
      <c r="AE342" s="175">
        <f t="shared" si="92"/>
        <v>0.52615317782082671</v>
      </c>
      <c r="AF342" s="175">
        <f t="shared" si="93"/>
        <v>0.85133628338600831</v>
      </c>
      <c r="AG342" s="175">
        <f t="shared" si="94"/>
        <v>0.52139942788370086</v>
      </c>
      <c r="AH342" s="175">
        <f t="shared" si="95"/>
        <v>1.2598344583501977</v>
      </c>
      <c r="AI342" s="175">
        <f t="shared" si="96"/>
        <v>0.52511334696128242</v>
      </c>
    </row>
    <row r="343" spans="1:35" x14ac:dyDescent="0.25">
      <c r="A343" s="14" t="s">
        <v>1094</v>
      </c>
      <c r="B343" s="136" t="s">
        <v>51</v>
      </c>
      <c r="C343" s="135" t="s">
        <v>958</v>
      </c>
      <c r="D343" s="118">
        <v>8181811</v>
      </c>
      <c r="E343" s="118"/>
      <c r="F343" s="132"/>
      <c r="G343" s="132">
        <v>889.91093607305947</v>
      </c>
      <c r="H343" s="132">
        <v>75.706484018264746</v>
      </c>
      <c r="I343" s="133">
        <v>9.8314000000000006E-3</v>
      </c>
      <c r="J343" s="133">
        <v>5.5886E-4</v>
      </c>
      <c r="K343" s="133">
        <v>1.2359999999999999E-2</v>
      </c>
      <c r="L343" s="133">
        <v>9.1567000000000005E-4</v>
      </c>
      <c r="M343" s="133">
        <v>8.5042999999999994E-3</v>
      </c>
      <c r="N343" s="133">
        <v>5.8898000000000002E-4</v>
      </c>
      <c r="O343" s="133">
        <v>1.0109E-2</v>
      </c>
      <c r="P343" s="133">
        <v>7.4885999999999996E-4</v>
      </c>
      <c r="Q343" s="133">
        <v>1.021E-2</v>
      </c>
      <c r="R343" s="133">
        <v>4.7188999999999998E-4</v>
      </c>
      <c r="T343" s="174">
        <f t="shared" si="82"/>
        <v>1.1047622409702433E-5</v>
      </c>
      <c r="U343" s="174">
        <f t="shared" si="83"/>
        <v>7.3819304547965923E-6</v>
      </c>
      <c r="V343" s="174">
        <f t="shared" si="84"/>
        <v>1.3889030350094803E-5</v>
      </c>
      <c r="W343" s="174">
        <f t="shared" si="85"/>
        <v>1.2095001001223197E-5</v>
      </c>
      <c r="X343" s="174">
        <f t="shared" si="86"/>
        <v>9.5563495797986426E-6</v>
      </c>
      <c r="Y343" s="174">
        <f t="shared" si="87"/>
        <v>7.7797827707585032E-6</v>
      </c>
      <c r="Z343" s="174">
        <f t="shared" si="88"/>
        <v>1.1359563738601001E-5</v>
      </c>
      <c r="AA343" s="174">
        <f t="shared" si="89"/>
        <v>9.8916230189653505E-6</v>
      </c>
      <c r="AB343" s="174">
        <f t="shared" si="90"/>
        <v>1.147305824227087E-5</v>
      </c>
      <c r="AC343" s="174">
        <f t="shared" si="91"/>
        <v>6.2331517058189237E-6</v>
      </c>
      <c r="AE343" s="175">
        <f t="shared" si="92"/>
        <v>0.66819177747363145</v>
      </c>
      <c r="AF343" s="175">
        <f t="shared" si="93"/>
        <v>0.87083120249216239</v>
      </c>
      <c r="AG343" s="175">
        <f t="shared" si="94"/>
        <v>0.81409566548343315</v>
      </c>
      <c r="AH343" s="175">
        <f t="shared" si="95"/>
        <v>0.87077490356012244</v>
      </c>
      <c r="AI343" s="175">
        <f t="shared" si="96"/>
        <v>0.54328598131348738</v>
      </c>
    </row>
    <row r="344" spans="1:35" x14ac:dyDescent="0.25">
      <c r="A344" s="14" t="s">
        <v>1095</v>
      </c>
      <c r="B344" s="136" t="s">
        <v>51</v>
      </c>
      <c r="C344" s="135" t="s">
        <v>954</v>
      </c>
      <c r="D344" s="118">
        <v>7376511</v>
      </c>
      <c r="E344" s="118"/>
      <c r="F344" s="132"/>
      <c r="G344" s="132">
        <v>803.2804939155244</v>
      </c>
      <c r="H344" s="132">
        <v>619.35066242694006</v>
      </c>
      <c r="I344" s="133">
        <v>1.2876E-2</v>
      </c>
      <c r="J344" s="133">
        <v>8.5135000000000002E-3</v>
      </c>
      <c r="K344" s="133">
        <v>1.6840000000000001E-2</v>
      </c>
      <c r="L344" s="133">
        <v>1.2519000000000001E-2</v>
      </c>
      <c r="M344" s="133">
        <v>1.5062000000000001E-2</v>
      </c>
      <c r="N344" s="133">
        <v>1.2766E-2</v>
      </c>
      <c r="O344" s="133">
        <v>2.4514000000000001E-2</v>
      </c>
      <c r="P344" s="133">
        <v>1.133E-2</v>
      </c>
      <c r="Q344" s="133">
        <v>1.2043E-2</v>
      </c>
      <c r="R344" s="133">
        <v>1.1594E-2</v>
      </c>
      <c r="T344" s="174">
        <f t="shared" si="82"/>
        <v>1.60292700962238E-5</v>
      </c>
      <c r="U344" s="174">
        <f t="shared" si="83"/>
        <v>1.3745847895987794E-5</v>
      </c>
      <c r="V344" s="174">
        <f t="shared" si="84"/>
        <v>2.0964034515409195E-5</v>
      </c>
      <c r="W344" s="174">
        <f t="shared" si="85"/>
        <v>2.0213105046088118E-5</v>
      </c>
      <c r="X344" s="174">
        <f t="shared" si="86"/>
        <v>1.8750610918711003E-5</v>
      </c>
      <c r="Y344" s="174">
        <f t="shared" si="87"/>
        <v>2.0611909818544684E-5</v>
      </c>
      <c r="Z344" s="174">
        <f t="shared" si="88"/>
        <v>3.0517359982823101E-5</v>
      </c>
      <c r="AA344" s="174">
        <f t="shared" si="89"/>
        <v>1.8293352517946988E-5</v>
      </c>
      <c r="AB344" s="174">
        <f t="shared" si="90"/>
        <v>1.4992272426904569E-5</v>
      </c>
      <c r="AC344" s="174">
        <f t="shared" si="91"/>
        <v>1.8719605392151579E-5</v>
      </c>
      <c r="AE344" s="175">
        <f t="shared" si="92"/>
        <v>0.85754671382236314</v>
      </c>
      <c r="AF344" s="175">
        <f t="shared" si="93"/>
        <v>0.96418010718456315</v>
      </c>
      <c r="AG344" s="175">
        <f t="shared" si="94"/>
        <v>1.0992660403387877</v>
      </c>
      <c r="AH344" s="175">
        <f t="shared" si="95"/>
        <v>0.59944086016102061</v>
      </c>
      <c r="AI344" s="175">
        <f t="shared" si="96"/>
        <v>1.2486169447240085</v>
      </c>
    </row>
    <row r="345" spans="1:35" x14ac:dyDescent="0.25">
      <c r="A345" s="14" t="s">
        <v>1096</v>
      </c>
      <c r="B345" s="136" t="s">
        <v>51</v>
      </c>
      <c r="C345" s="135" t="s">
        <v>950</v>
      </c>
      <c r="D345" s="118">
        <v>7364611</v>
      </c>
      <c r="E345" s="118"/>
      <c r="F345" s="132"/>
      <c r="G345" s="132">
        <v>345.4678184931505</v>
      </c>
      <c r="H345" s="132">
        <v>336.92617351598142</v>
      </c>
      <c r="I345" s="133">
        <v>2.9732000000000001E-3</v>
      </c>
      <c r="J345" s="133">
        <v>2.1445000000000001E-3</v>
      </c>
      <c r="K345" s="133">
        <v>4.7089000000000002E-3</v>
      </c>
      <c r="L345" s="133">
        <v>4.6027000000000004E-3</v>
      </c>
      <c r="M345" s="133">
        <v>2.8557999999999999E-3</v>
      </c>
      <c r="N345" s="133">
        <v>2.6459999999999999E-3</v>
      </c>
      <c r="O345" s="133">
        <v>3.3825000000000001E-3</v>
      </c>
      <c r="P345" s="133">
        <v>2.8357E-3</v>
      </c>
      <c r="Q345" s="133">
        <v>3.2204999999999998E-3</v>
      </c>
      <c r="R345" s="133">
        <v>2.5316000000000002E-3</v>
      </c>
      <c r="T345" s="174">
        <f t="shared" si="82"/>
        <v>8.6063009080510028E-6</v>
      </c>
      <c r="U345" s="174">
        <f t="shared" si="83"/>
        <v>6.3648958394094012E-6</v>
      </c>
      <c r="V345" s="174">
        <f t="shared" si="84"/>
        <v>1.3630502605247331E-5</v>
      </c>
      <c r="W345" s="174">
        <f t="shared" si="85"/>
        <v>1.3660856180951108E-5</v>
      </c>
      <c r="X345" s="174">
        <f t="shared" si="86"/>
        <v>8.2664718596838589E-6</v>
      </c>
      <c r="Y345" s="174">
        <f t="shared" si="87"/>
        <v>7.8533524789355443E-6</v>
      </c>
      <c r="Z345" s="174">
        <f t="shared" si="88"/>
        <v>9.7910711763361075E-6</v>
      </c>
      <c r="AA345" s="174">
        <f t="shared" si="89"/>
        <v>8.4163838339068484E-6</v>
      </c>
      <c r="AB345" s="174">
        <f t="shared" si="90"/>
        <v>9.3221418250969493E-6</v>
      </c>
      <c r="AC345" s="174">
        <f t="shared" si="91"/>
        <v>7.5138122205870089E-6</v>
      </c>
      <c r="AE345" s="175">
        <f t="shared" si="92"/>
        <v>0.73956231688984786</v>
      </c>
      <c r="AF345" s="175">
        <f t="shared" si="93"/>
        <v>1.0022268860204826</v>
      </c>
      <c r="AG345" s="175">
        <f t="shared" si="94"/>
        <v>0.95002470367520087</v>
      </c>
      <c r="AH345" s="175">
        <f t="shared" si="95"/>
        <v>0.8595978603697908</v>
      </c>
      <c r="AI345" s="175">
        <f t="shared" si="96"/>
        <v>0.80601779736480961</v>
      </c>
    </row>
    <row r="346" spans="1:35" x14ac:dyDescent="0.25">
      <c r="A346" s="14" t="s">
        <v>1097</v>
      </c>
      <c r="B346" s="136" t="s">
        <v>51</v>
      </c>
      <c r="C346" s="135" t="s">
        <v>947</v>
      </c>
      <c r="D346" s="118">
        <v>8192011</v>
      </c>
      <c r="E346" s="118"/>
      <c r="F346" s="132"/>
      <c r="G346" s="132">
        <v>479.52074445205392</v>
      </c>
      <c r="H346" s="132">
        <v>722.47011643835549</v>
      </c>
      <c r="I346" s="133">
        <v>5.8476999999999999E-3</v>
      </c>
      <c r="J346" s="133">
        <v>2.3009999999999999E-2</v>
      </c>
      <c r="K346" s="133">
        <v>7.7311000000000003E-3</v>
      </c>
      <c r="L346" s="133">
        <v>1.9685999999999999E-2</v>
      </c>
      <c r="M346" s="133">
        <v>5.2601000000000002E-3</v>
      </c>
      <c r="N346" s="133">
        <v>3.9689000000000002E-2</v>
      </c>
      <c r="O346" s="133">
        <v>1.0772E-2</v>
      </c>
      <c r="P346" s="133">
        <v>3.3071999999999997E-2</v>
      </c>
      <c r="Q346" s="133">
        <v>6.2909999999999997E-3</v>
      </c>
      <c r="R346" s="133">
        <v>2.8218E-2</v>
      </c>
      <c r="T346" s="174">
        <f t="shared" si="82"/>
        <v>1.2194884304081859E-5</v>
      </c>
      <c r="U346" s="174">
        <f t="shared" si="83"/>
        <v>3.1849068184903009E-5</v>
      </c>
      <c r="V346" s="174">
        <f t="shared" si="84"/>
        <v>1.61225558840719E-5</v>
      </c>
      <c r="W346" s="174">
        <f t="shared" si="85"/>
        <v>2.7248185844763173E-5</v>
      </c>
      <c r="X346" s="174">
        <f t="shared" si="86"/>
        <v>1.0969494147767667E-5</v>
      </c>
      <c r="Y346" s="174">
        <f t="shared" si="87"/>
        <v>5.493514416299937E-5</v>
      </c>
      <c r="Z346" s="174">
        <f t="shared" si="88"/>
        <v>2.2464095922083858E-5</v>
      </c>
      <c r="AA346" s="174">
        <f t="shared" si="89"/>
        <v>4.577628783186059E-5</v>
      </c>
      <c r="AB346" s="174">
        <f t="shared" si="90"/>
        <v>1.3119349001655174E-5</v>
      </c>
      <c r="AC346" s="174">
        <f t="shared" si="91"/>
        <v>3.9057670840573361E-5</v>
      </c>
      <c r="AE346" s="175">
        <f t="shared" si="92"/>
        <v>2.6116744850332463</v>
      </c>
      <c r="AF346" s="175">
        <f t="shared" si="93"/>
        <v>1.6900661434011661</v>
      </c>
      <c r="AG346" s="175">
        <f t="shared" si="94"/>
        <v>5.0079924764970931</v>
      </c>
      <c r="AH346" s="175">
        <f t="shared" si="95"/>
        <v>2.0377533994973347</v>
      </c>
      <c r="AI346" s="175">
        <f t="shared" si="96"/>
        <v>2.9771043392203178</v>
      </c>
    </row>
    <row r="347" spans="1:35" x14ac:dyDescent="0.25">
      <c r="A347" s="14" t="s">
        <v>1098</v>
      </c>
      <c r="B347" s="136" t="s">
        <v>53</v>
      </c>
      <c r="C347" s="135" t="s">
        <v>959</v>
      </c>
      <c r="D347" s="118">
        <v>6096411</v>
      </c>
      <c r="E347" s="118">
        <v>1</v>
      </c>
      <c r="F347" s="132"/>
      <c r="G347" s="132">
        <v>346.8</v>
      </c>
      <c r="H347" s="132">
        <v>0.8</v>
      </c>
      <c r="I347" s="133">
        <v>3.973E-3</v>
      </c>
      <c r="J347" s="133">
        <v>6.3816E-6</v>
      </c>
      <c r="K347" s="133">
        <v>8.8386000000000003E-3</v>
      </c>
      <c r="L347" s="133">
        <v>1.5056E-5</v>
      </c>
      <c r="M347" s="133">
        <v>5.2488999999999999E-3</v>
      </c>
      <c r="N347" s="133">
        <v>1.4049000000000001E-5</v>
      </c>
      <c r="O347" s="133">
        <v>5.9198999999999996E-3</v>
      </c>
      <c r="P347" s="133">
        <v>9.0025000000000006E-6</v>
      </c>
      <c r="Q347" s="133">
        <v>3.1814999999999999E-3</v>
      </c>
      <c r="R347" s="133">
        <v>8.4680999999999994E-6</v>
      </c>
      <c r="T347" s="174">
        <f t="shared" si="82"/>
        <v>1.1456170703575548E-5</v>
      </c>
      <c r="U347" s="174">
        <f t="shared" si="83"/>
        <v>7.977E-6</v>
      </c>
      <c r="V347" s="174">
        <f t="shared" si="84"/>
        <v>2.5486159169550173E-5</v>
      </c>
      <c r="W347" s="174">
        <f t="shared" si="85"/>
        <v>1.8819999999999999E-5</v>
      </c>
      <c r="X347" s="174">
        <f t="shared" si="86"/>
        <v>1.5135236447520183E-5</v>
      </c>
      <c r="Y347" s="174">
        <f t="shared" si="87"/>
        <v>1.7561250000000001E-5</v>
      </c>
      <c r="Z347" s="174">
        <f t="shared" si="88"/>
        <v>1.7070069204152246E-5</v>
      </c>
      <c r="AA347" s="174">
        <f t="shared" si="89"/>
        <v>1.1253125000000001E-5</v>
      </c>
      <c r="AB347" s="174">
        <f t="shared" si="90"/>
        <v>9.1738754325259501E-6</v>
      </c>
      <c r="AC347" s="174">
        <f t="shared" si="91"/>
        <v>1.0585124999999998E-5</v>
      </c>
      <c r="AE347" s="175">
        <f t="shared" si="92"/>
        <v>0.69630596526554245</v>
      </c>
      <c r="AF347" s="175">
        <f t="shared" si="93"/>
        <v>0.7384400244382594</v>
      </c>
      <c r="AG347" s="175">
        <f t="shared" si="94"/>
        <v>1.160289108194098</v>
      </c>
      <c r="AH347" s="175">
        <f t="shared" si="95"/>
        <v>0.6592313637054682</v>
      </c>
      <c r="AI347" s="175">
        <f t="shared" si="96"/>
        <v>1.1538335219236209</v>
      </c>
    </row>
    <row r="348" spans="1:35" x14ac:dyDescent="0.25">
      <c r="A348" s="14" t="s">
        <v>1099</v>
      </c>
      <c r="B348" s="136" t="s">
        <v>53</v>
      </c>
      <c r="C348" s="135" t="s">
        <v>960</v>
      </c>
      <c r="D348" s="118">
        <v>7365311</v>
      </c>
      <c r="E348" s="118" t="s">
        <v>961</v>
      </c>
      <c r="F348" s="132"/>
      <c r="G348" s="132">
        <v>451.1</v>
      </c>
      <c r="H348" s="132">
        <v>52</v>
      </c>
      <c r="I348" s="133">
        <v>3.1573E-3</v>
      </c>
      <c r="J348" s="133">
        <v>2.5832999999999997E-4</v>
      </c>
      <c r="K348" s="133">
        <v>6.9392999999999998E-3</v>
      </c>
      <c r="L348" s="133">
        <v>6.8446999999999996E-4</v>
      </c>
      <c r="M348" s="133">
        <v>3.3484000000000001E-3</v>
      </c>
      <c r="N348" s="133">
        <v>2.8246E-4</v>
      </c>
      <c r="O348" s="133">
        <v>2.9508999999999998E-3</v>
      </c>
      <c r="P348" s="133">
        <v>3.4023000000000001E-4</v>
      </c>
      <c r="Q348" s="133">
        <v>2.9992E-3</v>
      </c>
      <c r="R348" s="133">
        <v>3.4080999999999998E-4</v>
      </c>
      <c r="T348" s="174">
        <f t="shared" si="82"/>
        <v>6.9991132786521829E-6</v>
      </c>
      <c r="U348" s="174">
        <f t="shared" si="83"/>
        <v>4.9678846153846149E-6</v>
      </c>
      <c r="V348" s="174">
        <f t="shared" si="84"/>
        <v>1.5383063622256706E-5</v>
      </c>
      <c r="W348" s="174">
        <f t="shared" si="85"/>
        <v>1.3162884615384615E-5</v>
      </c>
      <c r="X348" s="174">
        <f t="shared" si="86"/>
        <v>7.4227444025714915E-6</v>
      </c>
      <c r="Y348" s="174">
        <f t="shared" si="87"/>
        <v>5.4319230769230769E-6</v>
      </c>
      <c r="Z348" s="174">
        <f t="shared" si="88"/>
        <v>6.5415650631788952E-6</v>
      </c>
      <c r="AA348" s="174">
        <f t="shared" si="89"/>
        <v>6.5428846153846159E-6</v>
      </c>
      <c r="AB348" s="174">
        <f t="shared" si="90"/>
        <v>6.648636665927732E-6</v>
      </c>
      <c r="AC348" s="174">
        <f t="shared" si="91"/>
        <v>6.5540384615384613E-6</v>
      </c>
      <c r="AE348" s="175">
        <f t="shared" si="92"/>
        <v>0.7097877141861717</v>
      </c>
      <c r="AF348" s="175">
        <f t="shared" si="93"/>
        <v>0.85567380715634145</v>
      </c>
      <c r="AG348" s="175">
        <f t="shared" si="94"/>
        <v>0.73179443913510933</v>
      </c>
      <c r="AH348" s="175">
        <f t="shared" si="95"/>
        <v>1.0002017181198959</v>
      </c>
      <c r="AI348" s="175">
        <f t="shared" si="96"/>
        <v>0.98577178914377173</v>
      </c>
    </row>
    <row r="349" spans="1:35" x14ac:dyDescent="0.25">
      <c r="A349" s="14" t="s">
        <v>1100</v>
      </c>
      <c r="B349" s="136" t="s">
        <v>53</v>
      </c>
      <c r="C349" s="135" t="s">
        <v>962</v>
      </c>
      <c r="D349" s="118">
        <v>7352311</v>
      </c>
      <c r="E349" s="118"/>
      <c r="F349" s="132"/>
      <c r="G349" s="132">
        <v>8.4679908675799068E-2</v>
      </c>
      <c r="H349" s="132">
        <v>17.095232876712327</v>
      </c>
      <c r="I349" s="133">
        <v>9.4824999999999998E-7</v>
      </c>
      <c r="J349" s="133">
        <v>7.0557999999999998E-5</v>
      </c>
      <c r="K349" s="133">
        <v>1.2213000000000001E-6</v>
      </c>
      <c r="L349" s="133">
        <v>1.9969000000000001E-4</v>
      </c>
      <c r="M349" s="133">
        <v>8.5924999999999997E-7</v>
      </c>
      <c r="N349" s="133">
        <v>9.7090999999999996E-5</v>
      </c>
      <c r="O349" s="133">
        <v>8.2264000000000001E-7</v>
      </c>
      <c r="P349" s="133">
        <v>1.3143000000000001E-4</v>
      </c>
      <c r="Q349" s="133">
        <v>8.9790000000000001E-7</v>
      </c>
      <c r="R349" s="133">
        <v>7.9330000000000001E-5</v>
      </c>
      <c r="T349" s="174">
        <f t="shared" si="82"/>
        <v>1.1198051755469161E-5</v>
      </c>
      <c r="U349" s="174">
        <f t="shared" si="83"/>
        <v>4.1273494493377954E-6</v>
      </c>
      <c r="V349" s="174">
        <f t="shared" si="84"/>
        <v>1.4422547438918521E-5</v>
      </c>
      <c r="W349" s="174">
        <f t="shared" si="85"/>
        <v>1.1681034206443839E-5</v>
      </c>
      <c r="X349" s="174">
        <f t="shared" si="86"/>
        <v>1.0147035033890722E-5</v>
      </c>
      <c r="Y349" s="174">
        <f t="shared" si="87"/>
        <v>5.679419561008757E-6</v>
      </c>
      <c r="Z349" s="174">
        <f t="shared" si="88"/>
        <v>9.7147010768459272E-6</v>
      </c>
      <c r="AA349" s="174">
        <f t="shared" si="89"/>
        <v>7.688108196469096E-6</v>
      </c>
      <c r="AB349" s="174">
        <f t="shared" si="90"/>
        <v>1.0603459711295291E-5</v>
      </c>
      <c r="AC349" s="174">
        <f t="shared" si="91"/>
        <v>4.640474954164904E-6</v>
      </c>
      <c r="AE349" s="175">
        <f t="shared" si="92"/>
        <v>0.36857745788877838</v>
      </c>
      <c r="AF349" s="175">
        <f t="shared" si="93"/>
        <v>0.80991477101494247</v>
      </c>
      <c r="AG349" s="175">
        <f t="shared" si="94"/>
        <v>0.55971222549638444</v>
      </c>
      <c r="AH349" s="175">
        <f t="shared" si="95"/>
        <v>0.79138906443482615</v>
      </c>
      <c r="AI349" s="175">
        <f t="shared" si="96"/>
        <v>0.43763781638380322</v>
      </c>
    </row>
    <row r="350" spans="1:35" x14ac:dyDescent="0.25">
      <c r="A350" s="14" t="s">
        <v>1101</v>
      </c>
      <c r="B350" s="136" t="s">
        <v>55</v>
      </c>
      <c r="C350" s="135" t="s">
        <v>963</v>
      </c>
      <c r="D350" s="118">
        <v>7236411</v>
      </c>
      <c r="E350" s="118"/>
      <c r="F350" s="132"/>
      <c r="G350" s="132">
        <v>143.77828767123265</v>
      </c>
      <c r="H350" s="132">
        <v>75.807191780821711</v>
      </c>
      <c r="I350" s="133">
        <v>5.9959000000000002E-3</v>
      </c>
      <c r="J350" s="133">
        <v>6.5383000000000004E-3</v>
      </c>
      <c r="K350" s="133">
        <v>4.8541000000000001E-3</v>
      </c>
      <c r="L350" s="133">
        <v>8.3041E-3</v>
      </c>
      <c r="M350" s="133">
        <v>3.16E-3</v>
      </c>
      <c r="N350" s="133">
        <v>5.2135999999999997E-3</v>
      </c>
      <c r="O350" s="133">
        <v>1.3154000000000001E-2</v>
      </c>
      <c r="P350" s="133">
        <v>9.2793000000000007E-3</v>
      </c>
      <c r="Q350" s="133">
        <v>4.9159E-3</v>
      </c>
      <c r="R350" s="133">
        <v>4.3788000000000004E-3</v>
      </c>
      <c r="T350" s="174">
        <f t="shared" si="82"/>
        <v>4.1702402338455922E-5</v>
      </c>
      <c r="U350" s="174">
        <f t="shared" si="83"/>
        <v>8.6249072764810027E-5</v>
      </c>
      <c r="V350" s="174">
        <f t="shared" si="84"/>
        <v>3.3761008554361962E-5</v>
      </c>
      <c r="W350" s="174">
        <f t="shared" si="85"/>
        <v>1.0954237724580685E-4</v>
      </c>
      <c r="X350" s="174">
        <f t="shared" si="86"/>
        <v>2.1978283725465853E-5</v>
      </c>
      <c r="Y350" s="174">
        <f t="shared" si="87"/>
        <v>6.8774477427865582E-5</v>
      </c>
      <c r="Z350" s="174">
        <f t="shared" si="88"/>
        <v>9.1488083583790458E-5</v>
      </c>
      <c r="AA350" s="174">
        <f t="shared" si="89"/>
        <v>1.2240659206621014E-4</v>
      </c>
      <c r="AB350" s="174">
        <f t="shared" si="90"/>
        <v>3.4190837014562528E-5</v>
      </c>
      <c r="AC350" s="174">
        <f t="shared" si="91"/>
        <v>5.7762329630416191E-5</v>
      </c>
      <c r="AE350" s="175">
        <f t="shared" si="92"/>
        <v>2.0682039385840212</v>
      </c>
      <c r="AF350" s="175">
        <f t="shared" si="93"/>
        <v>3.2446417312866043</v>
      </c>
      <c r="AG350" s="175">
        <f t="shared" si="94"/>
        <v>3.1292014557159344</v>
      </c>
      <c r="AH350" s="175">
        <f t="shared" si="95"/>
        <v>1.3379512092862083</v>
      </c>
      <c r="AI350" s="175">
        <f t="shared" si="96"/>
        <v>1.6894096393666558</v>
      </c>
    </row>
    <row r="351" spans="1:35" x14ac:dyDescent="0.25">
      <c r="A351" s="30" t="s">
        <v>1102</v>
      </c>
      <c r="B351" s="137" t="s">
        <v>56</v>
      </c>
      <c r="C351" s="138" t="s">
        <v>964</v>
      </c>
      <c r="D351" s="116">
        <v>7763811</v>
      </c>
      <c r="E351" s="116" t="s">
        <v>965</v>
      </c>
      <c r="F351" s="139"/>
      <c r="G351" s="139">
        <v>10651.3</v>
      </c>
      <c r="H351" s="139">
        <v>1527.3</v>
      </c>
      <c r="I351" s="133">
        <v>0.17965</v>
      </c>
      <c r="J351" s="133">
        <v>3.2497999999999999E-2</v>
      </c>
      <c r="K351" s="133">
        <v>0.39567999999999998</v>
      </c>
      <c r="L351" s="133">
        <v>0.13825000000000001</v>
      </c>
      <c r="M351" s="133">
        <v>0.26895999999999998</v>
      </c>
      <c r="N351" s="133">
        <v>5.2070999999999999E-2</v>
      </c>
      <c r="O351" s="133">
        <v>0.46633000000000002</v>
      </c>
      <c r="P351" s="133">
        <v>6.5311999999999995E-2</v>
      </c>
      <c r="Q351" s="133">
        <v>0.15151999999999999</v>
      </c>
      <c r="R351" s="133">
        <v>3.0543000000000001E-2</v>
      </c>
      <c r="T351" s="174">
        <f t="shared" si="82"/>
        <v>1.6866485781078369E-5</v>
      </c>
      <c r="U351" s="174">
        <f t="shared" si="83"/>
        <v>2.1278072415373535E-5</v>
      </c>
      <c r="V351" s="174">
        <f t="shared" si="84"/>
        <v>3.7148517082421867E-5</v>
      </c>
      <c r="W351" s="174">
        <f t="shared" si="85"/>
        <v>9.0519216918745504E-5</v>
      </c>
      <c r="X351" s="174">
        <f t="shared" si="86"/>
        <v>2.5251377766094278E-5</v>
      </c>
      <c r="Y351" s="174">
        <f t="shared" si="87"/>
        <v>3.4093498330386959E-5</v>
      </c>
      <c r="Z351" s="174">
        <f t="shared" si="88"/>
        <v>4.3781510238186893E-5</v>
      </c>
      <c r="AA351" s="174">
        <f t="shared" si="89"/>
        <v>4.2763045897989914E-5</v>
      </c>
      <c r="AB351" s="174">
        <f t="shared" si="90"/>
        <v>1.4225493601719978E-5</v>
      </c>
      <c r="AC351" s="174">
        <f t="shared" si="91"/>
        <v>1.9998035749361618E-5</v>
      </c>
      <c r="AE351" s="175">
        <f t="shared" si="92"/>
        <v>1.2615593248976793</v>
      </c>
      <c r="AF351" s="175">
        <f t="shared" si="93"/>
        <v>2.436684530849762</v>
      </c>
      <c r="AG351" s="175">
        <f t="shared" si="94"/>
        <v>1.3501638859549772</v>
      </c>
      <c r="AH351" s="175">
        <f t="shared" si="95"/>
        <v>0.97673756947496393</v>
      </c>
      <c r="AI351" s="175">
        <f t="shared" si="96"/>
        <v>1.405788530736374</v>
      </c>
    </row>
    <row r="352" spans="1:35" x14ac:dyDescent="0.25">
      <c r="A352" s="30" t="s">
        <v>1103</v>
      </c>
      <c r="B352" s="137" t="s">
        <v>56</v>
      </c>
      <c r="C352" s="138" t="s">
        <v>964</v>
      </c>
      <c r="D352" s="116">
        <v>7763811</v>
      </c>
      <c r="E352" s="116" t="s">
        <v>966</v>
      </c>
      <c r="F352" s="139"/>
      <c r="G352" s="139">
        <v>10505.5</v>
      </c>
      <c r="H352" s="139">
        <v>1468.8</v>
      </c>
      <c r="I352" s="133">
        <v>0.17718999999999999</v>
      </c>
      <c r="J352" s="133">
        <v>3.1175999999999999E-2</v>
      </c>
      <c r="K352" s="133">
        <v>0.39026</v>
      </c>
      <c r="L352" s="133">
        <v>0.13281999999999999</v>
      </c>
      <c r="M352" s="133">
        <v>0.26527000000000001</v>
      </c>
      <c r="N352" s="133">
        <v>4.9987999999999998E-2</v>
      </c>
      <c r="O352" s="133">
        <v>0.45995000000000003</v>
      </c>
      <c r="P352" s="133">
        <v>6.2688999999999995E-2</v>
      </c>
      <c r="Q352" s="133">
        <v>0.14943999999999999</v>
      </c>
      <c r="R352" s="133">
        <v>2.9294000000000001E-2</v>
      </c>
      <c r="T352" s="174">
        <f t="shared" si="82"/>
        <v>1.6866403312550566E-5</v>
      </c>
      <c r="U352" s="174">
        <f t="shared" si="83"/>
        <v>2.1225490196078432E-5</v>
      </c>
      <c r="V352" s="174">
        <f t="shared" si="84"/>
        <v>3.7148160487363759E-5</v>
      </c>
      <c r="W352" s="174">
        <f t="shared" si="85"/>
        <v>9.042755991285403E-5</v>
      </c>
      <c r="X352" s="174">
        <f t="shared" si="86"/>
        <v>2.5250583027937747E-5</v>
      </c>
      <c r="Y352" s="174">
        <f t="shared" si="87"/>
        <v>3.4033224400871458E-5</v>
      </c>
      <c r="Z352" s="174">
        <f t="shared" si="88"/>
        <v>4.3781828565989243E-5</v>
      </c>
      <c r="AA352" s="174">
        <f t="shared" si="89"/>
        <v>4.2680419389978208E-5</v>
      </c>
      <c r="AB352" s="174">
        <f t="shared" si="90"/>
        <v>1.4224929798676883E-5</v>
      </c>
      <c r="AC352" s="174">
        <f t="shared" si="91"/>
        <v>1.994417211328976E-5</v>
      </c>
      <c r="AE352" s="175">
        <f t="shared" si="92"/>
        <v>1.2584479217501101</v>
      </c>
      <c r="AF352" s="175">
        <f t="shared" si="93"/>
        <v>2.4342405849036233</v>
      </c>
      <c r="AG352" s="175">
        <f t="shared" si="94"/>
        <v>1.3478193498825917</v>
      </c>
      <c r="AH352" s="175">
        <f t="shared" si="95"/>
        <v>0.97484323491991753</v>
      </c>
      <c r="AI352" s="175">
        <f t="shared" si="96"/>
        <v>1.4020576829240203</v>
      </c>
    </row>
    <row r="353" spans="1:35" ht="15.75" customHeight="1" x14ac:dyDescent="0.25">
      <c r="A353" s="30" t="s">
        <v>1104</v>
      </c>
      <c r="B353" s="136" t="s">
        <v>56</v>
      </c>
      <c r="C353" s="135" t="s">
        <v>964</v>
      </c>
      <c r="D353" s="118">
        <v>7763811</v>
      </c>
      <c r="E353" s="118" t="s">
        <v>967</v>
      </c>
      <c r="F353" s="132"/>
      <c r="G353" s="132">
        <v>618.20000000000005</v>
      </c>
      <c r="H353" s="132">
        <v>415.8</v>
      </c>
      <c r="I353" s="133">
        <v>9.8521000000000008E-3</v>
      </c>
      <c r="J353" s="133">
        <v>6.5721E-3</v>
      </c>
      <c r="K353" s="133">
        <v>1.7656000000000002E-2</v>
      </c>
      <c r="L353" s="133">
        <v>2.7184E-2</v>
      </c>
      <c r="M353" s="133">
        <v>1.2315E-2</v>
      </c>
      <c r="N353" s="133">
        <v>1.3653999999999999E-2</v>
      </c>
      <c r="O353" s="133">
        <v>1.9462E-2</v>
      </c>
      <c r="P353" s="133">
        <v>1.1095000000000001E-2</v>
      </c>
      <c r="Q353" s="133">
        <v>7.6537999999999997E-3</v>
      </c>
      <c r="R353" s="133">
        <v>6.8126000000000003E-3</v>
      </c>
      <c r="T353" s="174">
        <f t="shared" si="82"/>
        <v>1.5936751860239406E-5</v>
      </c>
      <c r="U353" s="174">
        <f t="shared" si="83"/>
        <v>1.5805916305916304E-5</v>
      </c>
      <c r="V353" s="174">
        <f t="shared" si="84"/>
        <v>2.8560336460692333E-5</v>
      </c>
      <c r="W353" s="174">
        <f t="shared" si="85"/>
        <v>6.5377585377585375E-5</v>
      </c>
      <c r="X353" s="174">
        <f t="shared" si="86"/>
        <v>1.9920737625363959E-5</v>
      </c>
      <c r="Y353" s="174">
        <f t="shared" si="87"/>
        <v>3.2837902837902838E-5</v>
      </c>
      <c r="Z353" s="174">
        <f t="shared" si="88"/>
        <v>3.1481721125849239E-5</v>
      </c>
      <c r="AA353" s="174">
        <f t="shared" si="89"/>
        <v>2.6683501683501686E-5</v>
      </c>
      <c r="AB353" s="174">
        <f t="shared" si="90"/>
        <v>1.2380782918149465E-5</v>
      </c>
      <c r="AC353" s="174">
        <f t="shared" si="91"/>
        <v>1.6384319384319384E-5</v>
      </c>
      <c r="AE353" s="175">
        <f t="shared" si="92"/>
        <v>0.99179032493757258</v>
      </c>
      <c r="AF353" s="175">
        <f t="shared" si="93"/>
        <v>2.2891041731096102</v>
      </c>
      <c r="AG353" s="175">
        <f t="shared" si="94"/>
        <v>1.6484280580098689</v>
      </c>
      <c r="AH353" s="175">
        <f t="shared" si="95"/>
        <v>0.84758713085709292</v>
      </c>
      <c r="AI353" s="175">
        <f t="shared" si="96"/>
        <v>1.3233669867760125</v>
      </c>
    </row>
    <row r="354" spans="1:35" ht="15.75" customHeight="1" x14ac:dyDescent="0.25">
      <c r="A354" s="30" t="s">
        <v>1105</v>
      </c>
      <c r="B354" s="136" t="s">
        <v>56</v>
      </c>
      <c r="C354" s="135" t="s">
        <v>968</v>
      </c>
      <c r="D354" s="118">
        <v>8239711</v>
      </c>
      <c r="E354" s="118" t="s">
        <v>969</v>
      </c>
      <c r="F354" s="132"/>
      <c r="G354" s="132">
        <v>231.2</v>
      </c>
      <c r="H354" s="132">
        <v>56.8</v>
      </c>
      <c r="I354" s="133">
        <v>7.4484E-3</v>
      </c>
      <c r="J354" s="133">
        <v>1.8567E-3</v>
      </c>
      <c r="K354" s="133">
        <v>1.9354E-2</v>
      </c>
      <c r="L354" s="133">
        <v>1.3266999999999999E-2</v>
      </c>
      <c r="M354" s="133">
        <v>5.8947000000000001E-3</v>
      </c>
      <c r="N354" s="133">
        <v>9.9624000000000002E-4</v>
      </c>
      <c r="O354" s="133">
        <v>5.3893999999999999E-3</v>
      </c>
      <c r="P354" s="133">
        <v>2.3682E-3</v>
      </c>
      <c r="Q354" s="133">
        <v>7.5459000000000004E-3</v>
      </c>
      <c r="R354" s="133">
        <v>1.4071999999999999E-3</v>
      </c>
      <c r="T354" s="174">
        <f t="shared" si="82"/>
        <v>3.2216262975778548E-5</v>
      </c>
      <c r="U354" s="174">
        <f t="shared" si="83"/>
        <v>3.268838028169014E-5</v>
      </c>
      <c r="V354" s="174">
        <f t="shared" si="84"/>
        <v>8.3711072664359866E-5</v>
      </c>
      <c r="W354" s="174">
        <f t="shared" si="85"/>
        <v>2.3357394366197183E-4</v>
      </c>
      <c r="X354" s="174">
        <f t="shared" si="86"/>
        <v>2.5496107266435989E-5</v>
      </c>
      <c r="Y354" s="174">
        <f t="shared" si="87"/>
        <v>1.7539436619718312E-5</v>
      </c>
      <c r="Z354" s="174">
        <f t="shared" si="88"/>
        <v>2.3310553633217994E-5</v>
      </c>
      <c r="AA354" s="174">
        <f t="shared" si="89"/>
        <v>4.1693661971830991E-5</v>
      </c>
      <c r="AB354" s="174">
        <f t="shared" si="90"/>
        <v>3.2637975778546715E-5</v>
      </c>
      <c r="AC354" s="174">
        <f t="shared" si="91"/>
        <v>2.4774647887323943E-5</v>
      </c>
      <c r="AE354" s="175">
        <f t="shared" si="92"/>
        <v>1.0146546266482412</v>
      </c>
      <c r="AF354" s="175">
        <f t="shared" si="93"/>
        <v>2.790239525402908</v>
      </c>
      <c r="AG354" s="175">
        <f t="shared" si="94"/>
        <v>0.6879260601012559</v>
      </c>
      <c r="AH354" s="175">
        <f t="shared" si="95"/>
        <v>1.788617405998316</v>
      </c>
      <c r="AI354" s="175">
        <f t="shared" si="96"/>
        <v>0.75907427762749247</v>
      </c>
    </row>
    <row r="355" spans="1:35" ht="15.75" customHeight="1" x14ac:dyDescent="0.25">
      <c r="A355" s="30" t="s">
        <v>1106</v>
      </c>
      <c r="B355" s="136" t="s">
        <v>56</v>
      </c>
      <c r="C355" s="135" t="s">
        <v>968</v>
      </c>
      <c r="D355" s="118">
        <v>8239711</v>
      </c>
      <c r="E355" s="118" t="s">
        <v>970</v>
      </c>
      <c r="F355" s="132"/>
      <c r="G355" s="132">
        <v>416.6</v>
      </c>
      <c r="H355" s="132">
        <v>368.7</v>
      </c>
      <c r="I355" s="133">
        <v>8.3499999999999998E-3</v>
      </c>
      <c r="J355" s="133">
        <v>1.0727E-2</v>
      </c>
      <c r="K355" s="133">
        <v>1.1427E-2</v>
      </c>
      <c r="L355" s="133">
        <v>8.8134000000000007E-3</v>
      </c>
      <c r="M355" s="133">
        <v>4.7051999999999997E-3</v>
      </c>
      <c r="N355" s="133">
        <v>8.3134999999999997E-3</v>
      </c>
      <c r="O355" s="133">
        <v>9.9910999999999993E-3</v>
      </c>
      <c r="P355" s="133">
        <v>5.9362E-3</v>
      </c>
      <c r="Q355" s="133">
        <v>9.4905000000000007E-3</v>
      </c>
      <c r="R355" s="133">
        <v>4.287E-3</v>
      </c>
      <c r="T355" s="174">
        <f t="shared" si="82"/>
        <v>2.0043206913106096E-5</v>
      </c>
      <c r="U355" s="174">
        <f t="shared" si="83"/>
        <v>2.9094114456197452E-5</v>
      </c>
      <c r="V355" s="174">
        <f t="shared" si="84"/>
        <v>2.7429188670187229E-5</v>
      </c>
      <c r="W355" s="174">
        <f t="shared" si="85"/>
        <v>2.3903986981285601E-5</v>
      </c>
      <c r="X355" s="174">
        <f t="shared" si="86"/>
        <v>1.1294287085933748E-5</v>
      </c>
      <c r="Y355" s="174">
        <f t="shared" si="87"/>
        <v>2.2548142120965555E-5</v>
      </c>
      <c r="Z355" s="174">
        <f t="shared" si="88"/>
        <v>2.3982477196351412E-5</v>
      </c>
      <c r="AA355" s="174">
        <f t="shared" si="89"/>
        <v>1.610035259018172E-5</v>
      </c>
      <c r="AB355" s="174">
        <f t="shared" si="90"/>
        <v>2.278084493518963E-5</v>
      </c>
      <c r="AC355" s="174">
        <f t="shared" si="91"/>
        <v>1.1627339300244101E-5</v>
      </c>
      <c r="AE355" s="175">
        <f t="shared" si="92"/>
        <v>1.4515698302337556</v>
      </c>
      <c r="AF355" s="175">
        <f t="shared" si="93"/>
        <v>0.8714799139234779</v>
      </c>
      <c r="AG355" s="175">
        <f t="shared" si="94"/>
        <v>1.9964201325329956</v>
      </c>
      <c r="AH355" s="175">
        <f t="shared" si="95"/>
        <v>0.67133817988707012</v>
      </c>
      <c r="AI355" s="175">
        <f t="shared" si="96"/>
        <v>0.51039982640342363</v>
      </c>
    </row>
    <row r="356" spans="1:35" ht="15.75" customHeight="1" x14ac:dyDescent="0.25">
      <c r="A356" s="30" t="s">
        <v>1107</v>
      </c>
      <c r="B356" s="136" t="s">
        <v>56</v>
      </c>
      <c r="C356" s="135" t="s">
        <v>971</v>
      </c>
      <c r="D356" s="118">
        <v>6117011</v>
      </c>
      <c r="E356" s="118" t="s">
        <v>972</v>
      </c>
      <c r="F356" s="132"/>
      <c r="G356" s="132">
        <v>346.1</v>
      </c>
      <c r="H356" s="132">
        <v>79</v>
      </c>
      <c r="I356" s="133">
        <v>9.7394000000000005E-3</v>
      </c>
      <c r="J356" s="133">
        <v>1.6045E-3</v>
      </c>
      <c r="K356" s="133">
        <v>2.8493999999999998E-2</v>
      </c>
      <c r="L356" s="133">
        <v>1.0826000000000001E-2</v>
      </c>
      <c r="M356" s="133">
        <v>9.9173000000000004E-3</v>
      </c>
      <c r="N356" s="133">
        <v>1.761E-3</v>
      </c>
      <c r="O356" s="133">
        <v>1.0522E-2</v>
      </c>
      <c r="P356" s="133">
        <v>2.9305999999999998E-3</v>
      </c>
      <c r="Q356" s="133">
        <v>8.3975999999999999E-3</v>
      </c>
      <c r="R356" s="133">
        <v>1.3783999999999999E-3</v>
      </c>
      <c r="T356" s="174">
        <f t="shared" si="82"/>
        <v>2.8140421843397861E-5</v>
      </c>
      <c r="U356" s="174">
        <f t="shared" si="83"/>
        <v>2.031012658227848E-5</v>
      </c>
      <c r="V356" s="174">
        <f t="shared" si="84"/>
        <v>8.2328806703264941E-5</v>
      </c>
      <c r="W356" s="174">
        <f t="shared" si="85"/>
        <v>1.3703797468354431E-4</v>
      </c>
      <c r="X356" s="174">
        <f t="shared" si="86"/>
        <v>2.8654435134354232E-5</v>
      </c>
      <c r="Y356" s="174">
        <f t="shared" si="87"/>
        <v>2.2291139240506329E-5</v>
      </c>
      <c r="Z356" s="174">
        <f t="shared" si="88"/>
        <v>3.0401618029471251E-5</v>
      </c>
      <c r="AA356" s="174">
        <f t="shared" si="89"/>
        <v>3.7096202531645567E-5</v>
      </c>
      <c r="AB356" s="174">
        <f t="shared" si="90"/>
        <v>2.4263507656746604E-5</v>
      </c>
      <c r="AC356" s="174">
        <f t="shared" si="91"/>
        <v>1.7448101265822784E-5</v>
      </c>
      <c r="AE356" s="175">
        <f t="shared" si="92"/>
        <v>0.72174207960722236</v>
      </c>
      <c r="AF356" s="175">
        <f t="shared" si="93"/>
        <v>1.6645203564952162</v>
      </c>
      <c r="AG356" s="175">
        <f t="shared" si="94"/>
        <v>0.77792980863130501</v>
      </c>
      <c r="AH356" s="175">
        <f t="shared" si="95"/>
        <v>1.220204875138047</v>
      </c>
      <c r="AI356" s="175">
        <f t="shared" si="96"/>
        <v>0.71910877490012215</v>
      </c>
    </row>
    <row r="357" spans="1:35" ht="15.75" customHeight="1" x14ac:dyDescent="0.25">
      <c r="A357" s="30" t="s">
        <v>1108</v>
      </c>
      <c r="B357" s="136" t="s">
        <v>56</v>
      </c>
      <c r="C357" s="135" t="s">
        <v>968</v>
      </c>
      <c r="D357" s="118">
        <v>8239711</v>
      </c>
      <c r="E357" s="118"/>
      <c r="F357" s="132"/>
      <c r="G357" s="132">
        <v>189.33691951923049</v>
      </c>
      <c r="H357" s="132">
        <v>695.31985480769094</v>
      </c>
      <c r="I357" s="133">
        <v>5.2050000000000004E-3</v>
      </c>
      <c r="J357" s="133">
        <v>2.6022E-2</v>
      </c>
      <c r="K357" s="133">
        <v>1.2272E-2</v>
      </c>
      <c r="L357" s="133">
        <v>0.13399</v>
      </c>
      <c r="M357" s="133">
        <v>3.4020999999999999E-3</v>
      </c>
      <c r="N357" s="133">
        <v>1.6868000000000001E-2</v>
      </c>
      <c r="O357" s="133">
        <v>4.6569999999999997E-3</v>
      </c>
      <c r="P357" s="133">
        <v>2.989E-2</v>
      </c>
      <c r="Q357" s="133">
        <v>5.6509999999999998E-3</v>
      </c>
      <c r="R357" s="133">
        <v>2.1755E-2</v>
      </c>
      <c r="T357" s="174">
        <f t="shared" si="82"/>
        <v>2.7490676478822404E-5</v>
      </c>
      <c r="U357" s="174">
        <f t="shared" si="83"/>
        <v>3.7424503011203483E-5</v>
      </c>
      <c r="V357" s="174">
        <f t="shared" si="84"/>
        <v>6.4815673726822007E-5</v>
      </c>
      <c r="W357" s="174">
        <f t="shared" si="85"/>
        <v>1.9270268074979459E-4</v>
      </c>
      <c r="X357" s="174">
        <f t="shared" si="86"/>
        <v>1.7968497684649702E-5</v>
      </c>
      <c r="Y357" s="174">
        <f t="shared" si="87"/>
        <v>2.4259338897585907E-5</v>
      </c>
      <c r="Z357" s="174">
        <f t="shared" si="88"/>
        <v>2.4596365103146192E-5</v>
      </c>
      <c r="AA357" s="174">
        <f t="shared" si="89"/>
        <v>4.298741046056691E-5</v>
      </c>
      <c r="AB357" s="174">
        <f t="shared" si="90"/>
        <v>2.9846265664135522E-5</v>
      </c>
      <c r="AC357" s="174">
        <f t="shared" si="91"/>
        <v>3.128775893508308E-5</v>
      </c>
      <c r="AE357" s="175">
        <f t="shared" si="92"/>
        <v>1.3613525676617546</v>
      </c>
      <c r="AF357" s="175">
        <f t="shared" si="93"/>
        <v>2.9730876757059828</v>
      </c>
      <c r="AG357" s="175">
        <f t="shared" si="94"/>
        <v>1.35010390536491</v>
      </c>
      <c r="AH357" s="175">
        <f t="shared" si="95"/>
        <v>1.7477139520533571</v>
      </c>
      <c r="AI357" s="175">
        <f t="shared" si="96"/>
        <v>1.048297274009717</v>
      </c>
    </row>
    <row r="358" spans="1:35" ht="15.75" customHeight="1" x14ac:dyDescent="0.25">
      <c r="A358" s="30" t="s">
        <v>1109</v>
      </c>
      <c r="B358" s="136" t="s">
        <v>57</v>
      </c>
      <c r="C358" s="135" t="s">
        <v>973</v>
      </c>
      <c r="D358" s="118">
        <v>5253911</v>
      </c>
      <c r="E358" s="118"/>
      <c r="F358" s="132"/>
      <c r="G358" s="132">
        <v>195.3048802700869</v>
      </c>
      <c r="H358" s="132">
        <v>53.811535088994155</v>
      </c>
      <c r="I358" s="133">
        <v>2.1128000000000001E-2</v>
      </c>
      <c r="J358" s="133">
        <v>1.4329E-2</v>
      </c>
      <c r="K358" s="133">
        <v>6.8934E-3</v>
      </c>
      <c r="L358" s="133">
        <v>9.1321999999999996E-4</v>
      </c>
      <c r="M358" s="133">
        <v>1.2321E-2</v>
      </c>
      <c r="N358" s="133">
        <v>1.3252999999999999E-2</v>
      </c>
      <c r="O358" s="133">
        <v>1.3835999999999999E-2</v>
      </c>
      <c r="P358" s="133">
        <v>6.4853000000000003E-3</v>
      </c>
      <c r="Q358" s="133">
        <v>1.2876E-2</v>
      </c>
      <c r="R358" s="133">
        <v>7.4796000000000003E-3</v>
      </c>
      <c r="T358" s="174">
        <f t="shared" si="82"/>
        <v>1.0817958041182644E-4</v>
      </c>
      <c r="U358" s="174">
        <f t="shared" si="83"/>
        <v>2.6628119744776896E-4</v>
      </c>
      <c r="V358" s="174">
        <f t="shared" si="84"/>
        <v>3.529558498726261E-5</v>
      </c>
      <c r="W358" s="174">
        <f t="shared" si="85"/>
        <v>1.6970710805586681E-5</v>
      </c>
      <c r="X358" s="174">
        <f t="shared" si="86"/>
        <v>6.3085981174465809E-5</v>
      </c>
      <c r="Y358" s="174">
        <f t="shared" si="87"/>
        <v>2.4628548466573257E-4</v>
      </c>
      <c r="Z358" s="174">
        <f t="shared" si="88"/>
        <v>7.0843083802443703E-5</v>
      </c>
      <c r="AA358" s="174">
        <f t="shared" si="89"/>
        <v>1.2051876961462879E-4</v>
      </c>
      <c r="AB358" s="174">
        <f t="shared" si="90"/>
        <v>6.5927692038180485E-5</v>
      </c>
      <c r="AC358" s="174">
        <f t="shared" si="91"/>
        <v>1.3899622056182099E-4</v>
      </c>
      <c r="AE358" s="175">
        <f t="shared" si="92"/>
        <v>2.4614737497970411</v>
      </c>
      <c r="AF358" s="175">
        <f t="shared" si="93"/>
        <v>0.48081681637267187</v>
      </c>
      <c r="AG358" s="175">
        <f t="shared" si="94"/>
        <v>3.9039653514244965</v>
      </c>
      <c r="AH358" s="175">
        <f t="shared" si="95"/>
        <v>1.7012072759383683</v>
      </c>
      <c r="AI358" s="175">
        <f t="shared" si="96"/>
        <v>2.108313157410767</v>
      </c>
    </row>
    <row r="359" spans="1:35" x14ac:dyDescent="0.25">
      <c r="A359" s="30" t="s">
        <v>1110</v>
      </c>
      <c r="B359" s="136" t="s">
        <v>57</v>
      </c>
      <c r="C359" s="135" t="s">
        <v>974</v>
      </c>
      <c r="D359" s="118">
        <v>5691611</v>
      </c>
      <c r="E359" s="118"/>
      <c r="F359" s="132"/>
      <c r="G359" s="132">
        <v>141.68189616727716</v>
      </c>
      <c r="H359" s="132">
        <v>63.512023229548156</v>
      </c>
      <c r="I359" s="133">
        <v>2.2433000000000002E-2</v>
      </c>
      <c r="J359" s="133">
        <v>3.5541000000000003E-2</v>
      </c>
      <c r="K359" s="133">
        <v>5.8209000000000004E-3</v>
      </c>
      <c r="L359" s="133">
        <v>9.4152000000000005E-4</v>
      </c>
      <c r="M359" s="133">
        <v>1.0737999999999999E-2</v>
      </c>
      <c r="N359" s="133">
        <v>1.1679999999999999E-2</v>
      </c>
      <c r="O359" s="133">
        <v>5.6086E-3</v>
      </c>
      <c r="P359" s="133">
        <v>6.8710000000000004E-3</v>
      </c>
      <c r="Q359" s="133">
        <v>2.8905E-2</v>
      </c>
      <c r="R359" s="133">
        <v>1.4651000000000001E-2</v>
      </c>
      <c r="T359" s="174">
        <f t="shared" si="82"/>
        <v>1.5833356700360935E-4</v>
      </c>
      <c r="U359" s="174">
        <f t="shared" si="83"/>
        <v>5.5959483248622141E-4</v>
      </c>
      <c r="V359" s="174">
        <f t="shared" si="84"/>
        <v>4.1084289224415354E-5</v>
      </c>
      <c r="W359" s="174">
        <f t="shared" si="85"/>
        <v>1.482427975246693E-5</v>
      </c>
      <c r="X359" s="174">
        <f t="shared" si="86"/>
        <v>7.5789499508971473E-5</v>
      </c>
      <c r="Y359" s="174">
        <f t="shared" si="87"/>
        <v>1.8390218742970276E-4</v>
      </c>
      <c r="Z359" s="174">
        <f t="shared" si="88"/>
        <v>3.9585862073572122E-5</v>
      </c>
      <c r="AA359" s="174">
        <f t="shared" si="89"/>
        <v>1.0818424056759313E-4</v>
      </c>
      <c r="AB359" s="174">
        <f t="shared" si="90"/>
        <v>2.0401336220029993E-4</v>
      </c>
      <c r="AC359" s="174">
        <f t="shared" si="91"/>
        <v>2.3068073185210405E-4</v>
      </c>
      <c r="AE359" s="175">
        <f t="shared" si="92"/>
        <v>3.5342779366138131</v>
      </c>
      <c r="AF359" s="175">
        <f t="shared" si="93"/>
        <v>0.36082600021365918</v>
      </c>
      <c r="AG359" s="175">
        <f t="shared" si="94"/>
        <v>2.4264863684438711</v>
      </c>
      <c r="AH359" s="175">
        <f t="shared" si="95"/>
        <v>2.7329009626347864</v>
      </c>
      <c r="AI359" s="175">
        <f t="shared" si="96"/>
        <v>1.1307138383691855</v>
      </c>
    </row>
    <row r="360" spans="1:35" x14ac:dyDescent="0.25">
      <c r="A360" s="30" t="s">
        <v>1111</v>
      </c>
      <c r="B360" s="137" t="s">
        <v>57</v>
      </c>
      <c r="C360" s="138" t="s">
        <v>975</v>
      </c>
      <c r="D360" s="116">
        <v>5692011</v>
      </c>
      <c r="E360" s="118"/>
      <c r="F360" s="132"/>
      <c r="G360" s="132">
        <v>166.03003362156142</v>
      </c>
      <c r="H360" s="132">
        <v>57.166449442583897</v>
      </c>
      <c r="I360" s="133">
        <v>7.6174000000000006E-2</v>
      </c>
      <c r="J360" s="133">
        <v>5.9285999999999998E-2</v>
      </c>
      <c r="K360" s="133">
        <v>1.2154E-2</v>
      </c>
      <c r="L360" s="133">
        <v>1.621E-3</v>
      </c>
      <c r="M360" s="133">
        <v>9.8758000000000006E-3</v>
      </c>
      <c r="N360" s="133">
        <v>6.5420000000000001E-3</v>
      </c>
      <c r="O360" s="133">
        <v>8.5155000000000005E-3</v>
      </c>
      <c r="P360" s="133">
        <v>1.8379E-3</v>
      </c>
      <c r="Q360" s="133">
        <v>4.2190999999999999E-2</v>
      </c>
      <c r="R360" s="133">
        <v>2.6197999999999999E-2</v>
      </c>
      <c r="T360" s="174">
        <f t="shared" si="82"/>
        <v>4.5879651011591259E-4</v>
      </c>
      <c r="U360" s="174">
        <f t="shared" si="83"/>
        <v>1.0370768270215017E-3</v>
      </c>
      <c r="V360" s="174">
        <f t="shared" si="84"/>
        <v>7.3203623072817513E-5</v>
      </c>
      <c r="W360" s="174">
        <f t="shared" si="85"/>
        <v>2.8355792878619814E-5</v>
      </c>
      <c r="X360" s="174">
        <f t="shared" si="86"/>
        <v>5.9482009276166794E-5</v>
      </c>
      <c r="Y360" s="174">
        <f t="shared" si="87"/>
        <v>1.1443775262919852E-4</v>
      </c>
      <c r="Z360" s="174">
        <f t="shared" si="88"/>
        <v>5.1288913302334829E-5</v>
      </c>
      <c r="AA360" s="174">
        <f t="shared" si="89"/>
        <v>3.214997639211311E-5</v>
      </c>
      <c r="AB360" s="174">
        <f t="shared" si="90"/>
        <v>2.5411667443353986E-4</v>
      </c>
      <c r="AC360" s="174">
        <f t="shared" si="91"/>
        <v>4.582757938519937E-4</v>
      </c>
      <c r="AE360" s="175">
        <f t="shared" si="92"/>
        <v>2.2604287612377205</v>
      </c>
      <c r="AF360" s="175">
        <f t="shared" si="93"/>
        <v>0.38735504730979753</v>
      </c>
      <c r="AG360" s="175">
        <f t="shared" si="94"/>
        <v>1.9239052954294089</v>
      </c>
      <c r="AH360" s="175">
        <f t="shared" si="95"/>
        <v>0.62684066247606662</v>
      </c>
      <c r="AI360" s="175">
        <f t="shared" si="96"/>
        <v>1.8034070171646621</v>
      </c>
    </row>
    <row r="361" spans="1:35" x14ac:dyDescent="0.25">
      <c r="A361" s="30" t="s">
        <v>1112</v>
      </c>
      <c r="B361" s="137" t="s">
        <v>57</v>
      </c>
      <c r="C361" s="138" t="s">
        <v>976</v>
      </c>
      <c r="D361" s="116">
        <v>5974211</v>
      </c>
      <c r="E361" s="118"/>
      <c r="F361" s="132"/>
      <c r="G361" s="132">
        <v>115.79496696677691</v>
      </c>
      <c r="H361" s="132">
        <v>259.84806817472821</v>
      </c>
      <c r="I361" s="133">
        <v>2.4586E-2</v>
      </c>
      <c r="J361" s="133">
        <v>0.10976</v>
      </c>
      <c r="K361" s="133">
        <v>4.6455999999999997E-3</v>
      </c>
      <c r="L361" s="133">
        <v>3.7756999999999999E-3</v>
      </c>
      <c r="M361" s="133">
        <v>2.3406999999999998E-3</v>
      </c>
      <c r="N361" s="133">
        <v>8.1886000000000007E-3</v>
      </c>
      <c r="O361" s="133">
        <v>4.2509000000000002E-3</v>
      </c>
      <c r="P361" s="133">
        <v>1.3716000000000001E-2</v>
      </c>
      <c r="Q361" s="133">
        <v>0.14627999999999999</v>
      </c>
      <c r="R361" s="133">
        <v>0.31620999999999999</v>
      </c>
      <c r="T361" s="174">
        <f t="shared" si="82"/>
        <v>2.1232356331216058E-4</v>
      </c>
      <c r="U361" s="174">
        <f t="shared" si="83"/>
        <v>4.2240067733039557E-4</v>
      </c>
      <c r="V361" s="174">
        <f t="shared" si="84"/>
        <v>4.0119187575163633E-5</v>
      </c>
      <c r="W361" s="174">
        <f t="shared" si="85"/>
        <v>1.4530413970448019E-5</v>
      </c>
      <c r="X361" s="174">
        <f t="shared" si="86"/>
        <v>2.021417736292094E-5</v>
      </c>
      <c r="Y361" s="174">
        <f t="shared" si="87"/>
        <v>3.1513030123794438E-5</v>
      </c>
      <c r="Z361" s="174">
        <f t="shared" si="88"/>
        <v>3.6710576559166328E-5</v>
      </c>
      <c r="AA361" s="174">
        <f t="shared" si="89"/>
        <v>5.2784691055609568E-5</v>
      </c>
      <c r="AB361" s="174">
        <f t="shared" si="90"/>
        <v>1.2632673408160273E-3</v>
      </c>
      <c r="AC361" s="174">
        <f t="shared" si="91"/>
        <v>1.2169034090619931E-3</v>
      </c>
      <c r="AE361" s="175">
        <f t="shared" si="92"/>
        <v>1.9894196891815401</v>
      </c>
      <c r="AF361" s="175">
        <f t="shared" si="93"/>
        <v>0.36218116189978095</v>
      </c>
      <c r="AG361" s="175">
        <f t="shared" si="94"/>
        <v>1.5589568429135827</v>
      </c>
      <c r="AH361" s="175">
        <f t="shared" si="95"/>
        <v>1.4378605841435543</v>
      </c>
      <c r="AI361" s="175">
        <f t="shared" si="96"/>
        <v>0.96329840069791983</v>
      </c>
    </row>
    <row r="362" spans="1:35" x14ac:dyDescent="0.25">
      <c r="A362" s="30" t="s">
        <v>1113</v>
      </c>
      <c r="B362" s="136" t="s">
        <v>57</v>
      </c>
      <c r="C362" s="135" t="s">
        <v>977</v>
      </c>
      <c r="D362" s="118">
        <v>7764711</v>
      </c>
      <c r="E362" s="118"/>
      <c r="F362" s="132"/>
      <c r="G362" s="132">
        <v>106.40375430076018</v>
      </c>
      <c r="H362" s="132">
        <v>234.43713195342221</v>
      </c>
      <c r="I362" s="133">
        <v>1.1544E-2</v>
      </c>
      <c r="J362" s="133">
        <v>3.6222999999999998E-2</v>
      </c>
      <c r="K362" s="133">
        <v>3.8140000000000001E-3</v>
      </c>
      <c r="L362" s="133">
        <v>4.3439999999999998E-3</v>
      </c>
      <c r="M362" s="133">
        <v>1.41E-2</v>
      </c>
      <c r="N362" s="133">
        <v>0.10718999999999999</v>
      </c>
      <c r="O362" s="133">
        <v>6.9830999999999999E-3</v>
      </c>
      <c r="P362" s="133">
        <v>2.9881000000000001E-2</v>
      </c>
      <c r="Q362" s="133">
        <v>7.9415000000000006E-3</v>
      </c>
      <c r="R362" s="133">
        <v>2.1600000000000001E-2</v>
      </c>
      <c r="T362" s="174">
        <f t="shared" si="82"/>
        <v>1.0849241247042658E-4</v>
      </c>
      <c r="U362" s="174">
        <f t="shared" si="83"/>
        <v>1.5451050649773669E-4</v>
      </c>
      <c r="V362" s="174">
        <f t="shared" si="84"/>
        <v>3.584459989277607E-5</v>
      </c>
      <c r="W362" s="174">
        <f t="shared" si="85"/>
        <v>1.852948790067549E-5</v>
      </c>
      <c r="X362" s="174">
        <f t="shared" si="86"/>
        <v>1.3251412126065616E-4</v>
      </c>
      <c r="Y362" s="174">
        <f t="shared" si="87"/>
        <v>4.5722279191376738E-4</v>
      </c>
      <c r="Z362" s="174">
        <f t="shared" si="88"/>
        <v>6.5628323416687097E-5</v>
      </c>
      <c r="AA362" s="174">
        <f t="shared" si="89"/>
        <v>1.274584778913638E-4</v>
      </c>
      <c r="AB362" s="174">
        <f t="shared" si="90"/>
        <v>7.4635524396560361E-5</v>
      </c>
      <c r="AC362" s="174">
        <f t="shared" si="91"/>
        <v>9.2135575196728963E-5</v>
      </c>
      <c r="AE362" s="175">
        <f t="shared" si="92"/>
        <v>1.4241595608343023</v>
      </c>
      <c r="AF362" s="175">
        <f t="shared" si="93"/>
        <v>0.51693945409081898</v>
      </c>
      <c r="AG362" s="175">
        <f t="shared" si="94"/>
        <v>3.4503703270567452</v>
      </c>
      <c r="AH362" s="175">
        <f t="shared" si="95"/>
        <v>1.9421260708140435</v>
      </c>
      <c r="AI362" s="175">
        <f t="shared" si="96"/>
        <v>1.2344734754885049</v>
      </c>
    </row>
    <row r="363" spans="1:35" x14ac:dyDescent="0.25">
      <c r="A363" s="30" t="s">
        <v>1114</v>
      </c>
      <c r="B363" s="137" t="s">
        <v>57</v>
      </c>
      <c r="C363" s="138" t="s">
        <v>978</v>
      </c>
      <c r="D363" s="116">
        <v>7945211</v>
      </c>
      <c r="E363" s="118"/>
      <c r="F363" s="132"/>
      <c r="G363" s="132">
        <v>37.663283497443949</v>
      </c>
      <c r="H363" s="132">
        <v>58.8</v>
      </c>
      <c r="I363" s="133">
        <v>0.24016000000000001</v>
      </c>
      <c r="J363" s="133">
        <v>0.56227000000000005</v>
      </c>
      <c r="K363" s="133">
        <v>2.9331000000000001E-3</v>
      </c>
      <c r="L363" s="133">
        <v>1.403E-3</v>
      </c>
      <c r="M363" s="133">
        <v>1.8718000000000001E-3</v>
      </c>
      <c r="N363" s="133">
        <v>3.5515999999999998E-3</v>
      </c>
      <c r="O363" s="133">
        <v>2.0706000000000001E-3</v>
      </c>
      <c r="P363" s="133">
        <v>3.8631E-3</v>
      </c>
      <c r="Q363" s="133">
        <v>1.5438E-2</v>
      </c>
      <c r="R363" s="133">
        <v>6.1939000000000001E-2</v>
      </c>
      <c r="T363" s="174">
        <f t="shared" si="82"/>
        <v>6.3765019323474195E-3</v>
      </c>
      <c r="U363" s="174">
        <f t="shared" si="83"/>
        <v>9.562414965986395E-3</v>
      </c>
      <c r="V363" s="174">
        <f t="shared" si="84"/>
        <v>7.7876906303165448E-5</v>
      </c>
      <c r="W363" s="174">
        <f t="shared" si="85"/>
        <v>2.3860544217687074E-5</v>
      </c>
      <c r="X363" s="174">
        <f t="shared" si="86"/>
        <v>4.9698269141272065E-5</v>
      </c>
      <c r="Y363" s="174">
        <f t="shared" si="87"/>
        <v>6.0401360544217684E-5</v>
      </c>
      <c r="Z363" s="174">
        <f t="shared" si="88"/>
        <v>5.4976619341766183E-5</v>
      </c>
      <c r="AA363" s="174">
        <f t="shared" si="89"/>
        <v>6.5698979591836731E-5</v>
      </c>
      <c r="AB363" s="174">
        <f t="shared" si="90"/>
        <v>4.0989522331603707E-4</v>
      </c>
      <c r="AC363" s="174">
        <f t="shared" si="91"/>
        <v>1.0533843537414967E-3</v>
      </c>
      <c r="AE363" s="175">
        <f t="shared" si="92"/>
        <v>1.4996333518660327</v>
      </c>
      <c r="AF363" s="175">
        <f t="shared" si="93"/>
        <v>0.30638793129250463</v>
      </c>
      <c r="AG363" s="175">
        <f t="shared" si="94"/>
        <v>1.2153614519757432</v>
      </c>
      <c r="AH363" s="175">
        <f t="shared" si="95"/>
        <v>1.1950349144499812</v>
      </c>
      <c r="AI363" s="175">
        <f t="shared" si="96"/>
        <v>2.5698868730883384</v>
      </c>
    </row>
    <row r="364" spans="1:35" x14ac:dyDescent="0.25">
      <c r="A364" s="30" t="s">
        <v>1115</v>
      </c>
      <c r="B364" s="137" t="s">
        <v>57</v>
      </c>
      <c r="C364" s="138" t="s">
        <v>979</v>
      </c>
      <c r="D364" s="116">
        <v>8200111</v>
      </c>
      <c r="E364" s="118"/>
      <c r="F364" s="132"/>
      <c r="G364" s="132">
        <v>174.9465981735157</v>
      </c>
      <c r="H364" s="132">
        <v>470.6421917808218</v>
      </c>
      <c r="I364" s="133">
        <v>1.8804000000000001E-2</v>
      </c>
      <c r="J364" s="133">
        <v>0.11298999999999999</v>
      </c>
      <c r="K364" s="133">
        <v>5.4726000000000002E-3</v>
      </c>
      <c r="L364" s="133">
        <v>7.6001999999999997E-3</v>
      </c>
      <c r="M364" s="133">
        <v>1.0203E-2</v>
      </c>
      <c r="N364" s="133">
        <v>0.10408000000000001</v>
      </c>
      <c r="O364" s="133">
        <v>1.0784999999999999E-2</v>
      </c>
      <c r="P364" s="133">
        <v>6.2737000000000001E-2</v>
      </c>
      <c r="Q364" s="133">
        <v>1.8950999999999999E-2</v>
      </c>
      <c r="R364" s="133">
        <v>8.1001000000000004E-2</v>
      </c>
      <c r="T364" s="174">
        <f t="shared" si="82"/>
        <v>1.0748422773759682E-4</v>
      </c>
      <c r="U364" s="174">
        <f t="shared" si="83"/>
        <v>2.4007622345218778E-4</v>
      </c>
      <c r="V364" s="174">
        <f t="shared" si="84"/>
        <v>3.1281545666707742E-5</v>
      </c>
      <c r="W364" s="174">
        <f t="shared" si="85"/>
        <v>1.614857344438727E-5</v>
      </c>
      <c r="X364" s="174">
        <f t="shared" si="86"/>
        <v>5.8320653882509056E-5</v>
      </c>
      <c r="Y364" s="174">
        <f t="shared" si="87"/>
        <v>2.2114464410039568E-4</v>
      </c>
      <c r="Z364" s="174">
        <f t="shared" si="88"/>
        <v>6.1647383330673344E-5</v>
      </c>
      <c r="AA364" s="174">
        <f t="shared" si="89"/>
        <v>1.3330084105425176E-4</v>
      </c>
      <c r="AB364" s="174">
        <f t="shared" si="90"/>
        <v>1.0832448414460738E-4</v>
      </c>
      <c r="AC364" s="174">
        <f t="shared" si="91"/>
        <v>1.7210739159085464E-4</v>
      </c>
      <c r="AE364" s="175">
        <f t="shared" si="92"/>
        <v>2.2335949050896118</v>
      </c>
      <c r="AF364" s="175">
        <f t="shared" si="93"/>
        <v>0.51623323273228916</v>
      </c>
      <c r="AG364" s="175">
        <f t="shared" si="94"/>
        <v>3.7918752513630367</v>
      </c>
      <c r="AH364" s="175">
        <f t="shared" si="95"/>
        <v>2.1623114210579386</v>
      </c>
      <c r="AI364" s="175">
        <f t="shared" si="96"/>
        <v>1.5888133966195537</v>
      </c>
    </row>
    <row r="365" spans="1:35" ht="15" customHeight="1" x14ac:dyDescent="0.25">
      <c r="A365" s="30" t="s">
        <v>1116</v>
      </c>
      <c r="B365" s="136" t="s">
        <v>58</v>
      </c>
      <c r="C365" s="135" t="s">
        <v>980</v>
      </c>
      <c r="D365" s="118">
        <v>8483611</v>
      </c>
      <c r="E365" s="118" t="s">
        <v>981</v>
      </c>
      <c r="F365" s="132"/>
      <c r="G365" s="132">
        <v>517.29999999999995</v>
      </c>
      <c r="H365" s="132">
        <v>244.9</v>
      </c>
      <c r="I365" s="133">
        <v>2.2496999999999999E-3</v>
      </c>
      <c r="J365" s="133">
        <v>6.4128000000000004E-4</v>
      </c>
      <c r="K365" s="133">
        <v>3.5948999999999998E-3</v>
      </c>
      <c r="L365" s="133">
        <v>1.0644999999999999E-3</v>
      </c>
      <c r="M365" s="133">
        <v>3.3344999999999998E-3</v>
      </c>
      <c r="N365" s="133">
        <v>1.2404E-3</v>
      </c>
      <c r="O365" s="133">
        <v>2.1228000000000002E-3</v>
      </c>
      <c r="P365" s="133">
        <v>1.1819000000000001E-3</v>
      </c>
      <c r="Q365" s="133">
        <v>1.8781E-3</v>
      </c>
      <c r="R365" s="133">
        <v>7.9244000000000005E-4</v>
      </c>
      <c r="T365" s="174">
        <f t="shared" si="82"/>
        <v>4.3489271215928862E-6</v>
      </c>
      <c r="U365" s="174">
        <f t="shared" si="83"/>
        <v>2.6185381788485095E-6</v>
      </c>
      <c r="V365" s="174">
        <f t="shared" si="84"/>
        <v>6.9493524067272382E-6</v>
      </c>
      <c r="W365" s="174">
        <f t="shared" si="85"/>
        <v>4.3466721110657403E-6</v>
      </c>
      <c r="X365" s="174">
        <f t="shared" si="86"/>
        <v>6.4459694567948972E-6</v>
      </c>
      <c r="Y365" s="174">
        <f t="shared" si="87"/>
        <v>5.0649244589628418E-6</v>
      </c>
      <c r="Z365" s="174">
        <f t="shared" si="88"/>
        <v>4.1036149236419883E-6</v>
      </c>
      <c r="AA365" s="174">
        <f t="shared" si="89"/>
        <v>4.8260514495712541E-6</v>
      </c>
      <c r="AB365" s="174">
        <f t="shared" si="90"/>
        <v>3.6305818673883629E-6</v>
      </c>
      <c r="AC365" s="174">
        <f t="shared" si="91"/>
        <v>3.2357697019191507E-6</v>
      </c>
      <c r="AE365" s="175">
        <f t="shared" si="92"/>
        <v>0.6021113036930853</v>
      </c>
      <c r="AF365" s="175">
        <f t="shared" si="93"/>
        <v>0.62547872904790325</v>
      </c>
      <c r="AG365" s="175">
        <f t="shared" si="94"/>
        <v>0.78575061407151836</v>
      </c>
      <c r="AH365" s="175">
        <f t="shared" si="95"/>
        <v>1.1760488104688192</v>
      </c>
      <c r="AI365" s="175">
        <f t="shared" si="96"/>
        <v>0.89125374942909141</v>
      </c>
    </row>
    <row r="366" spans="1:35" ht="15" customHeight="1" x14ac:dyDescent="0.25">
      <c r="A366" s="30" t="s">
        <v>1117</v>
      </c>
      <c r="B366" s="136" t="s">
        <v>58</v>
      </c>
      <c r="C366" s="135" t="s">
        <v>982</v>
      </c>
      <c r="D366" s="118">
        <v>8160611</v>
      </c>
      <c r="E366" s="118" t="s">
        <v>983</v>
      </c>
      <c r="F366" s="132"/>
      <c r="G366" s="132">
        <v>221.7</v>
      </c>
      <c r="H366" s="132">
        <v>227.9</v>
      </c>
      <c r="I366" s="133">
        <v>6.3026999999999996E-3</v>
      </c>
      <c r="J366" s="133">
        <v>6.6696000000000004E-3</v>
      </c>
      <c r="K366" s="133">
        <v>1.0300999999999999E-2</v>
      </c>
      <c r="L366" s="133">
        <v>4.1627000000000001E-3</v>
      </c>
      <c r="M366" s="133">
        <v>1.1873999999999999E-2</v>
      </c>
      <c r="N366" s="133">
        <v>1.3395000000000001E-2</v>
      </c>
      <c r="O366" s="133">
        <v>1.3545E-2</v>
      </c>
      <c r="P366" s="133">
        <v>1.584E-2</v>
      </c>
      <c r="Q366" s="133">
        <v>4.3702000000000003E-3</v>
      </c>
      <c r="R366" s="133">
        <v>6.0482000000000001E-3</v>
      </c>
      <c r="T366" s="174">
        <f t="shared" si="82"/>
        <v>2.8428958051420839E-5</v>
      </c>
      <c r="U366" s="174">
        <f t="shared" si="83"/>
        <v>2.9265467310223783E-5</v>
      </c>
      <c r="V366" s="174">
        <f t="shared" si="84"/>
        <v>4.6463689670726207E-5</v>
      </c>
      <c r="W366" s="174">
        <f t="shared" si="85"/>
        <v>1.8265467310223784E-5</v>
      </c>
      <c r="X366" s="174">
        <f t="shared" si="86"/>
        <v>5.3558863328822736E-5</v>
      </c>
      <c r="Y366" s="174">
        <f t="shared" si="87"/>
        <v>5.8775778850372975E-5</v>
      </c>
      <c r="Z366" s="174">
        <f t="shared" si="88"/>
        <v>6.1096075778078486E-5</v>
      </c>
      <c r="AA366" s="174">
        <f t="shared" si="89"/>
        <v>6.9504168494953928E-5</v>
      </c>
      <c r="AB366" s="174">
        <f t="shared" si="90"/>
        <v>1.9712223725755529E-5</v>
      </c>
      <c r="AC366" s="174">
        <f t="shared" si="91"/>
        <v>2.6538832821412899E-5</v>
      </c>
      <c r="AE366" s="175">
        <f t="shared" si="92"/>
        <v>1.0294245486341747</v>
      </c>
      <c r="AF366" s="175">
        <f t="shared" si="93"/>
        <v>0.39311271747176124</v>
      </c>
      <c r="AG366" s="175">
        <f t="shared" si="94"/>
        <v>1.0974052695913499</v>
      </c>
      <c r="AH366" s="175">
        <f t="shared" si="95"/>
        <v>1.1376208309583822</v>
      </c>
      <c r="AI366" s="175">
        <f t="shared" si="96"/>
        <v>1.3463134951506197</v>
      </c>
    </row>
    <row r="367" spans="1:35" ht="15" customHeight="1" x14ac:dyDescent="0.25">
      <c r="A367" s="30" t="s">
        <v>1118</v>
      </c>
      <c r="B367" s="136" t="s">
        <v>58</v>
      </c>
      <c r="C367" s="135" t="s">
        <v>982</v>
      </c>
      <c r="D367" s="118">
        <v>8160611</v>
      </c>
      <c r="E367" s="118" t="s">
        <v>984</v>
      </c>
      <c r="F367" s="132"/>
      <c r="G367" s="132">
        <v>221.7</v>
      </c>
      <c r="H367" s="132">
        <v>227.9</v>
      </c>
      <c r="I367" s="133">
        <v>5.7518999999999999E-3</v>
      </c>
      <c r="J367" s="133">
        <v>6.6984999999999996E-3</v>
      </c>
      <c r="K367" s="133">
        <v>9.1672999999999998E-3</v>
      </c>
      <c r="L367" s="133">
        <v>4.7194999999999997E-3</v>
      </c>
      <c r="M367" s="133">
        <v>1.1309E-2</v>
      </c>
      <c r="N367" s="133">
        <v>1.3367E-2</v>
      </c>
      <c r="O367" s="133">
        <v>1.1671000000000001E-2</v>
      </c>
      <c r="P367" s="133">
        <v>1.4697E-2</v>
      </c>
      <c r="Q367" s="133">
        <v>4.4261999999999999E-3</v>
      </c>
      <c r="R367" s="133">
        <v>5.1766E-3</v>
      </c>
      <c r="T367" s="174">
        <f t="shared" si="82"/>
        <v>2.594451962110961E-5</v>
      </c>
      <c r="U367" s="174">
        <f t="shared" si="83"/>
        <v>2.9392277314611669E-5</v>
      </c>
      <c r="V367" s="174">
        <f t="shared" si="84"/>
        <v>4.135002255299955E-5</v>
      </c>
      <c r="W367" s="174">
        <f t="shared" si="85"/>
        <v>2.0708644142167616E-5</v>
      </c>
      <c r="X367" s="174">
        <f t="shared" si="86"/>
        <v>5.1010374379792515E-5</v>
      </c>
      <c r="Y367" s="174">
        <f t="shared" si="87"/>
        <v>5.8652917946467746E-5</v>
      </c>
      <c r="Z367" s="174">
        <f t="shared" si="88"/>
        <v>5.2643211547135777E-5</v>
      </c>
      <c r="AA367" s="174">
        <f t="shared" si="89"/>
        <v>6.4488810881965778E-5</v>
      </c>
      <c r="AB367" s="174">
        <f t="shared" si="90"/>
        <v>1.9964817320703654E-5</v>
      </c>
      <c r="AC367" s="174">
        <f t="shared" si="91"/>
        <v>2.271434839842036E-5</v>
      </c>
      <c r="AE367" s="175">
        <f t="shared" si="92"/>
        <v>1.1328896331037408</v>
      </c>
      <c r="AF367" s="175">
        <f t="shared" si="93"/>
        <v>0.50081336994737391</v>
      </c>
      <c r="AG367" s="175">
        <f t="shared" si="94"/>
        <v>1.1498233184836766</v>
      </c>
      <c r="AH367" s="175">
        <f t="shared" si="95"/>
        <v>1.2250166543168375</v>
      </c>
      <c r="AI367" s="175">
        <f t="shared" si="96"/>
        <v>1.1377188197392332</v>
      </c>
    </row>
    <row r="368" spans="1:35" x14ac:dyDescent="0.25">
      <c r="A368" s="30" t="s">
        <v>1119</v>
      </c>
      <c r="B368" s="136" t="s">
        <v>58</v>
      </c>
      <c r="C368" s="135" t="s">
        <v>985</v>
      </c>
      <c r="D368" s="118">
        <v>8126511</v>
      </c>
      <c r="E368" s="118" t="s">
        <v>986</v>
      </c>
      <c r="F368" s="132"/>
      <c r="G368" s="132">
        <v>507</v>
      </c>
      <c r="H368" s="132">
        <v>340.1</v>
      </c>
      <c r="I368" s="133">
        <v>1.1937E-2</v>
      </c>
      <c r="J368" s="133">
        <v>8.4781000000000006E-3</v>
      </c>
      <c r="K368" s="133">
        <v>9.8419000000000006E-3</v>
      </c>
      <c r="L368" s="133">
        <v>5.5072000000000003E-3</v>
      </c>
      <c r="M368" s="133">
        <v>2.0749E-2</v>
      </c>
      <c r="N368" s="133">
        <v>1.5221E-2</v>
      </c>
      <c r="O368" s="133">
        <v>2.7872999999999998E-2</v>
      </c>
      <c r="P368" s="133">
        <v>2.1080000000000002E-2</v>
      </c>
      <c r="Q368" s="133">
        <v>9.2248999999999994E-3</v>
      </c>
      <c r="R368" s="133">
        <v>8.6636999999999999E-3</v>
      </c>
      <c r="T368" s="174">
        <f t="shared" si="82"/>
        <v>2.3544378698224852E-5</v>
      </c>
      <c r="U368" s="174">
        <f t="shared" si="83"/>
        <v>2.4928256395177888E-5</v>
      </c>
      <c r="V368" s="174">
        <f t="shared" si="84"/>
        <v>1.9412031558185406E-5</v>
      </c>
      <c r="W368" s="174">
        <f t="shared" si="85"/>
        <v>1.6192884445751249E-5</v>
      </c>
      <c r="X368" s="174">
        <f t="shared" si="86"/>
        <v>4.0925049309664694E-5</v>
      </c>
      <c r="Y368" s="174">
        <f t="shared" si="87"/>
        <v>4.4754483975301383E-5</v>
      </c>
      <c r="Z368" s="174">
        <f t="shared" si="88"/>
        <v>5.4976331360946742E-5</v>
      </c>
      <c r="AA368" s="174">
        <f t="shared" si="89"/>
        <v>6.1981770067627166E-5</v>
      </c>
      <c r="AB368" s="174">
        <f t="shared" si="90"/>
        <v>1.8195069033530572E-5</v>
      </c>
      <c r="AC368" s="174">
        <f t="shared" si="91"/>
        <v>2.5473978241693618E-5</v>
      </c>
      <c r="AE368" s="175">
        <f t="shared" si="92"/>
        <v>1.0587774141203978</v>
      </c>
      <c r="AF368" s="175">
        <f t="shared" si="93"/>
        <v>0.83416742844327652</v>
      </c>
      <c r="AG368" s="175">
        <f t="shared" si="94"/>
        <v>1.0935719010785001</v>
      </c>
      <c r="AH368" s="175">
        <f t="shared" si="95"/>
        <v>1.1274264494057682</v>
      </c>
      <c r="AI368" s="175">
        <f t="shared" si="96"/>
        <v>1.4000484523993393</v>
      </c>
    </row>
    <row r="369" spans="1:35" x14ac:dyDescent="0.25">
      <c r="A369" s="30" t="s">
        <v>1120</v>
      </c>
      <c r="B369" s="136" t="s">
        <v>58</v>
      </c>
      <c r="C369" s="135" t="s">
        <v>980</v>
      </c>
      <c r="D369" s="118">
        <v>8483611</v>
      </c>
      <c r="E369" s="118"/>
      <c r="F369" s="132"/>
      <c r="G369" s="132">
        <v>889.77461147737233</v>
      </c>
      <c r="H369" s="132">
        <v>256.87074308379272</v>
      </c>
      <c r="I369" s="133">
        <v>2.5274999999999999E-2</v>
      </c>
      <c r="J369" s="133">
        <v>4.9451E-3</v>
      </c>
      <c r="K369" s="133">
        <v>2.8753999999999998E-2</v>
      </c>
      <c r="L369" s="133">
        <v>7.6192999999999999E-3</v>
      </c>
      <c r="M369" s="133">
        <v>3.8182000000000001E-2</v>
      </c>
      <c r="N369" s="133">
        <v>8.8544000000000001E-3</v>
      </c>
      <c r="O369" s="133">
        <v>2.6033000000000001E-2</v>
      </c>
      <c r="P369" s="133">
        <v>1.0034E-2</v>
      </c>
      <c r="Q369" s="133">
        <v>1.8172000000000001E-2</v>
      </c>
      <c r="R369" s="133">
        <v>6.9867000000000002E-3</v>
      </c>
      <c r="T369" s="174">
        <f t="shared" si="82"/>
        <v>2.840607011480543E-5</v>
      </c>
      <c r="U369" s="174">
        <f t="shared" si="83"/>
        <v>1.9251316598507599E-5</v>
      </c>
      <c r="V369" s="174">
        <f t="shared" si="84"/>
        <v>3.2316049063545612E-5</v>
      </c>
      <c r="W369" s="174">
        <f t="shared" si="85"/>
        <v>2.9662000072598928E-5</v>
      </c>
      <c r="X369" s="174">
        <f t="shared" si="86"/>
        <v>4.2911990865420418E-5</v>
      </c>
      <c r="Y369" s="174">
        <f t="shared" si="87"/>
        <v>3.4470254937175327E-5</v>
      </c>
      <c r="Z369" s="174">
        <f t="shared" si="88"/>
        <v>2.9257971248218784E-5</v>
      </c>
      <c r="AA369" s="174">
        <f t="shared" si="89"/>
        <v>3.9062447827025794E-5</v>
      </c>
      <c r="AB369" s="174">
        <f t="shared" si="90"/>
        <v>2.0423149599455759E-5</v>
      </c>
      <c r="AC369" s="174">
        <f t="shared" si="91"/>
        <v>2.7199282861578746E-5</v>
      </c>
      <c r="AE369" s="175">
        <f t="shared" si="92"/>
        <v>0.6777184073932736</v>
      </c>
      <c r="AF369" s="175">
        <f t="shared" si="93"/>
        <v>0.91787210788893725</v>
      </c>
      <c r="AG369" s="175">
        <f t="shared" si="94"/>
        <v>0.80327792400217768</v>
      </c>
      <c r="AH369" s="175">
        <f t="shared" si="95"/>
        <v>1.3351044573674569</v>
      </c>
      <c r="AI369" s="175">
        <f t="shared" si="96"/>
        <v>1.3317868886542141</v>
      </c>
    </row>
    <row r="370" spans="1:35" x14ac:dyDescent="0.25">
      <c r="A370" s="30" t="s">
        <v>1121</v>
      </c>
      <c r="B370" s="136" t="s">
        <v>62</v>
      </c>
      <c r="C370" s="135" t="s">
        <v>987</v>
      </c>
      <c r="D370" s="118">
        <v>7920511</v>
      </c>
      <c r="E370" s="118" t="s">
        <v>988</v>
      </c>
      <c r="F370" s="132"/>
      <c r="G370" s="132">
        <v>605</v>
      </c>
      <c r="H370" s="132">
        <v>256.2</v>
      </c>
      <c r="I370" s="133">
        <v>9.6288999999999993E-3</v>
      </c>
      <c r="J370" s="133">
        <v>1.8190999999999999E-3</v>
      </c>
      <c r="K370" s="133">
        <v>1.4631E-2</v>
      </c>
      <c r="L370" s="133">
        <v>8.7930000000000005E-3</v>
      </c>
      <c r="M370" s="133">
        <v>8.7580000000000002E-3</v>
      </c>
      <c r="N370" s="133">
        <v>1.7695E-3</v>
      </c>
      <c r="O370" s="133">
        <v>1.0505E-2</v>
      </c>
      <c r="P370" s="133">
        <v>4.2691999999999999E-3</v>
      </c>
      <c r="Q370" s="133">
        <v>9.9184000000000008E-3</v>
      </c>
      <c r="R370" s="133">
        <v>1.8454999999999999E-3</v>
      </c>
      <c r="T370" s="174">
        <f t="shared" si="82"/>
        <v>1.5915537190082645E-5</v>
      </c>
      <c r="U370" s="174">
        <f t="shared" si="83"/>
        <v>7.1003122560499614E-6</v>
      </c>
      <c r="V370" s="174">
        <f t="shared" si="84"/>
        <v>2.4183471074380166E-5</v>
      </c>
      <c r="W370" s="174">
        <f t="shared" si="85"/>
        <v>3.4320843091334895E-5</v>
      </c>
      <c r="X370" s="174">
        <f t="shared" si="86"/>
        <v>1.4476033057851239E-5</v>
      </c>
      <c r="Y370" s="174">
        <f t="shared" si="87"/>
        <v>6.9067135050741616E-6</v>
      </c>
      <c r="Z370" s="174">
        <f t="shared" si="88"/>
        <v>1.7363636363636363E-5</v>
      </c>
      <c r="AA370" s="174">
        <f t="shared" si="89"/>
        <v>1.6663544106167056E-5</v>
      </c>
      <c r="AB370" s="174">
        <f t="shared" si="90"/>
        <v>1.639404958677686E-5</v>
      </c>
      <c r="AC370" s="174">
        <f t="shared" si="91"/>
        <v>7.20335675253708E-6</v>
      </c>
      <c r="AE370" s="175">
        <f t="shared" si="92"/>
        <v>0.44612457444881831</v>
      </c>
      <c r="AF370" s="175">
        <f t="shared" si="93"/>
        <v>1.4191859797865909</v>
      </c>
      <c r="AG370" s="175">
        <f t="shared" si="94"/>
        <v>0.47711368697988898</v>
      </c>
      <c r="AH370" s="175">
        <f t="shared" si="95"/>
        <v>0.9596805506169509</v>
      </c>
      <c r="AI370" s="175">
        <f t="shared" si="96"/>
        <v>0.43938849363656773</v>
      </c>
    </row>
    <row r="371" spans="1:35" x14ac:dyDescent="0.25">
      <c r="A371" s="30" t="s">
        <v>1122</v>
      </c>
      <c r="B371" s="136" t="s">
        <v>62</v>
      </c>
      <c r="C371" s="135" t="s">
        <v>987</v>
      </c>
      <c r="D371" s="118">
        <v>7920511</v>
      </c>
      <c r="E371" s="118" t="s">
        <v>989</v>
      </c>
      <c r="F371" s="132"/>
      <c r="G371" s="132">
        <v>440.4</v>
      </c>
      <c r="H371" s="132">
        <v>115.5</v>
      </c>
      <c r="I371" s="133">
        <v>6.9254E-3</v>
      </c>
      <c r="J371" s="133">
        <v>7.6106000000000004E-4</v>
      </c>
      <c r="K371" s="133">
        <v>1.1023E-2</v>
      </c>
      <c r="L371" s="133">
        <v>4.0242000000000003E-3</v>
      </c>
      <c r="M371" s="133">
        <v>6.2544000000000002E-3</v>
      </c>
      <c r="N371" s="133">
        <v>8.1275E-4</v>
      </c>
      <c r="O371" s="133">
        <v>7.5351999999999997E-3</v>
      </c>
      <c r="P371" s="133">
        <v>1.7744E-3</v>
      </c>
      <c r="Q371" s="133">
        <v>7.1325E-3</v>
      </c>
      <c r="R371" s="133">
        <v>8.1207999999999996E-4</v>
      </c>
      <c r="T371" s="174">
        <f t="shared" si="82"/>
        <v>1.5725249772933696E-5</v>
      </c>
      <c r="U371" s="174">
        <f t="shared" si="83"/>
        <v>6.5892640692640699E-6</v>
      </c>
      <c r="V371" s="174">
        <f t="shared" si="84"/>
        <v>2.5029518619436876E-5</v>
      </c>
      <c r="W371" s="174">
        <f t="shared" si="85"/>
        <v>3.4841558441558445E-5</v>
      </c>
      <c r="X371" s="174">
        <f t="shared" si="86"/>
        <v>1.4201634877384197E-5</v>
      </c>
      <c r="Y371" s="174">
        <f t="shared" si="87"/>
        <v>7.0367965367965365E-6</v>
      </c>
      <c r="Z371" s="174">
        <f t="shared" si="88"/>
        <v>1.710990009082652E-5</v>
      </c>
      <c r="AA371" s="174">
        <f t="shared" si="89"/>
        <v>1.5362770562770563E-5</v>
      </c>
      <c r="AB371" s="174">
        <f t="shared" si="90"/>
        <v>1.6195504087193462E-5</v>
      </c>
      <c r="AC371" s="174">
        <f t="shared" si="91"/>
        <v>7.030995670995671E-6</v>
      </c>
      <c r="AE371" s="175">
        <f t="shared" si="92"/>
        <v>0.4190244456787906</v>
      </c>
      <c r="AF371" s="175">
        <f t="shared" si="93"/>
        <v>1.392018718829932</v>
      </c>
      <c r="AG371" s="175">
        <f t="shared" si="94"/>
        <v>0.4954920047974537</v>
      </c>
      <c r="AH371" s="175">
        <f t="shared" si="95"/>
        <v>0.89788780070126295</v>
      </c>
      <c r="AI371" s="175">
        <f t="shared" si="96"/>
        <v>0.43413256130480099</v>
      </c>
    </row>
    <row r="372" spans="1:35" x14ac:dyDescent="0.25">
      <c r="A372" s="30" t="s">
        <v>1123</v>
      </c>
      <c r="B372" s="136" t="s">
        <v>62</v>
      </c>
      <c r="C372" s="135" t="s">
        <v>987</v>
      </c>
      <c r="D372" s="118">
        <v>7920511</v>
      </c>
      <c r="E372" s="118" t="s">
        <v>990</v>
      </c>
      <c r="F372" s="132"/>
      <c r="G372" s="132">
        <v>1011.5</v>
      </c>
      <c r="H372" s="132">
        <v>352.6</v>
      </c>
      <c r="I372" s="133">
        <v>1.5720999999999999E-2</v>
      </c>
      <c r="J372" s="133">
        <v>2.4367999999999998E-3</v>
      </c>
      <c r="K372" s="133">
        <v>2.4348999999999999E-2</v>
      </c>
      <c r="L372" s="133">
        <v>1.2220999999999999E-2</v>
      </c>
      <c r="M372" s="133">
        <v>1.4226000000000001E-2</v>
      </c>
      <c r="N372" s="133">
        <v>2.6657999999999999E-3</v>
      </c>
      <c r="O372" s="133">
        <v>1.7094000000000002E-2</v>
      </c>
      <c r="P372" s="133">
        <v>5.5725999999999996E-3</v>
      </c>
      <c r="Q372" s="133">
        <v>1.6191000000000001E-2</v>
      </c>
      <c r="R372" s="133">
        <v>2.5523E-3</v>
      </c>
      <c r="T372" s="174">
        <f t="shared" si="82"/>
        <v>1.5542263964409292E-5</v>
      </c>
      <c r="U372" s="174">
        <f t="shared" si="83"/>
        <v>6.9109472490073725E-6</v>
      </c>
      <c r="V372" s="174">
        <f t="shared" si="84"/>
        <v>2.4072170044488384E-5</v>
      </c>
      <c r="W372" s="174">
        <f t="shared" si="85"/>
        <v>3.46596710153148E-5</v>
      </c>
      <c r="X372" s="174">
        <f t="shared" si="86"/>
        <v>1.4064260998517054E-5</v>
      </c>
      <c r="Y372" s="174">
        <f t="shared" si="87"/>
        <v>7.5604083947816211E-6</v>
      </c>
      <c r="Z372" s="174">
        <f t="shared" si="88"/>
        <v>1.6899653979238756E-5</v>
      </c>
      <c r="AA372" s="174">
        <f t="shared" si="89"/>
        <v>1.5804310833806011E-5</v>
      </c>
      <c r="AB372" s="174">
        <f t="shared" si="90"/>
        <v>1.6006920415224914E-5</v>
      </c>
      <c r="AC372" s="174">
        <f t="shared" si="91"/>
        <v>7.2385138967668738E-6</v>
      </c>
      <c r="AE372" s="175">
        <f t="shared" si="92"/>
        <v>0.44465512005412872</v>
      </c>
      <c r="AF372" s="175">
        <f t="shared" si="93"/>
        <v>1.4398232876911135</v>
      </c>
      <c r="AG372" s="175">
        <f t="shared" si="94"/>
        <v>0.53756172440050676</v>
      </c>
      <c r="AH372" s="175">
        <f t="shared" si="95"/>
        <v>0.93518546907656364</v>
      </c>
      <c r="AI372" s="175">
        <f t="shared" si="96"/>
        <v>0.45221152532763215</v>
      </c>
    </row>
    <row r="373" spans="1:35" x14ac:dyDescent="0.25">
      <c r="A373" s="30" t="s">
        <v>1124</v>
      </c>
      <c r="B373" s="136" t="s">
        <v>62</v>
      </c>
      <c r="C373" s="135" t="s">
        <v>987</v>
      </c>
      <c r="D373" s="118">
        <v>7920511</v>
      </c>
      <c r="E373" s="118" t="s">
        <v>991</v>
      </c>
      <c r="F373" s="132"/>
      <c r="G373" s="132">
        <v>222.6</v>
      </c>
      <c r="H373" s="132">
        <v>99.5</v>
      </c>
      <c r="I373" s="133">
        <v>3.1538999999999998E-3</v>
      </c>
      <c r="J373" s="133">
        <v>5.8184999999999997E-4</v>
      </c>
      <c r="K373" s="133">
        <v>4.4676000000000004E-3</v>
      </c>
      <c r="L373" s="133">
        <v>2.8679999999999999E-3</v>
      </c>
      <c r="M373" s="133">
        <v>2.8291000000000002E-3</v>
      </c>
      <c r="N373" s="133">
        <v>6.5755000000000002E-4</v>
      </c>
      <c r="O373" s="133">
        <v>3.2437999999999998E-3</v>
      </c>
      <c r="P373" s="133">
        <v>1.374E-3</v>
      </c>
      <c r="Q373" s="133">
        <v>3.2572999999999999E-3</v>
      </c>
      <c r="R373" s="133">
        <v>5.4361999999999998E-4</v>
      </c>
      <c r="T373" s="174">
        <f t="shared" si="82"/>
        <v>1.4168463611859839E-5</v>
      </c>
      <c r="U373" s="174">
        <f t="shared" si="83"/>
        <v>5.8477386934673365E-6</v>
      </c>
      <c r="V373" s="174">
        <f t="shared" si="84"/>
        <v>2.0070080862533696E-5</v>
      </c>
      <c r="W373" s="174">
        <f t="shared" si="85"/>
        <v>2.8824120603015073E-5</v>
      </c>
      <c r="X373" s="174">
        <f t="shared" si="86"/>
        <v>1.2709344115004493E-5</v>
      </c>
      <c r="Y373" s="174">
        <f t="shared" si="87"/>
        <v>6.6085427135678396E-6</v>
      </c>
      <c r="Z373" s="174">
        <f t="shared" si="88"/>
        <v>1.4572327044025157E-5</v>
      </c>
      <c r="AA373" s="174">
        <f t="shared" si="89"/>
        <v>1.3809045226130654E-5</v>
      </c>
      <c r="AB373" s="174">
        <f t="shared" si="90"/>
        <v>1.46329739442947E-5</v>
      </c>
      <c r="AC373" s="174">
        <f t="shared" si="91"/>
        <v>5.4635175879396982E-6</v>
      </c>
      <c r="AE373" s="175">
        <f t="shared" si="92"/>
        <v>0.41272920294423698</v>
      </c>
      <c r="AF373" s="175">
        <f t="shared" si="93"/>
        <v>1.4361736158633616</v>
      </c>
      <c r="AG373" s="175">
        <f t="shared" si="94"/>
        <v>0.51997511860316037</v>
      </c>
      <c r="AH373" s="175">
        <f t="shared" si="95"/>
        <v>0.94762114413240139</v>
      </c>
      <c r="AI373" s="175">
        <f t="shared" si="96"/>
        <v>0.3733702806236382</v>
      </c>
    </row>
    <row r="374" spans="1:35" x14ac:dyDescent="0.25">
      <c r="A374" s="30" t="s">
        <v>1125</v>
      </c>
      <c r="B374" s="136" t="s">
        <v>62</v>
      </c>
      <c r="C374" s="135" t="s">
        <v>987</v>
      </c>
      <c r="D374" s="118">
        <v>7920511</v>
      </c>
      <c r="E374" s="118" t="s">
        <v>992</v>
      </c>
      <c r="F374" s="132"/>
      <c r="G374" s="132">
        <v>442.7</v>
      </c>
      <c r="H374" s="132">
        <v>153.5</v>
      </c>
      <c r="I374" s="133">
        <v>6.7535E-3</v>
      </c>
      <c r="J374" s="133">
        <v>1.0195E-3</v>
      </c>
      <c r="K374" s="133">
        <v>9.6433000000000005E-3</v>
      </c>
      <c r="L374" s="133">
        <v>4.6655000000000004E-3</v>
      </c>
      <c r="M374" s="133">
        <v>6.0622999999999996E-3</v>
      </c>
      <c r="N374" s="133">
        <v>1.1364999999999999E-3</v>
      </c>
      <c r="O374" s="133">
        <v>7.2741000000000004E-3</v>
      </c>
      <c r="P374" s="133">
        <v>2.2235000000000002E-3</v>
      </c>
      <c r="Q374" s="133">
        <v>6.9648000000000002E-3</v>
      </c>
      <c r="R374" s="133">
        <v>9.993300000000001E-4</v>
      </c>
      <c r="T374" s="174">
        <f t="shared" si="82"/>
        <v>1.5255251863564491E-5</v>
      </c>
      <c r="U374" s="174">
        <f t="shared" si="83"/>
        <v>6.6416938110749183E-6</v>
      </c>
      <c r="V374" s="174">
        <f t="shared" si="84"/>
        <v>2.1782922972667721E-5</v>
      </c>
      <c r="W374" s="174">
        <f t="shared" si="85"/>
        <v>3.0394136807817591E-5</v>
      </c>
      <c r="X374" s="174">
        <f t="shared" si="86"/>
        <v>1.3693923650327535E-5</v>
      </c>
      <c r="Y374" s="174">
        <f t="shared" si="87"/>
        <v>7.4039087947882733E-6</v>
      </c>
      <c r="Z374" s="174">
        <f t="shared" si="88"/>
        <v>1.6431217528800544E-5</v>
      </c>
      <c r="AA374" s="174">
        <f t="shared" si="89"/>
        <v>1.4485342019543976E-5</v>
      </c>
      <c r="AB374" s="174">
        <f t="shared" si="90"/>
        <v>1.5732550259769598E-5</v>
      </c>
      <c r="AC374" s="174">
        <f t="shared" si="91"/>
        <v>6.5102931596091213E-6</v>
      </c>
      <c r="AE374" s="175">
        <f t="shared" si="92"/>
        <v>0.43537097063194879</v>
      </c>
      <c r="AF374" s="175">
        <f t="shared" si="93"/>
        <v>1.3953194824200064</v>
      </c>
      <c r="AG374" s="175">
        <f t="shared" si="94"/>
        <v>0.54067110229661497</v>
      </c>
      <c r="AH374" s="175">
        <f t="shared" si="95"/>
        <v>0.88157447822440127</v>
      </c>
      <c r="AI374" s="175">
        <f t="shared" si="96"/>
        <v>0.4138104154834249</v>
      </c>
    </row>
    <row r="375" spans="1:35" x14ac:dyDescent="0.25">
      <c r="A375" s="30" t="s">
        <v>1126</v>
      </c>
      <c r="B375" s="136" t="s">
        <v>62</v>
      </c>
      <c r="C375" s="135" t="s">
        <v>993</v>
      </c>
      <c r="D375" s="118">
        <v>8122511</v>
      </c>
      <c r="E375" s="118" t="s">
        <v>994</v>
      </c>
      <c r="F375" s="132"/>
      <c r="G375" s="132">
        <v>235.7</v>
      </c>
      <c r="H375" s="132">
        <v>122.9</v>
      </c>
      <c r="I375" s="133">
        <v>7.4530000000000004E-3</v>
      </c>
      <c r="J375" s="133">
        <v>1.5885999999999999E-3</v>
      </c>
      <c r="K375" s="133">
        <v>8.5824999999999999E-3</v>
      </c>
      <c r="L375" s="133">
        <v>4.2208999999999997E-3</v>
      </c>
      <c r="M375" s="133">
        <v>3.9007E-3</v>
      </c>
      <c r="N375" s="133">
        <v>9.5180999999999998E-4</v>
      </c>
      <c r="O375" s="133">
        <v>5.2602999999999999E-3</v>
      </c>
      <c r="P375" s="133">
        <v>1.8829999999999999E-3</v>
      </c>
      <c r="Q375" s="133">
        <v>7.5862000000000004E-3</v>
      </c>
      <c r="R375" s="133">
        <v>1.1987E-3</v>
      </c>
      <c r="T375" s="174">
        <f t="shared" si="82"/>
        <v>3.1620704285108191E-5</v>
      </c>
      <c r="U375" s="174">
        <f t="shared" si="83"/>
        <v>1.2925956061838891E-5</v>
      </c>
      <c r="V375" s="174">
        <f t="shared" si="84"/>
        <v>3.641281289775138E-5</v>
      </c>
      <c r="W375" s="174">
        <f t="shared" si="85"/>
        <v>3.4344182262001622E-5</v>
      </c>
      <c r="X375" s="174">
        <f t="shared" si="86"/>
        <v>1.6549427238014427E-5</v>
      </c>
      <c r="Y375" s="174">
        <f t="shared" si="87"/>
        <v>7.7445890968266878E-6</v>
      </c>
      <c r="Z375" s="174">
        <f t="shared" si="88"/>
        <v>2.2317776834959695E-5</v>
      </c>
      <c r="AA375" s="174">
        <f t="shared" si="89"/>
        <v>1.5321399511798207E-5</v>
      </c>
      <c r="AB375" s="174">
        <f t="shared" si="90"/>
        <v>3.2185829444208742E-5</v>
      </c>
      <c r="AC375" s="174">
        <f t="shared" si="91"/>
        <v>9.7534580960130184E-6</v>
      </c>
      <c r="AE375" s="175">
        <f t="shared" si="92"/>
        <v>0.40878140933522428</v>
      </c>
      <c r="AF375" s="175">
        <f t="shared" si="93"/>
        <v>0.94318948548252635</v>
      </c>
      <c r="AG375" s="175">
        <f t="shared" si="94"/>
        <v>0.46796719822648503</v>
      </c>
      <c r="AH375" s="175">
        <f t="shared" si="95"/>
        <v>0.68651100981518876</v>
      </c>
      <c r="AI375" s="175">
        <f t="shared" si="96"/>
        <v>0.30303578514015822</v>
      </c>
    </row>
    <row r="376" spans="1:35" x14ac:dyDescent="0.25">
      <c r="A376" s="30" t="s">
        <v>1127</v>
      </c>
      <c r="B376" s="136" t="s">
        <v>62</v>
      </c>
      <c r="C376" s="135" t="s">
        <v>993</v>
      </c>
      <c r="D376" s="118">
        <v>8122511</v>
      </c>
      <c r="E376" s="118" t="s">
        <v>995</v>
      </c>
      <c r="F376" s="132"/>
      <c r="G376" s="132">
        <v>235.7</v>
      </c>
      <c r="H376" s="132">
        <v>122.9</v>
      </c>
      <c r="I376" s="133">
        <v>7.4530000000000004E-3</v>
      </c>
      <c r="J376" s="133">
        <v>1.5885999999999999E-3</v>
      </c>
      <c r="K376" s="133">
        <v>8.5824999999999999E-3</v>
      </c>
      <c r="L376" s="133">
        <v>4.2208999999999997E-3</v>
      </c>
      <c r="M376" s="133">
        <v>3.9007E-3</v>
      </c>
      <c r="N376" s="133">
        <v>9.5180999999999998E-4</v>
      </c>
      <c r="O376" s="133">
        <v>5.2602999999999999E-3</v>
      </c>
      <c r="P376" s="133">
        <v>1.8829999999999999E-3</v>
      </c>
      <c r="Q376" s="133">
        <v>7.5862000000000004E-3</v>
      </c>
      <c r="R376" s="133">
        <v>1.1987E-3</v>
      </c>
      <c r="T376" s="174">
        <f t="shared" si="82"/>
        <v>3.1620704285108191E-5</v>
      </c>
      <c r="U376" s="174">
        <f t="shared" si="83"/>
        <v>1.2925956061838891E-5</v>
      </c>
      <c r="V376" s="174">
        <f t="shared" si="84"/>
        <v>3.641281289775138E-5</v>
      </c>
      <c r="W376" s="174">
        <f t="shared" si="85"/>
        <v>3.4344182262001622E-5</v>
      </c>
      <c r="X376" s="174">
        <f t="shared" si="86"/>
        <v>1.6549427238014427E-5</v>
      </c>
      <c r="Y376" s="174">
        <f t="shared" si="87"/>
        <v>7.7445890968266878E-6</v>
      </c>
      <c r="Z376" s="174">
        <f t="shared" si="88"/>
        <v>2.2317776834959695E-5</v>
      </c>
      <c r="AA376" s="174">
        <f t="shared" si="89"/>
        <v>1.5321399511798207E-5</v>
      </c>
      <c r="AB376" s="174">
        <f t="shared" si="90"/>
        <v>3.2185829444208742E-5</v>
      </c>
      <c r="AC376" s="174">
        <f t="shared" si="91"/>
        <v>9.7534580960130184E-6</v>
      </c>
      <c r="AE376" s="175">
        <f t="shared" si="92"/>
        <v>0.40878140933522428</v>
      </c>
      <c r="AF376" s="175">
        <f t="shared" si="93"/>
        <v>0.94318948548252635</v>
      </c>
      <c r="AG376" s="175">
        <f t="shared" si="94"/>
        <v>0.46796719822648503</v>
      </c>
      <c r="AH376" s="175">
        <f t="shared" si="95"/>
        <v>0.68651100981518876</v>
      </c>
      <c r="AI376" s="175">
        <f t="shared" si="96"/>
        <v>0.30303578514015822</v>
      </c>
    </row>
    <row r="377" spans="1:35" x14ac:dyDescent="0.25">
      <c r="A377" s="30" t="s">
        <v>1128</v>
      </c>
      <c r="B377" s="136" t="s">
        <v>62</v>
      </c>
      <c r="C377" s="135" t="s">
        <v>996</v>
      </c>
      <c r="D377" s="118">
        <v>8048011</v>
      </c>
      <c r="E377" s="118"/>
      <c r="F377" s="132"/>
      <c r="G377" s="132">
        <v>246.9812271062269</v>
      </c>
      <c r="H377" s="132">
        <v>363.15430402930372</v>
      </c>
      <c r="I377" s="133">
        <v>4.8384999999999999E-3</v>
      </c>
      <c r="J377" s="133">
        <v>4.5766000000000001E-3</v>
      </c>
      <c r="K377" s="133">
        <v>1.1093E-2</v>
      </c>
      <c r="L377" s="133">
        <v>2.9647E-2</v>
      </c>
      <c r="M377" s="133">
        <v>3.8478000000000002E-3</v>
      </c>
      <c r="N377" s="133">
        <v>5.7359000000000004E-3</v>
      </c>
      <c r="O377" s="133">
        <v>1.0655E-2</v>
      </c>
      <c r="P377" s="133">
        <v>7.4960000000000001E-3</v>
      </c>
      <c r="Q377" s="133">
        <v>4.8276999999999999E-3</v>
      </c>
      <c r="R377" s="133">
        <v>3.8760999999999999E-3</v>
      </c>
      <c r="T377" s="174">
        <f t="shared" si="82"/>
        <v>1.9590557779190867E-5</v>
      </c>
      <c r="U377" s="174">
        <f t="shared" si="83"/>
        <v>1.2602356489297465E-5</v>
      </c>
      <c r="V377" s="174">
        <f t="shared" si="84"/>
        <v>4.4914344826819121E-5</v>
      </c>
      <c r="W377" s="174">
        <f t="shared" si="85"/>
        <v>8.1637473853559829E-5</v>
      </c>
      <c r="X377" s="174">
        <f t="shared" si="86"/>
        <v>1.557932173664785E-5</v>
      </c>
      <c r="Y377" s="174">
        <f t="shared" si="87"/>
        <v>1.579466341540911E-5</v>
      </c>
      <c r="Z377" s="174">
        <f t="shared" si="88"/>
        <v>4.3140930688700772E-5</v>
      </c>
      <c r="AA377" s="174">
        <f t="shared" si="89"/>
        <v>2.0641363510853865E-5</v>
      </c>
      <c r="AB377" s="174">
        <f t="shared" si="90"/>
        <v>1.9546829759346853E-5</v>
      </c>
      <c r="AC377" s="174">
        <f t="shared" si="91"/>
        <v>1.0673424373588668E-5</v>
      </c>
      <c r="AE377" s="175">
        <f t="shared" si="92"/>
        <v>0.64328727294756838</v>
      </c>
      <c r="AF377" s="175">
        <f t="shared" si="93"/>
        <v>1.8176258424416045</v>
      </c>
      <c r="AG377" s="175">
        <f t="shared" si="94"/>
        <v>1.0138222756036102</v>
      </c>
      <c r="AH377" s="175">
        <f t="shared" si="95"/>
        <v>0.47846356537366341</v>
      </c>
      <c r="AI377" s="175">
        <f t="shared" si="96"/>
        <v>0.54604375773441605</v>
      </c>
    </row>
    <row r="378" spans="1:35" x14ac:dyDescent="0.25">
      <c r="A378" s="30" t="s">
        <v>1129</v>
      </c>
      <c r="B378" s="136" t="s">
        <v>63</v>
      </c>
      <c r="C378" s="135" t="s">
        <v>997</v>
      </c>
      <c r="D378" s="118">
        <v>7199811</v>
      </c>
      <c r="E378" s="118"/>
      <c r="F378" s="132"/>
      <c r="G378" s="132">
        <v>70.536334931506829</v>
      </c>
      <c r="H378" s="132">
        <v>25.85146963470315</v>
      </c>
      <c r="I378" s="133">
        <v>4.1111000000000003E-3</v>
      </c>
      <c r="J378" s="133">
        <v>2.6738E-3</v>
      </c>
      <c r="K378" s="133">
        <v>1.3965E-3</v>
      </c>
      <c r="L378" s="133">
        <v>9.2533000000000003E-4</v>
      </c>
      <c r="M378" s="133">
        <v>4.8285999999999997E-3</v>
      </c>
      <c r="N378" s="133">
        <v>4.3848999999999997E-3</v>
      </c>
      <c r="O378" s="133">
        <v>9.8884000000000003E-3</v>
      </c>
      <c r="P378" s="133">
        <v>1.4061000000000001E-2</v>
      </c>
      <c r="Q378" s="133">
        <v>2.7482000000000001E-3</v>
      </c>
      <c r="R378" s="133">
        <v>1.4580999999999999E-3</v>
      </c>
      <c r="T378" s="174">
        <f t="shared" si="82"/>
        <v>5.828343652944284E-5</v>
      </c>
      <c r="U378" s="174">
        <f t="shared" si="83"/>
        <v>1.0342932288888817E-4</v>
      </c>
      <c r="V378" s="174">
        <f t="shared" si="84"/>
        <v>1.9798306806783324E-5</v>
      </c>
      <c r="W378" s="174">
        <f t="shared" si="85"/>
        <v>3.5794096547525952E-5</v>
      </c>
      <c r="X378" s="174">
        <f t="shared" si="86"/>
        <v>6.8455498923905439E-5</v>
      </c>
      <c r="Y378" s="174">
        <f t="shared" si="87"/>
        <v>1.6961898344509152E-4</v>
      </c>
      <c r="Z378" s="174">
        <f t="shared" si="88"/>
        <v>1.4018874115875134E-4</v>
      </c>
      <c r="AA378" s="174">
        <f t="shared" si="89"/>
        <v>5.4391491852070334E-4</v>
      </c>
      <c r="AB378" s="174">
        <f t="shared" si="90"/>
        <v>3.8961479961619719E-5</v>
      </c>
      <c r="AC378" s="174">
        <f t="shared" si="91"/>
        <v>5.6402982909824156E-5</v>
      </c>
      <c r="AE378" s="175">
        <f t="shared" si="92"/>
        <v>1.7745920461748879</v>
      </c>
      <c r="AF378" s="175">
        <f t="shared" si="93"/>
        <v>1.807937259324728</v>
      </c>
      <c r="AG378" s="175">
        <f t="shared" si="94"/>
        <v>2.4777992434711282</v>
      </c>
      <c r="AH378" s="175">
        <f t="shared" si="95"/>
        <v>3.8798759017656623</v>
      </c>
      <c r="AI378" s="175">
        <f t="shared" si="96"/>
        <v>1.4476601752650504</v>
      </c>
    </row>
    <row r="379" spans="1:35" x14ac:dyDescent="0.25">
      <c r="A379" s="30" t="s">
        <v>1130</v>
      </c>
      <c r="B379" s="136" t="s">
        <v>63</v>
      </c>
      <c r="C379" s="135" t="s">
        <v>998</v>
      </c>
      <c r="D379" s="118">
        <v>7866711</v>
      </c>
      <c r="E379" s="118"/>
      <c r="F379" s="132"/>
      <c r="G379" s="132">
        <v>28.992553881278535</v>
      </c>
      <c r="H379" s="132">
        <v>9.7710940639269168</v>
      </c>
      <c r="I379" s="133">
        <v>1.9765E-3</v>
      </c>
      <c r="J379" s="133">
        <v>7.5255999999999999E-4</v>
      </c>
      <c r="K379" s="133">
        <v>8.9755E-4</v>
      </c>
      <c r="L379" s="133">
        <v>5.0487999999999998E-4</v>
      </c>
      <c r="M379" s="133">
        <v>7.0733999999999997E-3</v>
      </c>
      <c r="N379" s="133">
        <v>1.8449E-2</v>
      </c>
      <c r="O379" s="133">
        <v>2.2929000000000001E-3</v>
      </c>
      <c r="P379" s="133">
        <v>1.6548999999999999E-3</v>
      </c>
      <c r="Q379" s="133">
        <v>1.9222E-3</v>
      </c>
      <c r="R379" s="133">
        <v>7.8096999999999997E-4</v>
      </c>
      <c r="T379" s="174">
        <f t="shared" si="82"/>
        <v>6.8172676615297845E-5</v>
      </c>
      <c r="U379" s="174">
        <f t="shared" si="83"/>
        <v>7.7019010878046215E-5</v>
      </c>
      <c r="V379" s="174">
        <f t="shared" si="84"/>
        <v>3.095794884698233E-5</v>
      </c>
      <c r="W379" s="174">
        <f t="shared" si="85"/>
        <v>5.1670774705150384E-5</v>
      </c>
      <c r="X379" s="174">
        <f t="shared" si="86"/>
        <v>2.4397298799425638E-4</v>
      </c>
      <c r="Y379" s="174">
        <f t="shared" si="87"/>
        <v>1.8881201919967506E-3</v>
      </c>
      <c r="Z379" s="174">
        <f t="shared" si="88"/>
        <v>7.9085823532110513E-5</v>
      </c>
      <c r="AA379" s="174">
        <f t="shared" si="89"/>
        <v>1.6936690908642325E-4</v>
      </c>
      <c r="AB379" s="174">
        <f t="shared" si="90"/>
        <v>6.6299781932671657E-5</v>
      </c>
      <c r="AC379" s="174">
        <f t="shared" si="91"/>
        <v>7.9926566553401395E-5</v>
      </c>
      <c r="AE379" s="175">
        <f t="shared" si="92"/>
        <v>1.1297636340827384</v>
      </c>
      <c r="AF379" s="175">
        <f t="shared" si="93"/>
        <v>1.6690632496534752</v>
      </c>
      <c r="AG379" s="175">
        <f t="shared" si="94"/>
        <v>7.7390542597330523</v>
      </c>
      <c r="AH379" s="175">
        <f t="shared" si="95"/>
        <v>2.1415583921643897</v>
      </c>
      <c r="AI379" s="175">
        <f t="shared" si="96"/>
        <v>1.2055328724092627</v>
      </c>
    </row>
    <row r="380" spans="1:35" x14ac:dyDescent="0.25">
      <c r="A380" s="30" t="s">
        <v>1131</v>
      </c>
      <c r="B380" s="136" t="s">
        <v>64</v>
      </c>
      <c r="C380" s="135" t="s">
        <v>999</v>
      </c>
      <c r="D380" s="118">
        <v>8093211</v>
      </c>
      <c r="E380" s="118"/>
      <c r="F380" s="132"/>
      <c r="G380" s="132">
        <v>5.4591611219830405</v>
      </c>
      <c r="H380" s="132">
        <v>11.123519243313764</v>
      </c>
      <c r="I380" s="133">
        <v>4.6581999999999998E-4</v>
      </c>
      <c r="J380" s="133">
        <v>5.8925000000000004E-4</v>
      </c>
      <c r="K380" s="133">
        <v>8.6236000000000004E-3</v>
      </c>
      <c r="L380" s="133">
        <v>0.11032</v>
      </c>
      <c r="M380" s="133">
        <v>1.9165999999999999E-4</v>
      </c>
      <c r="N380" s="133">
        <v>4.0768E-4</v>
      </c>
      <c r="O380" s="133">
        <v>2.3452E-4</v>
      </c>
      <c r="P380" s="133">
        <v>6.0243999999999999E-4</v>
      </c>
      <c r="Q380" s="133">
        <v>4.37E-4</v>
      </c>
      <c r="R380" s="133">
        <v>3.7267000000000002E-4</v>
      </c>
      <c r="T380" s="174">
        <f t="shared" si="82"/>
        <v>8.5328128185158025E-5</v>
      </c>
      <c r="U380" s="174">
        <f t="shared" si="83"/>
        <v>5.2973342978139971E-5</v>
      </c>
      <c r="V380" s="174">
        <f t="shared" si="84"/>
        <v>1.5796566189032863E-3</v>
      </c>
      <c r="W380" s="174">
        <f t="shared" si="85"/>
        <v>9.9177245606252035E-3</v>
      </c>
      <c r="X380" s="174">
        <f t="shared" si="86"/>
        <v>3.5107958112505662E-5</v>
      </c>
      <c r="Y380" s="174">
        <f t="shared" si="87"/>
        <v>3.665027147276725E-5</v>
      </c>
      <c r="Z380" s="174">
        <f t="shared" si="88"/>
        <v>4.295898119871036E-5</v>
      </c>
      <c r="AA380" s="174">
        <f t="shared" si="89"/>
        <v>5.415911878447288E-5</v>
      </c>
      <c r="AB380" s="174">
        <f t="shared" si="90"/>
        <v>8.0048928807080106E-5</v>
      </c>
      <c r="AC380" s="174">
        <f t="shared" si="91"/>
        <v>3.3502886258232369E-5</v>
      </c>
      <c r="AE380" s="175">
        <f t="shared" si="92"/>
        <v>0.62081923165114217</v>
      </c>
      <c r="AF380" s="175">
        <f t="shared" si="93"/>
        <v>6.2784053457838302</v>
      </c>
      <c r="AG380" s="175">
        <f t="shared" si="94"/>
        <v>1.043930591329725</v>
      </c>
      <c r="AH380" s="175">
        <f t="shared" si="95"/>
        <v>1.2607170205912321</v>
      </c>
      <c r="AI380" s="175">
        <f t="shared" si="96"/>
        <v>0.41853010099579413</v>
      </c>
    </row>
    <row r="381" spans="1:35" x14ac:dyDescent="0.25">
      <c r="A381" s="30" t="s">
        <v>1132</v>
      </c>
      <c r="B381" s="136" t="s">
        <v>64</v>
      </c>
      <c r="C381" s="135" t="s">
        <v>1000</v>
      </c>
      <c r="D381" s="118">
        <v>12804611</v>
      </c>
      <c r="E381" s="118"/>
      <c r="F381" s="132"/>
      <c r="G381" s="132">
        <v>23.533986301369861</v>
      </c>
      <c r="H381" s="132">
        <v>64.676552511415267</v>
      </c>
      <c r="I381" s="133">
        <v>1.0926E-3</v>
      </c>
      <c r="J381" s="133">
        <v>2.7442E-3</v>
      </c>
      <c r="K381" s="133">
        <v>6.3950999999999999E-3</v>
      </c>
      <c r="L381" s="133">
        <v>5.4577000000000001E-2</v>
      </c>
      <c r="M381" s="133">
        <v>5.5632000000000001E-4</v>
      </c>
      <c r="N381" s="133">
        <v>3.3895000000000002E-3</v>
      </c>
      <c r="O381" s="133">
        <v>1.0187E-3</v>
      </c>
      <c r="P381" s="133">
        <v>3.1373999999999998E-3</v>
      </c>
      <c r="Q381" s="133">
        <v>1.4571E-3</v>
      </c>
      <c r="R381" s="133">
        <v>1.9487E-3</v>
      </c>
      <c r="T381" s="174">
        <f t="shared" si="82"/>
        <v>4.6426473866707496E-5</v>
      </c>
      <c r="U381" s="174">
        <f t="shared" si="83"/>
        <v>4.242959609691093E-5</v>
      </c>
      <c r="V381" s="174">
        <f t="shared" si="84"/>
        <v>2.7173891911493785E-4</v>
      </c>
      <c r="W381" s="174">
        <f t="shared" si="85"/>
        <v>8.4384522490383641E-4</v>
      </c>
      <c r="X381" s="174">
        <f t="shared" si="86"/>
        <v>2.3639004156623388E-5</v>
      </c>
      <c r="Y381" s="174">
        <f t="shared" si="87"/>
        <v>5.240693680142832E-5</v>
      </c>
      <c r="Z381" s="174">
        <f t="shared" si="88"/>
        <v>4.3286334365746772E-5</v>
      </c>
      <c r="AA381" s="174">
        <f t="shared" si="89"/>
        <v>4.8509079073846056E-5</v>
      </c>
      <c r="AB381" s="174">
        <f t="shared" si="90"/>
        <v>6.1914712677264768E-5</v>
      </c>
      <c r="AC381" s="174">
        <f t="shared" si="91"/>
        <v>3.012993000293358E-5</v>
      </c>
      <c r="AE381" s="175">
        <f t="shared" si="92"/>
        <v>0.91390951246326002</v>
      </c>
      <c r="AF381" s="175">
        <f t="shared" si="93"/>
        <v>3.1053528425455825</v>
      </c>
      <c r="AG381" s="175">
        <f t="shared" si="94"/>
        <v>2.2169688898144413</v>
      </c>
      <c r="AH381" s="175">
        <f t="shared" si="95"/>
        <v>1.1206557400765293</v>
      </c>
      <c r="AI381" s="175">
        <f t="shared" si="96"/>
        <v>0.48663603043735615</v>
      </c>
    </row>
    <row r="382" spans="1:35" x14ac:dyDescent="0.25">
      <c r="A382" s="30" t="s">
        <v>1133</v>
      </c>
      <c r="B382" s="136" t="s">
        <v>65</v>
      </c>
      <c r="C382" s="135" t="s">
        <v>1001</v>
      </c>
      <c r="D382" s="118">
        <v>7814711</v>
      </c>
      <c r="E382" s="118">
        <v>1</v>
      </c>
      <c r="F382" s="132"/>
      <c r="G382" s="132">
        <v>304.2</v>
      </c>
      <c r="H382" s="132">
        <v>47.9</v>
      </c>
      <c r="I382" s="133">
        <v>6.6677000000000004E-3</v>
      </c>
      <c r="J382" s="133">
        <v>9.1770000000000003E-4</v>
      </c>
      <c r="K382" s="133">
        <v>8.9286000000000001E-3</v>
      </c>
      <c r="L382" s="133">
        <v>2.6332999999999999E-3</v>
      </c>
      <c r="M382" s="133">
        <v>8.2007E-3</v>
      </c>
      <c r="N382" s="133">
        <v>2.0476000000000001E-3</v>
      </c>
      <c r="O382" s="133">
        <v>6.8567000000000003E-3</v>
      </c>
      <c r="P382" s="133">
        <v>2.5127999999999999E-3</v>
      </c>
      <c r="Q382" s="133">
        <v>4.7438000000000003E-3</v>
      </c>
      <c r="R382" s="133">
        <v>1.4277999999999999E-3</v>
      </c>
      <c r="T382" s="174">
        <f t="shared" si="82"/>
        <v>2.1918803418803422E-5</v>
      </c>
      <c r="U382" s="174">
        <f t="shared" si="83"/>
        <v>1.915866388308977E-5</v>
      </c>
      <c r="V382" s="174">
        <f t="shared" si="84"/>
        <v>2.9351084812623274E-5</v>
      </c>
      <c r="W382" s="174">
        <f t="shared" si="85"/>
        <v>5.4974947807933191E-5</v>
      </c>
      <c r="X382" s="174">
        <f t="shared" si="86"/>
        <v>2.6958251150558844E-5</v>
      </c>
      <c r="Y382" s="174">
        <f t="shared" si="87"/>
        <v>4.2747390396659711E-5</v>
      </c>
      <c r="Z382" s="174">
        <f t="shared" si="88"/>
        <v>2.2540105193951349E-5</v>
      </c>
      <c r="AA382" s="174">
        <f t="shared" si="89"/>
        <v>5.2459290187891437E-5</v>
      </c>
      <c r="AB382" s="174">
        <f t="shared" si="90"/>
        <v>1.5594345825115059E-5</v>
      </c>
      <c r="AC382" s="174">
        <f t="shared" si="91"/>
        <v>2.9807933194154487E-5</v>
      </c>
      <c r="AE382" s="175">
        <f t="shared" si="92"/>
        <v>0.87407435146090962</v>
      </c>
      <c r="AF382" s="175">
        <f t="shared" si="93"/>
        <v>1.8730124681555089</v>
      </c>
      <c r="AG382" s="175">
        <f t="shared" si="94"/>
        <v>1.5856885581308771</v>
      </c>
      <c r="AH382" s="175">
        <f t="shared" si="95"/>
        <v>2.3273755706326038</v>
      </c>
      <c r="AI382" s="175">
        <f t="shared" si="96"/>
        <v>1.9114577506770507</v>
      </c>
    </row>
    <row r="383" spans="1:35" x14ac:dyDescent="0.25">
      <c r="A383" s="30" t="s">
        <v>1134</v>
      </c>
      <c r="B383" s="136" t="s">
        <v>65</v>
      </c>
      <c r="C383" s="135" t="s">
        <v>1002</v>
      </c>
      <c r="D383" s="118">
        <v>8176611</v>
      </c>
      <c r="E383" s="118">
        <v>1</v>
      </c>
      <c r="F383" s="132"/>
      <c r="G383" s="132">
        <v>207.5</v>
      </c>
      <c r="H383" s="132">
        <v>42.2</v>
      </c>
      <c r="I383" s="133">
        <v>3.6215000000000002E-3</v>
      </c>
      <c r="J383" s="133">
        <v>9.4863E-4</v>
      </c>
      <c r="K383" s="133">
        <v>6.0261000000000004E-3</v>
      </c>
      <c r="L383" s="133">
        <v>2.0214E-3</v>
      </c>
      <c r="M383" s="133">
        <v>3.4703999999999998E-3</v>
      </c>
      <c r="N383" s="133">
        <v>1.0326999999999999E-3</v>
      </c>
      <c r="O383" s="133">
        <v>6.8234000000000003E-3</v>
      </c>
      <c r="P383" s="133">
        <v>2.6118000000000001E-3</v>
      </c>
      <c r="Q383" s="133">
        <v>3.9992999999999999E-3</v>
      </c>
      <c r="R383" s="133">
        <v>6.7659999999999997E-4</v>
      </c>
      <c r="T383" s="174">
        <f t="shared" si="82"/>
        <v>1.7453012048192773E-5</v>
      </c>
      <c r="U383" s="174">
        <f t="shared" si="83"/>
        <v>2.2479383886255923E-5</v>
      </c>
      <c r="V383" s="174">
        <f t="shared" si="84"/>
        <v>2.9041445783132534E-5</v>
      </c>
      <c r="W383" s="174">
        <f t="shared" si="85"/>
        <v>4.7900473933649289E-5</v>
      </c>
      <c r="X383" s="174">
        <f t="shared" si="86"/>
        <v>1.6724819277108433E-5</v>
      </c>
      <c r="Y383" s="174">
        <f t="shared" si="87"/>
        <v>2.447156398104265E-5</v>
      </c>
      <c r="Z383" s="174">
        <f t="shared" si="88"/>
        <v>3.2883855421686749E-5</v>
      </c>
      <c r="AA383" s="174">
        <f t="shared" si="89"/>
        <v>6.1890995260663507E-5</v>
      </c>
      <c r="AB383" s="174">
        <f t="shared" si="90"/>
        <v>1.9273734939759034E-5</v>
      </c>
      <c r="AC383" s="174">
        <f t="shared" si="91"/>
        <v>1.6033175355450237E-5</v>
      </c>
      <c r="AE383" s="175">
        <f t="shared" si="92"/>
        <v>1.2879945206124821</v>
      </c>
      <c r="AF383" s="175">
        <f t="shared" si="93"/>
        <v>1.6493832397789991</v>
      </c>
      <c r="AG383" s="175">
        <f t="shared" si="94"/>
        <v>1.4631885448554489</v>
      </c>
      <c r="AH383" s="175">
        <f t="shared" si="95"/>
        <v>1.8821088484608373</v>
      </c>
      <c r="AI383" s="175">
        <f t="shared" si="96"/>
        <v>0.8318665482099179</v>
      </c>
    </row>
    <row r="384" spans="1:35" x14ac:dyDescent="0.25">
      <c r="A384" s="30" t="s">
        <v>1135</v>
      </c>
      <c r="B384" s="136" t="s">
        <v>65</v>
      </c>
      <c r="C384" s="135" t="s">
        <v>1003</v>
      </c>
      <c r="D384" s="118">
        <v>8091511</v>
      </c>
      <c r="E384" s="118">
        <v>4</v>
      </c>
      <c r="F384" s="132"/>
      <c r="G384" s="132">
        <v>979.9</v>
      </c>
      <c r="H384" s="132">
        <v>587.70000000000005</v>
      </c>
      <c r="I384" s="133">
        <v>2.5895000000000001E-2</v>
      </c>
      <c r="J384" s="133">
        <v>1.6250000000000001E-2</v>
      </c>
      <c r="K384" s="133">
        <v>2.4471E-2</v>
      </c>
      <c r="L384" s="133">
        <v>2.2977999999999998E-2</v>
      </c>
      <c r="M384" s="133">
        <v>3.3086999999999998E-2</v>
      </c>
      <c r="N384" s="133">
        <v>3.9229E-2</v>
      </c>
      <c r="O384" s="133">
        <v>5.9325000000000003E-2</v>
      </c>
      <c r="P384" s="133">
        <v>6.6847000000000004E-2</v>
      </c>
      <c r="Q384" s="133">
        <v>1.6324000000000002E-2</v>
      </c>
      <c r="R384" s="133">
        <v>1.3391E-2</v>
      </c>
      <c r="T384" s="174">
        <f t="shared" si="82"/>
        <v>2.6426165935299522E-5</v>
      </c>
      <c r="U384" s="174">
        <f t="shared" si="83"/>
        <v>2.7650161647098858E-5</v>
      </c>
      <c r="V384" s="174">
        <f t="shared" si="84"/>
        <v>2.497295642412491E-5</v>
      </c>
      <c r="W384" s="174">
        <f t="shared" si="85"/>
        <v>3.9098179343202307E-5</v>
      </c>
      <c r="X384" s="174">
        <f t="shared" si="86"/>
        <v>3.3765690376569036E-5</v>
      </c>
      <c r="Y384" s="174">
        <f t="shared" si="87"/>
        <v>6.6750042538710221E-5</v>
      </c>
      <c r="Z384" s="174">
        <f t="shared" si="88"/>
        <v>6.054189202979896E-5</v>
      </c>
      <c r="AA384" s="174">
        <f t="shared" si="89"/>
        <v>1.1374340649991492E-4</v>
      </c>
      <c r="AB384" s="174">
        <f t="shared" si="90"/>
        <v>1.6658842739055009E-5</v>
      </c>
      <c r="AC384" s="174">
        <f t="shared" si="91"/>
        <v>2.2785434745618512E-5</v>
      </c>
      <c r="AE384" s="175">
        <f t="shared" si="92"/>
        <v>1.0463175670203579</v>
      </c>
      <c r="AF384" s="175">
        <f t="shared" si="93"/>
        <v>1.5656207730948446</v>
      </c>
      <c r="AG384" s="175">
        <f t="shared" si="94"/>
        <v>1.9768599958800177</v>
      </c>
      <c r="AH384" s="175">
        <f t="shared" si="95"/>
        <v>1.8787553987234156</v>
      </c>
      <c r="AI384" s="175">
        <f t="shared" si="96"/>
        <v>1.3677681638833359</v>
      </c>
    </row>
    <row r="385" spans="1:35" x14ac:dyDescent="0.25">
      <c r="A385" s="30" t="s">
        <v>1136</v>
      </c>
      <c r="B385" s="136" t="s">
        <v>65</v>
      </c>
      <c r="C385" s="135" t="s">
        <v>1004</v>
      </c>
      <c r="D385" s="118">
        <v>7991711</v>
      </c>
      <c r="E385" s="118">
        <v>44</v>
      </c>
      <c r="F385" s="132"/>
      <c r="G385" s="132">
        <v>216.3</v>
      </c>
      <c r="H385" s="132">
        <v>92.7</v>
      </c>
      <c r="I385" s="133">
        <v>6.7156999999999998E-3</v>
      </c>
      <c r="J385" s="133">
        <v>5.2306999999999996E-3</v>
      </c>
      <c r="K385" s="133">
        <v>4.1522E-3</v>
      </c>
      <c r="L385" s="133">
        <v>4.0961000000000001E-3</v>
      </c>
      <c r="M385" s="133">
        <v>1.7543E-2</v>
      </c>
      <c r="N385" s="133">
        <v>1.4652999999999999E-2</v>
      </c>
      <c r="O385" s="133">
        <v>2.0177E-2</v>
      </c>
      <c r="P385" s="133">
        <v>2.8369999999999999E-2</v>
      </c>
      <c r="Q385" s="133">
        <v>5.6150999999999996E-3</v>
      </c>
      <c r="R385" s="133">
        <v>4.1038999999999997E-3</v>
      </c>
      <c r="T385" s="174">
        <f t="shared" ref="T385:T437" si="97">I385/$G385</f>
        <v>3.1048081368469713E-5</v>
      </c>
      <c r="U385" s="174">
        <f t="shared" ref="U385:U437" si="98">J385/$H385</f>
        <v>5.6426105717367848E-5</v>
      </c>
      <c r="V385" s="174">
        <f t="shared" ref="V385:V437" si="99">K385/$G385</f>
        <v>1.9196486361534905E-5</v>
      </c>
      <c r="W385" s="174">
        <f t="shared" ref="W385:W437" si="100">L385/$H385</f>
        <v>4.4186623516720602E-5</v>
      </c>
      <c r="X385" s="174">
        <f t="shared" ref="X385:X437" si="101">M385/$G385</f>
        <v>8.1104946833102172E-5</v>
      </c>
      <c r="Y385" s="174">
        <f t="shared" ref="Y385:Y437" si="102">N385/$H385</f>
        <v>1.5806903991370011E-4</v>
      </c>
      <c r="Z385" s="174">
        <f t="shared" ref="Z385:Z437" si="103">O385/$G385</f>
        <v>9.3282478039759584E-5</v>
      </c>
      <c r="AA385" s="174">
        <f t="shared" ref="AA385:AA437" si="104">P385/$H385</f>
        <v>3.0604099244875945E-4</v>
      </c>
      <c r="AB385" s="174">
        <f t="shared" ref="AB385:AB437" si="105">Q385/$G385</f>
        <v>2.5959778085991674E-5</v>
      </c>
      <c r="AC385" s="174">
        <f t="shared" ref="AC385:AC437" si="106">R385/$H385</f>
        <v>4.4270765911542604E-5</v>
      </c>
      <c r="AE385" s="175">
        <f t="shared" ref="AE385:AE437" si="107">U385/T385</f>
        <v>1.8173781834606471</v>
      </c>
      <c r="AF385" s="175">
        <f t="shared" ref="AF385:AF437" si="108">W385/V385</f>
        <v>2.3018078769487662</v>
      </c>
      <c r="AG385" s="175">
        <f t="shared" ref="AG385:AG437" si="109">Y385/X385</f>
        <v>1.9489444982804158</v>
      </c>
      <c r="AH385" s="175">
        <f t="shared" ref="AH385:AH437" si="110">AA385/Z385</f>
        <v>3.2807982686557304</v>
      </c>
      <c r="AI385" s="175">
        <f t="shared" ref="AI385:AI437" si="111">AC385/AB385</f>
        <v>1.7053599520340985</v>
      </c>
    </row>
    <row r="386" spans="1:35" x14ac:dyDescent="0.25">
      <c r="A386" s="30" t="s">
        <v>1137</v>
      </c>
      <c r="B386" s="137" t="s">
        <v>65</v>
      </c>
      <c r="C386" s="138" t="s">
        <v>1005</v>
      </c>
      <c r="D386" s="116">
        <v>8105211</v>
      </c>
      <c r="E386" s="116">
        <v>43101</v>
      </c>
      <c r="F386" s="139"/>
      <c r="G386" s="139">
        <v>2184.9</v>
      </c>
      <c r="H386" s="139">
        <v>1124.2</v>
      </c>
      <c r="I386" s="133">
        <v>6.4438999999999996E-2</v>
      </c>
      <c r="J386" s="133">
        <v>5.9584999999999999E-2</v>
      </c>
      <c r="K386" s="133">
        <v>6.0669000000000001E-2</v>
      </c>
      <c r="L386" s="133">
        <v>3.6836000000000001E-2</v>
      </c>
      <c r="M386" s="133">
        <v>8.0519999999999994E-2</v>
      </c>
      <c r="N386" s="133">
        <v>6.6765000000000005E-2</v>
      </c>
      <c r="O386" s="133">
        <v>0.25814999999999999</v>
      </c>
      <c r="P386" s="133">
        <v>0.45483000000000001</v>
      </c>
      <c r="Q386" s="133">
        <v>5.7216000000000003E-2</v>
      </c>
      <c r="R386" s="133">
        <v>4.1091999999999997E-2</v>
      </c>
      <c r="T386" s="174">
        <f t="shared" si="97"/>
        <v>2.9492882969472286E-5</v>
      </c>
      <c r="U386" s="174">
        <f t="shared" si="98"/>
        <v>5.3002134851449917E-5</v>
      </c>
      <c r="V386" s="174">
        <f t="shared" si="99"/>
        <v>2.7767403542496223E-5</v>
      </c>
      <c r="W386" s="174">
        <f t="shared" si="100"/>
        <v>3.2766411670521258E-5</v>
      </c>
      <c r="X386" s="174">
        <f t="shared" si="101"/>
        <v>3.6852945214883975E-5</v>
      </c>
      <c r="Y386" s="174">
        <f t="shared" si="102"/>
        <v>5.9388898772460415E-5</v>
      </c>
      <c r="Z386" s="174">
        <f t="shared" si="103"/>
        <v>1.1815186049704791E-4</v>
      </c>
      <c r="AA386" s="174">
        <f t="shared" si="104"/>
        <v>4.0458103540295319E-4</v>
      </c>
      <c r="AB386" s="174">
        <f t="shared" si="105"/>
        <v>2.6187010847178362E-5</v>
      </c>
      <c r="AC386" s="174">
        <f t="shared" si="106"/>
        <v>3.6552214908379285E-5</v>
      </c>
      <c r="AE386" s="175">
        <f t="shared" si="107"/>
        <v>1.797116101071291</v>
      </c>
      <c r="AF386" s="175">
        <f t="shared" si="108"/>
        <v>1.1800315294288994</v>
      </c>
      <c r="AG386" s="175">
        <f t="shared" si="109"/>
        <v>1.6115102450068153</v>
      </c>
      <c r="AH386" s="175">
        <f t="shared" si="110"/>
        <v>3.4242459974894923</v>
      </c>
      <c r="AI386" s="175">
        <f t="shared" si="111"/>
        <v>1.395814708356367</v>
      </c>
    </row>
    <row r="387" spans="1:35" x14ac:dyDescent="0.25">
      <c r="A387" s="30" t="s">
        <v>1138</v>
      </c>
      <c r="B387" s="136" t="s">
        <v>65</v>
      </c>
      <c r="C387" s="135" t="s">
        <v>1006</v>
      </c>
      <c r="D387" s="118">
        <v>7968211</v>
      </c>
      <c r="E387" s="118" t="s">
        <v>1007</v>
      </c>
      <c r="F387" s="132"/>
      <c r="G387" s="132">
        <v>542.9</v>
      </c>
      <c r="H387" s="132">
        <v>8.6999999999999993</v>
      </c>
      <c r="I387" s="133">
        <v>2.2263999999999999E-2</v>
      </c>
      <c r="J387" s="133">
        <v>3.5143000000000001E-4</v>
      </c>
      <c r="K387" s="133">
        <v>9.7474999999999992E-3</v>
      </c>
      <c r="L387" s="133">
        <v>3.5745999999999998E-4</v>
      </c>
      <c r="M387" s="133">
        <v>2.3005000000000001E-2</v>
      </c>
      <c r="N387" s="133">
        <v>6.5058E-4</v>
      </c>
      <c r="O387" s="133">
        <v>4.0711999999999998E-2</v>
      </c>
      <c r="P387" s="133">
        <v>1.6249000000000001E-3</v>
      </c>
      <c r="Q387" s="133">
        <v>1.5596E-2</v>
      </c>
      <c r="R387" s="133">
        <v>3.7968000000000002E-4</v>
      </c>
      <c r="T387" s="174">
        <f t="shared" si="97"/>
        <v>4.1009393995210907E-5</v>
      </c>
      <c r="U387" s="174">
        <f t="shared" si="98"/>
        <v>4.0394252873563221E-5</v>
      </c>
      <c r="V387" s="174">
        <f t="shared" si="99"/>
        <v>1.7954503591821697E-5</v>
      </c>
      <c r="W387" s="174">
        <f t="shared" si="100"/>
        <v>4.1087356321839081E-5</v>
      </c>
      <c r="X387" s="174">
        <f t="shared" si="101"/>
        <v>4.2374286240559959E-5</v>
      </c>
      <c r="Y387" s="174">
        <f t="shared" si="102"/>
        <v>7.4779310344827592E-5</v>
      </c>
      <c r="Z387" s="174">
        <f t="shared" si="103"/>
        <v>7.4989869220850987E-5</v>
      </c>
      <c r="AA387" s="174">
        <f t="shared" si="104"/>
        <v>1.8677011494252875E-4</v>
      </c>
      <c r="AB387" s="174">
        <f t="shared" si="105"/>
        <v>2.8727205746914719E-5</v>
      </c>
      <c r="AC387" s="174">
        <f t="shared" si="106"/>
        <v>4.3641379310344836E-5</v>
      </c>
      <c r="AE387" s="175">
        <f t="shared" si="107"/>
        <v>0.98499999483729206</v>
      </c>
      <c r="AF387" s="175">
        <f t="shared" si="108"/>
        <v>2.2884150548475444</v>
      </c>
      <c r="AG387" s="175">
        <f t="shared" si="109"/>
        <v>1.7647332139190131</v>
      </c>
      <c r="AH387" s="175">
        <f t="shared" si="110"/>
        <v>2.4906046227721275</v>
      </c>
      <c r="AI387" s="175">
        <f t="shared" si="111"/>
        <v>1.5191654800965768</v>
      </c>
    </row>
    <row r="388" spans="1:35" x14ac:dyDescent="0.25">
      <c r="A388" s="30" t="s">
        <v>1139</v>
      </c>
      <c r="B388" s="136" t="s">
        <v>65</v>
      </c>
      <c r="C388" s="135" t="s">
        <v>1008</v>
      </c>
      <c r="D388" s="118">
        <v>8090911</v>
      </c>
      <c r="E388" s="118"/>
      <c r="F388" s="132"/>
      <c r="G388" s="132">
        <v>28.52496118721459</v>
      </c>
      <c r="H388" s="132">
        <v>18.434246575342438</v>
      </c>
      <c r="I388" s="133">
        <v>6.5910000000000003E-4</v>
      </c>
      <c r="J388" s="133">
        <v>8.9329999999999998E-4</v>
      </c>
      <c r="K388" s="133">
        <v>7.1535000000000001E-4</v>
      </c>
      <c r="L388" s="133">
        <v>1.2354E-3</v>
      </c>
      <c r="M388" s="133">
        <v>8.0029999999999999E-4</v>
      </c>
      <c r="N388" s="133">
        <v>7.8691000000000004E-4</v>
      </c>
      <c r="O388" s="133">
        <v>4.3734000000000004E-3</v>
      </c>
      <c r="P388" s="133">
        <v>1.1564E-2</v>
      </c>
      <c r="Q388" s="133">
        <v>6.2379999999999998E-4</v>
      </c>
      <c r="R388" s="133">
        <v>4.7669999999999999E-4</v>
      </c>
      <c r="T388" s="174">
        <f t="shared" si="97"/>
        <v>2.3106078766390073E-5</v>
      </c>
      <c r="U388" s="174">
        <f t="shared" si="98"/>
        <v>4.845872036858148E-5</v>
      </c>
      <c r="V388" s="174">
        <f t="shared" si="99"/>
        <v>2.5078035875492548E-5</v>
      </c>
      <c r="W388" s="174">
        <f t="shared" si="100"/>
        <v>6.7016571301181638E-5</v>
      </c>
      <c r="X388" s="174">
        <f t="shared" si="101"/>
        <v>2.8056129322928197E-5</v>
      </c>
      <c r="Y388" s="174">
        <f t="shared" si="102"/>
        <v>4.2687396893809979E-5</v>
      </c>
      <c r="Z388" s="174">
        <f t="shared" si="103"/>
        <v>1.5331835059464476E-4</v>
      </c>
      <c r="AA388" s="174">
        <f t="shared" si="104"/>
        <v>6.2731069331946289E-4</v>
      </c>
      <c r="AB388" s="174">
        <f t="shared" si="105"/>
        <v>2.1868566127255539E-5</v>
      </c>
      <c r="AC388" s="174">
        <f t="shared" si="106"/>
        <v>2.5859478338411274E-5</v>
      </c>
      <c r="AE388" s="175">
        <f t="shared" si="107"/>
        <v>2.0972282168045391</v>
      </c>
      <c r="AF388" s="175">
        <f t="shared" si="108"/>
        <v>2.6723213745249255</v>
      </c>
      <c r="AG388" s="175">
        <f t="shared" si="109"/>
        <v>1.5214998620256832</v>
      </c>
      <c r="AH388" s="175">
        <f t="shared" si="110"/>
        <v>4.0915564959213313</v>
      </c>
      <c r="AI388" s="175">
        <f t="shared" si="111"/>
        <v>1.1824953766027542</v>
      </c>
    </row>
    <row r="389" spans="1:35" x14ac:dyDescent="0.25">
      <c r="A389" s="30" t="s">
        <v>1140</v>
      </c>
      <c r="B389" s="137" t="s">
        <v>65</v>
      </c>
      <c r="C389" s="138" t="s">
        <v>1009</v>
      </c>
      <c r="D389" s="116">
        <v>8325211</v>
      </c>
      <c r="E389" s="118"/>
      <c r="F389" s="132"/>
      <c r="G389" s="132">
        <v>65.162260273972578</v>
      </c>
      <c r="H389" s="132">
        <v>417.50913242008869</v>
      </c>
      <c r="I389" s="133">
        <v>1.8871000000000001E-3</v>
      </c>
      <c r="J389" s="133">
        <v>2.0456999999999999E-2</v>
      </c>
      <c r="K389" s="133">
        <v>1.4889E-3</v>
      </c>
      <c r="L389" s="133">
        <v>2.3496E-2</v>
      </c>
      <c r="M389" s="133">
        <v>5.3095E-3</v>
      </c>
      <c r="N389" s="133">
        <v>5.679E-2</v>
      </c>
      <c r="O389" s="133">
        <v>8.0950999999999992E-3</v>
      </c>
      <c r="P389" s="133">
        <v>0.29366999999999999</v>
      </c>
      <c r="Q389" s="133">
        <v>1.4279E-3</v>
      </c>
      <c r="R389" s="133">
        <v>1.1579000000000001E-2</v>
      </c>
      <c r="T389" s="174">
        <f t="shared" si="97"/>
        <v>2.8960014463368065E-5</v>
      </c>
      <c r="U389" s="174">
        <f t="shared" si="98"/>
        <v>4.8997730615905685E-5</v>
      </c>
      <c r="V389" s="174">
        <f t="shared" si="99"/>
        <v>2.2849115327491234E-5</v>
      </c>
      <c r="W389" s="174">
        <f t="shared" si="100"/>
        <v>5.6276613313355819E-5</v>
      </c>
      <c r="X389" s="174">
        <f t="shared" si="101"/>
        <v>8.1481212862727324E-5</v>
      </c>
      <c r="Y389" s="174">
        <f t="shared" si="102"/>
        <v>1.3602097676478878E-4</v>
      </c>
      <c r="Z389" s="174">
        <f t="shared" si="103"/>
        <v>1.242298834626733E-4</v>
      </c>
      <c r="AA389" s="174">
        <f t="shared" si="104"/>
        <v>7.0338581170127689E-4</v>
      </c>
      <c r="AB389" s="174">
        <f t="shared" si="105"/>
        <v>2.1912990648213265E-5</v>
      </c>
      <c r="AC389" s="174">
        <f t="shared" si="106"/>
        <v>2.7733525091732509E-5</v>
      </c>
      <c r="AE389" s="175">
        <f t="shared" si="107"/>
        <v>1.6919097425826086</v>
      </c>
      <c r="AF389" s="175">
        <f t="shared" si="108"/>
        <v>2.4629668373044544</v>
      </c>
      <c r="AG389" s="175">
        <f t="shared" si="109"/>
        <v>1.6693538545375539</v>
      </c>
      <c r="AH389" s="175">
        <f t="shared" si="110"/>
        <v>5.6619695044036611</v>
      </c>
      <c r="AI389" s="175">
        <f t="shared" si="111"/>
        <v>1.265620267765406</v>
      </c>
    </row>
    <row r="390" spans="1:35" x14ac:dyDescent="0.25">
      <c r="A390" s="30" t="s">
        <v>1141</v>
      </c>
      <c r="B390" s="136" t="s">
        <v>66</v>
      </c>
      <c r="C390" s="135" t="s">
        <v>1010</v>
      </c>
      <c r="D390" s="118">
        <v>7219511</v>
      </c>
      <c r="E390" s="118">
        <v>56897</v>
      </c>
      <c r="F390" s="132"/>
      <c r="G390" s="132">
        <v>226.8</v>
      </c>
      <c r="H390" s="132">
        <v>26</v>
      </c>
      <c r="I390" s="133">
        <v>3.8140000000000001E-3</v>
      </c>
      <c r="J390" s="133">
        <v>3.0781E-4</v>
      </c>
      <c r="K390" s="133">
        <v>4.5583999999999998E-3</v>
      </c>
      <c r="L390" s="133">
        <v>9.2734000000000002E-4</v>
      </c>
      <c r="M390" s="133">
        <v>4.2775000000000001E-3</v>
      </c>
      <c r="N390" s="133">
        <v>4.1407E-4</v>
      </c>
      <c r="O390" s="133">
        <v>6.1970999999999997E-3</v>
      </c>
      <c r="P390" s="133">
        <v>6.2418E-4</v>
      </c>
      <c r="Q390" s="133">
        <v>4.1564999999999996E-3</v>
      </c>
      <c r="R390" s="133">
        <v>2.7269000000000002E-4</v>
      </c>
      <c r="T390" s="174">
        <f t="shared" si="97"/>
        <v>1.6816578483245148E-5</v>
      </c>
      <c r="U390" s="174">
        <f t="shared" si="98"/>
        <v>1.1838846153846154E-5</v>
      </c>
      <c r="V390" s="174">
        <f t="shared" si="99"/>
        <v>2.0098765432098763E-5</v>
      </c>
      <c r="W390" s="174">
        <f t="shared" si="100"/>
        <v>3.5666923076923079E-5</v>
      </c>
      <c r="X390" s="174">
        <f t="shared" si="101"/>
        <v>1.8860229276895943E-5</v>
      </c>
      <c r="Y390" s="174">
        <f t="shared" si="102"/>
        <v>1.5925769230769232E-5</v>
      </c>
      <c r="Z390" s="174">
        <f t="shared" si="103"/>
        <v>2.7324074074074072E-5</v>
      </c>
      <c r="AA390" s="174">
        <f t="shared" si="104"/>
        <v>2.4006923076923079E-5</v>
      </c>
      <c r="AB390" s="174">
        <f t="shared" si="105"/>
        <v>1.8326719576719574E-5</v>
      </c>
      <c r="AC390" s="174">
        <f t="shared" si="106"/>
        <v>1.0488076923076924E-5</v>
      </c>
      <c r="AE390" s="175">
        <f t="shared" si="107"/>
        <v>0.70399850752289139</v>
      </c>
      <c r="AF390" s="175">
        <f t="shared" si="108"/>
        <v>1.7745827820827824</v>
      </c>
      <c r="AG390" s="175">
        <f t="shared" si="109"/>
        <v>0.84441016049993267</v>
      </c>
      <c r="AH390" s="175">
        <f t="shared" si="110"/>
        <v>0.87859969241195957</v>
      </c>
      <c r="AI390" s="175">
        <f t="shared" si="111"/>
        <v>0.57228337451072941</v>
      </c>
    </row>
    <row r="391" spans="1:35" x14ac:dyDescent="0.25">
      <c r="A391" s="30" t="s">
        <v>1142</v>
      </c>
      <c r="B391" s="136" t="s">
        <v>66</v>
      </c>
      <c r="C391" s="135" t="s">
        <v>1011</v>
      </c>
      <c r="D391" s="118">
        <v>7997111</v>
      </c>
      <c r="E391" s="118">
        <v>65589</v>
      </c>
      <c r="F391" s="132"/>
      <c r="G391" s="132">
        <v>542.4</v>
      </c>
      <c r="H391" s="132">
        <v>22.8</v>
      </c>
      <c r="I391" s="133">
        <v>1.3074000000000001E-2</v>
      </c>
      <c r="J391" s="133">
        <v>2.6585999999999998E-4</v>
      </c>
      <c r="K391" s="133">
        <v>1.0215E-2</v>
      </c>
      <c r="L391" s="133">
        <v>6.8581000000000002E-4</v>
      </c>
      <c r="M391" s="133">
        <v>1.0392999999999999E-2</v>
      </c>
      <c r="N391" s="133">
        <v>3.4856999999999998E-4</v>
      </c>
      <c r="O391" s="133">
        <v>1.2914999999999999E-2</v>
      </c>
      <c r="P391" s="133">
        <v>4.3392000000000002E-4</v>
      </c>
      <c r="Q391" s="133">
        <v>1.2355E-2</v>
      </c>
      <c r="R391" s="133">
        <v>2.7199E-4</v>
      </c>
      <c r="T391" s="174">
        <f t="shared" si="97"/>
        <v>2.4103982300884957E-5</v>
      </c>
      <c r="U391" s="174">
        <f t="shared" si="98"/>
        <v>1.1660526315789472E-5</v>
      </c>
      <c r="V391" s="174">
        <f t="shared" si="99"/>
        <v>1.8832964601769911E-5</v>
      </c>
      <c r="W391" s="174">
        <f t="shared" si="100"/>
        <v>3.0079385964912281E-5</v>
      </c>
      <c r="X391" s="174">
        <f t="shared" si="101"/>
        <v>1.9161135693215339E-5</v>
      </c>
      <c r="Y391" s="174">
        <f t="shared" si="102"/>
        <v>1.5288157894736839E-5</v>
      </c>
      <c r="Z391" s="174">
        <f t="shared" si="103"/>
        <v>2.3810840707964603E-5</v>
      </c>
      <c r="AA391" s="174">
        <f t="shared" si="104"/>
        <v>1.903157894736842E-5</v>
      </c>
      <c r="AB391" s="174">
        <f t="shared" si="105"/>
        <v>2.277839233038348E-5</v>
      </c>
      <c r="AC391" s="174">
        <f t="shared" si="106"/>
        <v>1.192938596491228E-5</v>
      </c>
      <c r="AE391" s="175">
        <f t="shared" si="107"/>
        <v>0.483759329484795</v>
      </c>
      <c r="AF391" s="175">
        <f t="shared" si="108"/>
        <v>1.5971668083571631</v>
      </c>
      <c r="AG391" s="175">
        <f t="shared" si="109"/>
        <v>0.7978732648999578</v>
      </c>
      <c r="AH391" s="175">
        <f t="shared" si="110"/>
        <v>0.799282107708295</v>
      </c>
      <c r="AI391" s="175">
        <f t="shared" si="111"/>
        <v>0.52371500990436426</v>
      </c>
    </row>
    <row r="392" spans="1:35" x14ac:dyDescent="0.25">
      <c r="A392" s="30" t="s">
        <v>1143</v>
      </c>
      <c r="B392" s="136" t="s">
        <v>66</v>
      </c>
      <c r="C392" s="135" t="s">
        <v>1011</v>
      </c>
      <c r="D392" s="118">
        <v>7997111</v>
      </c>
      <c r="E392" s="118">
        <v>65590</v>
      </c>
      <c r="F392" s="132"/>
      <c r="G392" s="132">
        <v>537.79999999999995</v>
      </c>
      <c r="H392" s="132">
        <v>23.2</v>
      </c>
      <c r="I392" s="133">
        <v>1.2963000000000001E-2</v>
      </c>
      <c r="J392" s="133">
        <v>2.7055999999999998E-4</v>
      </c>
      <c r="K392" s="133">
        <v>1.0129000000000001E-2</v>
      </c>
      <c r="L392" s="133">
        <v>6.9813000000000004E-4</v>
      </c>
      <c r="M392" s="133">
        <v>1.0304000000000001E-2</v>
      </c>
      <c r="N392" s="133">
        <v>3.5471999999999999E-4</v>
      </c>
      <c r="O392" s="133">
        <v>1.2806E-2</v>
      </c>
      <c r="P392" s="133">
        <v>4.417E-4</v>
      </c>
      <c r="Q392" s="133">
        <v>1.2251E-2</v>
      </c>
      <c r="R392" s="133">
        <v>2.7690000000000001E-4</v>
      </c>
      <c r="T392" s="174">
        <f t="shared" si="97"/>
        <v>2.4103756043138718E-5</v>
      </c>
      <c r="U392" s="174">
        <f t="shared" si="98"/>
        <v>1.1662068965517241E-5</v>
      </c>
      <c r="V392" s="174">
        <f t="shared" si="99"/>
        <v>1.8834139085161773E-5</v>
      </c>
      <c r="W392" s="174">
        <f t="shared" si="100"/>
        <v>3.009181034482759E-5</v>
      </c>
      <c r="X392" s="174">
        <f t="shared" si="101"/>
        <v>1.9159538862030498E-5</v>
      </c>
      <c r="Y392" s="174">
        <f t="shared" si="102"/>
        <v>1.5289655172413794E-5</v>
      </c>
      <c r="Z392" s="174">
        <f t="shared" si="103"/>
        <v>2.3811825957605058E-5</v>
      </c>
      <c r="AA392" s="174">
        <f t="shared" si="104"/>
        <v>1.9038793103448275E-5</v>
      </c>
      <c r="AB392" s="174">
        <f t="shared" si="105"/>
        <v>2.2779843808107104E-5</v>
      </c>
      <c r="AC392" s="174">
        <f t="shared" si="106"/>
        <v>1.1935344827586207E-5</v>
      </c>
      <c r="AE392" s="175">
        <f t="shared" si="107"/>
        <v>0.4838278708366251</v>
      </c>
      <c r="AF392" s="175">
        <f t="shared" si="108"/>
        <v>1.5977268835470704</v>
      </c>
      <c r="AG392" s="175">
        <f t="shared" si="109"/>
        <v>0.79801791068751327</v>
      </c>
      <c r="AH392" s="175">
        <f t="shared" si="110"/>
        <v>0.79955200148637218</v>
      </c>
      <c r="AI392" s="175">
        <f t="shared" si="111"/>
        <v>0.5239432249021192</v>
      </c>
    </row>
    <row r="393" spans="1:35" x14ac:dyDescent="0.25">
      <c r="A393" s="30" t="s">
        <v>1144</v>
      </c>
      <c r="B393" s="136" t="s">
        <v>66</v>
      </c>
      <c r="C393" s="135" t="s">
        <v>1012</v>
      </c>
      <c r="D393" s="118">
        <v>15485811</v>
      </c>
      <c r="E393" s="118">
        <v>146164</v>
      </c>
      <c r="F393" s="132"/>
      <c r="G393" s="132">
        <v>341.3</v>
      </c>
      <c r="H393" s="132">
        <v>40.299999999999997</v>
      </c>
      <c r="I393" s="133">
        <v>4.6899999999999997E-3</v>
      </c>
      <c r="J393" s="133">
        <v>2.8912000000000002E-4</v>
      </c>
      <c r="K393" s="133">
        <v>9.1118999999999992E-3</v>
      </c>
      <c r="L393" s="133">
        <v>1.2593000000000001E-3</v>
      </c>
      <c r="M393" s="133">
        <v>4.4822999999999998E-3</v>
      </c>
      <c r="N393" s="133">
        <v>7.0536999999999998E-4</v>
      </c>
      <c r="O393" s="133">
        <v>6.8884999999999997E-3</v>
      </c>
      <c r="P393" s="133">
        <v>5.3846000000000005E-4</v>
      </c>
      <c r="Q393" s="133">
        <v>4.2081999999999996E-3</v>
      </c>
      <c r="R393" s="133">
        <v>3.2730999999999998E-4</v>
      </c>
      <c r="T393" s="174">
        <f t="shared" si="97"/>
        <v>1.3741576325813066E-5</v>
      </c>
      <c r="U393" s="174">
        <f t="shared" si="98"/>
        <v>7.174193548387098E-6</v>
      </c>
      <c r="V393" s="174">
        <f t="shared" si="99"/>
        <v>2.6697626721359503E-5</v>
      </c>
      <c r="W393" s="174">
        <f t="shared" si="100"/>
        <v>3.124813895781638E-5</v>
      </c>
      <c r="X393" s="174">
        <f t="shared" si="101"/>
        <v>1.3133020802812773E-5</v>
      </c>
      <c r="Y393" s="174">
        <f t="shared" si="102"/>
        <v>1.7502977667493796E-5</v>
      </c>
      <c r="Z393" s="174">
        <f t="shared" si="103"/>
        <v>2.0183123351889832E-5</v>
      </c>
      <c r="AA393" s="174">
        <f t="shared" si="104"/>
        <v>1.3361290322580648E-5</v>
      </c>
      <c r="AB393" s="174">
        <f t="shared" si="105"/>
        <v>1.2329915030764721E-5</v>
      </c>
      <c r="AC393" s="174">
        <f t="shared" si="106"/>
        <v>8.1218362282878417E-6</v>
      </c>
      <c r="AE393" s="175">
        <f t="shared" si="107"/>
        <v>0.5220793727216454</v>
      </c>
      <c r="AF393" s="175">
        <f t="shared" si="108"/>
        <v>1.1704463203396362</v>
      </c>
      <c r="AG393" s="175">
        <f t="shared" si="109"/>
        <v>1.3327457506002796</v>
      </c>
      <c r="AH393" s="175">
        <f t="shared" si="110"/>
        <v>0.66200310475383251</v>
      </c>
      <c r="AI393" s="175">
        <f t="shared" si="111"/>
        <v>0.6587098295505539</v>
      </c>
    </row>
    <row r="394" spans="1:35" x14ac:dyDescent="0.25">
      <c r="A394" s="30" t="s">
        <v>1145</v>
      </c>
      <c r="B394" s="136" t="s">
        <v>66</v>
      </c>
      <c r="C394" s="135" t="s">
        <v>1012</v>
      </c>
      <c r="D394" s="118">
        <v>15485811</v>
      </c>
      <c r="E394" s="118">
        <v>146165</v>
      </c>
      <c r="F394" s="132"/>
      <c r="G394" s="132">
        <v>362.3</v>
      </c>
      <c r="H394" s="132">
        <v>40.9</v>
      </c>
      <c r="I394" s="133">
        <v>4.9785000000000003E-3</v>
      </c>
      <c r="J394" s="133">
        <v>2.9356E-4</v>
      </c>
      <c r="K394" s="133">
        <v>9.6725999999999999E-3</v>
      </c>
      <c r="L394" s="133">
        <v>1.2780000000000001E-3</v>
      </c>
      <c r="M394" s="133">
        <v>4.7580000000000001E-3</v>
      </c>
      <c r="N394" s="133">
        <v>7.161E-4</v>
      </c>
      <c r="O394" s="133">
        <v>7.3124000000000001E-3</v>
      </c>
      <c r="P394" s="133">
        <v>5.4653000000000004E-4</v>
      </c>
      <c r="Q394" s="133">
        <v>4.4670999999999999E-3</v>
      </c>
      <c r="R394" s="133">
        <v>3.3223999999999998E-4</v>
      </c>
      <c r="T394" s="174">
        <f t="shared" si="97"/>
        <v>1.3741374551476678E-5</v>
      </c>
      <c r="U394" s="174">
        <f t="shared" si="98"/>
        <v>7.177506112469438E-6</v>
      </c>
      <c r="V394" s="174">
        <f t="shared" si="99"/>
        <v>2.6697764283742754E-5</v>
      </c>
      <c r="W394" s="174">
        <f t="shared" si="100"/>
        <v>3.1246943765281174E-5</v>
      </c>
      <c r="X394" s="174">
        <f t="shared" si="101"/>
        <v>1.3132762903670991E-5</v>
      </c>
      <c r="Y394" s="174">
        <f t="shared" si="102"/>
        <v>1.7508557457212714E-5</v>
      </c>
      <c r="Z394" s="174">
        <f t="shared" si="103"/>
        <v>2.018327353022357E-5</v>
      </c>
      <c r="AA394" s="174">
        <f t="shared" si="104"/>
        <v>1.3362591687041566E-5</v>
      </c>
      <c r="AB394" s="174">
        <f t="shared" si="105"/>
        <v>1.232983715153188E-5</v>
      </c>
      <c r="AC394" s="174">
        <f t="shared" si="106"/>
        <v>8.1232273838630812E-6</v>
      </c>
      <c r="AE394" s="175">
        <f t="shared" si="107"/>
        <v>0.52232810375568484</v>
      </c>
      <c r="AF394" s="175">
        <f t="shared" si="108"/>
        <v>1.1703955220066342</v>
      </c>
      <c r="AG394" s="175">
        <f t="shared" si="109"/>
        <v>1.3331967983917963</v>
      </c>
      <c r="AH394" s="175">
        <f t="shared" si="110"/>
        <v>0.66206265633925387</v>
      </c>
      <c r="AI394" s="175">
        <f t="shared" si="111"/>
        <v>0.65882681855646708</v>
      </c>
    </row>
    <row r="395" spans="1:35" x14ac:dyDescent="0.25">
      <c r="A395" s="30" t="s">
        <v>1146</v>
      </c>
      <c r="B395" s="137" t="s">
        <v>66</v>
      </c>
      <c r="C395" s="138" t="s">
        <v>1013</v>
      </c>
      <c r="D395" s="116">
        <v>8131111</v>
      </c>
      <c r="E395" s="116">
        <v>147671</v>
      </c>
      <c r="F395" s="139"/>
      <c r="G395" s="139">
        <v>4495.2</v>
      </c>
      <c r="H395" s="139">
        <v>368.7</v>
      </c>
      <c r="I395" s="133">
        <v>8.9285000000000003E-2</v>
      </c>
      <c r="J395" s="133">
        <v>4.9404000000000002E-3</v>
      </c>
      <c r="K395" s="133">
        <v>0.11564000000000001</v>
      </c>
      <c r="L395" s="133">
        <v>1.9234999999999999E-2</v>
      </c>
      <c r="M395" s="133">
        <v>9.0493000000000004E-2</v>
      </c>
      <c r="N395" s="133">
        <v>9.9068000000000003E-3</v>
      </c>
      <c r="O395" s="133">
        <v>0.13149</v>
      </c>
      <c r="P395" s="133">
        <v>7.3911000000000003E-3</v>
      </c>
      <c r="Q395" s="133">
        <v>8.6271E-2</v>
      </c>
      <c r="R395" s="133">
        <v>4.5554000000000002E-3</v>
      </c>
      <c r="T395" s="174">
        <f t="shared" si="97"/>
        <v>1.9862297561843747E-5</v>
      </c>
      <c r="U395" s="174">
        <f t="shared" si="98"/>
        <v>1.3399511798209927E-5</v>
      </c>
      <c r="V395" s="174">
        <f t="shared" si="99"/>
        <v>2.5725218010322125E-5</v>
      </c>
      <c r="W395" s="174">
        <f t="shared" si="100"/>
        <v>5.2169785733658802E-5</v>
      </c>
      <c r="X395" s="174">
        <f t="shared" si="101"/>
        <v>2.0131028652785196E-5</v>
      </c>
      <c r="Y395" s="174">
        <f t="shared" si="102"/>
        <v>2.6869541632763766E-5</v>
      </c>
      <c r="Z395" s="174">
        <f t="shared" si="103"/>
        <v>2.9251201281366793E-5</v>
      </c>
      <c r="AA395" s="174">
        <f t="shared" si="104"/>
        <v>2.0046379170056959E-5</v>
      </c>
      <c r="AB395" s="174">
        <f t="shared" si="105"/>
        <v>1.9191804591564337E-5</v>
      </c>
      <c r="AC395" s="174">
        <f t="shared" si="106"/>
        <v>1.2355302413886629E-5</v>
      </c>
      <c r="AE395" s="175">
        <f t="shared" si="107"/>
        <v>0.67462043383897918</v>
      </c>
      <c r="AF395" s="175">
        <f t="shared" si="108"/>
        <v>2.0279628228116828</v>
      </c>
      <c r="AG395" s="175">
        <f t="shared" si="109"/>
        <v>1.3347326704562745</v>
      </c>
      <c r="AH395" s="175">
        <f t="shared" si="110"/>
        <v>0.68531815077374736</v>
      </c>
      <c r="AI395" s="175">
        <f t="shared" si="111"/>
        <v>0.64378012786339756</v>
      </c>
    </row>
    <row r="396" spans="1:35" x14ac:dyDescent="0.25">
      <c r="A396" s="30" t="s">
        <v>1147</v>
      </c>
      <c r="B396" s="136" t="s">
        <v>66</v>
      </c>
      <c r="C396" s="135" t="s">
        <v>1014</v>
      </c>
      <c r="D396" s="118">
        <v>8130511</v>
      </c>
      <c r="E396" s="118">
        <v>152405</v>
      </c>
      <c r="F396" s="132"/>
      <c r="G396" s="132">
        <v>303</v>
      </c>
      <c r="H396" s="132">
        <v>63.2</v>
      </c>
      <c r="I396" s="133">
        <v>4.4533999999999997E-3</v>
      </c>
      <c r="J396" s="133">
        <v>5.2733000000000001E-4</v>
      </c>
      <c r="K396" s="133">
        <v>8.2026000000000009E-3</v>
      </c>
      <c r="L396" s="133">
        <v>3.7142E-3</v>
      </c>
      <c r="M396" s="133">
        <v>5.0689000000000003E-3</v>
      </c>
      <c r="N396" s="133">
        <v>1.5866000000000001E-3</v>
      </c>
      <c r="O396" s="133">
        <v>6.6008999999999998E-3</v>
      </c>
      <c r="P396" s="133">
        <v>1.0152E-3</v>
      </c>
      <c r="Q396" s="133">
        <v>3.6200999999999998E-3</v>
      </c>
      <c r="R396" s="133">
        <v>7.2203000000000002E-4</v>
      </c>
      <c r="T396" s="174">
        <f t="shared" si="97"/>
        <v>1.4697689768976898E-5</v>
      </c>
      <c r="U396" s="174">
        <f t="shared" si="98"/>
        <v>8.3438291139240499E-6</v>
      </c>
      <c r="V396" s="174">
        <f t="shared" si="99"/>
        <v>2.7071287128712874E-5</v>
      </c>
      <c r="W396" s="174">
        <f t="shared" si="100"/>
        <v>5.8768987341772147E-5</v>
      </c>
      <c r="X396" s="174">
        <f t="shared" si="101"/>
        <v>1.672904290429043E-5</v>
      </c>
      <c r="Y396" s="174">
        <f t="shared" si="102"/>
        <v>2.5104430379746834E-5</v>
      </c>
      <c r="Z396" s="174">
        <f t="shared" si="103"/>
        <v>2.1785148514851485E-5</v>
      </c>
      <c r="AA396" s="174">
        <f t="shared" si="104"/>
        <v>1.6063291139240505E-5</v>
      </c>
      <c r="AB396" s="174">
        <f t="shared" si="105"/>
        <v>1.1947524752475247E-5</v>
      </c>
      <c r="AC396" s="174">
        <f t="shared" si="106"/>
        <v>1.1424525316455696E-5</v>
      </c>
      <c r="AE396" s="175">
        <f t="shared" si="107"/>
        <v>0.56769664110993556</v>
      </c>
      <c r="AF396" s="175">
        <f t="shared" si="108"/>
        <v>2.1708974184474386</v>
      </c>
      <c r="AG396" s="175">
        <f t="shared" si="109"/>
        <v>1.5006495304826077</v>
      </c>
      <c r="AH396" s="175">
        <f t="shared" si="110"/>
        <v>0.73735054540894018</v>
      </c>
      <c r="AI396" s="175">
        <f t="shared" si="111"/>
        <v>0.95622528960141318</v>
      </c>
    </row>
    <row r="397" spans="1:35" x14ac:dyDescent="0.25">
      <c r="A397" s="30" t="s">
        <v>1148</v>
      </c>
      <c r="B397" s="136" t="s">
        <v>66</v>
      </c>
      <c r="C397" s="135" t="s">
        <v>1014</v>
      </c>
      <c r="D397" s="118">
        <v>8130511</v>
      </c>
      <c r="E397" s="118">
        <v>152407</v>
      </c>
      <c r="F397" s="132"/>
      <c r="G397" s="132">
        <v>358.6</v>
      </c>
      <c r="H397" s="132">
        <v>66.2</v>
      </c>
      <c r="I397" s="133">
        <v>5.2716000000000004E-3</v>
      </c>
      <c r="J397" s="133">
        <v>5.5347999999999997E-4</v>
      </c>
      <c r="K397" s="133">
        <v>9.7144999999999992E-3</v>
      </c>
      <c r="L397" s="133">
        <v>3.8964E-3</v>
      </c>
      <c r="M397" s="133">
        <v>6.0001999999999998E-3</v>
      </c>
      <c r="N397" s="133">
        <v>1.6642E-3</v>
      </c>
      <c r="O397" s="133">
        <v>7.8131999999999993E-3</v>
      </c>
      <c r="P397" s="133">
        <v>1.0642E-3</v>
      </c>
      <c r="Q397" s="133">
        <v>4.2881000000000004E-3</v>
      </c>
      <c r="R397" s="133">
        <v>7.5677000000000003E-4</v>
      </c>
      <c r="T397" s="174">
        <f t="shared" si="97"/>
        <v>1.4700501952035695E-5</v>
      </c>
      <c r="U397" s="174">
        <f t="shared" si="98"/>
        <v>8.3607250755287009E-6</v>
      </c>
      <c r="V397" s="174">
        <f t="shared" si="99"/>
        <v>2.7090072504182928E-5</v>
      </c>
      <c r="W397" s="174">
        <f t="shared" si="100"/>
        <v>5.8858006042296069E-5</v>
      </c>
      <c r="X397" s="174">
        <f t="shared" si="101"/>
        <v>1.6732292247629669E-5</v>
      </c>
      <c r="Y397" s="174">
        <f t="shared" si="102"/>
        <v>2.5138972809667672E-5</v>
      </c>
      <c r="Z397" s="174">
        <f t="shared" si="103"/>
        <v>2.1788064696040153E-5</v>
      </c>
      <c r="AA397" s="174">
        <f t="shared" si="104"/>
        <v>1.6075528700906342E-5</v>
      </c>
      <c r="AB397" s="174">
        <f t="shared" si="105"/>
        <v>1.1957891801450084E-5</v>
      </c>
      <c r="AC397" s="174">
        <f t="shared" si="106"/>
        <v>1.1431570996978852E-5</v>
      </c>
      <c r="AE397" s="175">
        <f t="shared" si="107"/>
        <v>0.56873738752647995</v>
      </c>
      <c r="AF397" s="175">
        <f t="shared" si="108"/>
        <v>2.1726780551513074</v>
      </c>
      <c r="AG397" s="175">
        <f t="shared" si="109"/>
        <v>1.5024225275068879</v>
      </c>
      <c r="AH397" s="175">
        <f t="shared" si="110"/>
        <v>0.73781351970319653</v>
      </c>
      <c r="AI397" s="175">
        <f t="shared" si="111"/>
        <v>0.95598548530039318</v>
      </c>
    </row>
    <row r="398" spans="1:35" x14ac:dyDescent="0.25">
      <c r="A398" s="30" t="s">
        <v>1149</v>
      </c>
      <c r="B398" s="136" t="s">
        <v>66</v>
      </c>
      <c r="C398" s="135" t="s">
        <v>1015</v>
      </c>
      <c r="D398" s="118">
        <v>8252111</v>
      </c>
      <c r="E398" s="118">
        <v>184509</v>
      </c>
      <c r="F398" s="132"/>
      <c r="G398" s="132">
        <v>609.9</v>
      </c>
      <c r="H398" s="132">
        <v>57.5</v>
      </c>
      <c r="I398" s="133">
        <v>1.5572000000000001E-2</v>
      </c>
      <c r="J398" s="133">
        <v>1.4216999999999999E-3</v>
      </c>
      <c r="K398" s="133">
        <v>1.7136999999999999E-2</v>
      </c>
      <c r="L398" s="133">
        <v>1.784E-3</v>
      </c>
      <c r="M398" s="133">
        <v>1.8495999999999999E-2</v>
      </c>
      <c r="N398" s="133">
        <v>2.2731000000000001E-3</v>
      </c>
      <c r="O398" s="133">
        <v>1.3717E-2</v>
      </c>
      <c r="P398" s="133">
        <v>1.9781999999999998E-3</v>
      </c>
      <c r="Q398" s="133">
        <v>1.6174000000000001E-2</v>
      </c>
      <c r="R398" s="133">
        <v>9.2181000000000001E-4</v>
      </c>
      <c r="T398" s="174">
        <f t="shared" si="97"/>
        <v>2.5532054435153307E-5</v>
      </c>
      <c r="U398" s="174">
        <f t="shared" si="98"/>
        <v>2.4725217391304348E-5</v>
      </c>
      <c r="V398" s="174">
        <f t="shared" si="99"/>
        <v>2.8098048860468928E-5</v>
      </c>
      <c r="W398" s="174">
        <f t="shared" si="100"/>
        <v>3.102608695652174E-5</v>
      </c>
      <c r="X398" s="174">
        <f t="shared" si="101"/>
        <v>3.0326282997212657E-5</v>
      </c>
      <c r="Y398" s="174">
        <f t="shared" si="102"/>
        <v>3.9532173913043479E-5</v>
      </c>
      <c r="Z398" s="174">
        <f t="shared" si="103"/>
        <v>2.2490572224954913E-5</v>
      </c>
      <c r="AA398" s="174">
        <f t="shared" si="104"/>
        <v>3.4403478260869563E-5</v>
      </c>
      <c r="AB398" s="174">
        <f t="shared" si="105"/>
        <v>2.6519101492047878E-5</v>
      </c>
      <c r="AC398" s="174">
        <f t="shared" si="106"/>
        <v>1.6031478260869567E-5</v>
      </c>
      <c r="AE398" s="175">
        <f t="shared" si="107"/>
        <v>0.9683990551603211</v>
      </c>
      <c r="AF398" s="175">
        <f t="shared" si="108"/>
        <v>1.1042078797212236</v>
      </c>
      <c r="AG398" s="175">
        <f t="shared" si="109"/>
        <v>1.3035614656988115</v>
      </c>
      <c r="AH398" s="175">
        <f t="shared" si="110"/>
        <v>1.5296844347382332</v>
      </c>
      <c r="AI398" s="175">
        <f t="shared" si="111"/>
        <v>0.60452569502314513</v>
      </c>
    </row>
    <row r="399" spans="1:35" x14ac:dyDescent="0.25">
      <c r="A399" s="30" t="s">
        <v>1150</v>
      </c>
      <c r="B399" s="136" t="s">
        <v>66</v>
      </c>
      <c r="C399" s="135" t="s">
        <v>1016</v>
      </c>
      <c r="D399" s="118">
        <v>7416411</v>
      </c>
      <c r="E399" s="118">
        <v>250250</v>
      </c>
      <c r="F399" s="132"/>
      <c r="G399" s="132">
        <v>466.2</v>
      </c>
      <c r="H399" s="132">
        <v>42</v>
      </c>
      <c r="I399" s="133">
        <v>1.0375000000000001E-2</v>
      </c>
      <c r="J399" s="133">
        <v>5.7041000000000004E-4</v>
      </c>
      <c r="K399" s="133">
        <v>1.0302E-2</v>
      </c>
      <c r="L399" s="133">
        <v>1.4215E-3</v>
      </c>
      <c r="M399" s="133">
        <v>9.5937000000000001E-3</v>
      </c>
      <c r="N399" s="133">
        <v>7.8144E-4</v>
      </c>
      <c r="O399" s="133">
        <v>1.2463E-2</v>
      </c>
      <c r="P399" s="133">
        <v>8.2187000000000004E-4</v>
      </c>
      <c r="Q399" s="133">
        <v>1.0104E-2</v>
      </c>
      <c r="R399" s="133">
        <v>4.7291999999999999E-4</v>
      </c>
      <c r="T399" s="174">
        <f t="shared" si="97"/>
        <v>2.2254397254397255E-5</v>
      </c>
      <c r="U399" s="174">
        <f t="shared" si="98"/>
        <v>1.3581190476190477E-5</v>
      </c>
      <c r="V399" s="174">
        <f t="shared" si="99"/>
        <v>2.2097812097812098E-5</v>
      </c>
      <c r="W399" s="174">
        <f t="shared" si="100"/>
        <v>3.3845238095238097E-5</v>
      </c>
      <c r="X399" s="174">
        <f t="shared" si="101"/>
        <v>2.0578507078507078E-5</v>
      </c>
      <c r="Y399" s="174">
        <f t="shared" si="102"/>
        <v>1.8605714285714285E-5</v>
      </c>
      <c r="Z399" s="174">
        <f t="shared" si="103"/>
        <v>2.6733161733161734E-5</v>
      </c>
      <c r="AA399" s="174">
        <f t="shared" si="104"/>
        <v>1.9568333333333334E-5</v>
      </c>
      <c r="AB399" s="174">
        <f t="shared" si="105"/>
        <v>2.1673101673101674E-5</v>
      </c>
      <c r="AC399" s="174">
        <f t="shared" si="106"/>
        <v>1.1260000000000001E-5</v>
      </c>
      <c r="AE399" s="175">
        <f t="shared" si="107"/>
        <v>0.61026997590361443</v>
      </c>
      <c r="AF399" s="175">
        <f t="shared" si="108"/>
        <v>1.5316103669190448</v>
      </c>
      <c r="AG399" s="175">
        <f t="shared" si="109"/>
        <v>0.90413333750273617</v>
      </c>
      <c r="AH399" s="175">
        <f t="shared" si="110"/>
        <v>0.73198724223702161</v>
      </c>
      <c r="AI399" s="175">
        <f t="shared" si="111"/>
        <v>0.51953800475059386</v>
      </c>
    </row>
    <row r="400" spans="1:35" x14ac:dyDescent="0.25">
      <c r="A400" s="30" t="s">
        <v>1151</v>
      </c>
      <c r="B400" s="136" t="s">
        <v>66</v>
      </c>
      <c r="C400" s="135" t="s">
        <v>1017</v>
      </c>
      <c r="D400" s="118">
        <v>8170411</v>
      </c>
      <c r="E400" s="118">
        <v>253630</v>
      </c>
      <c r="F400" s="132"/>
      <c r="G400" s="132">
        <v>394.1</v>
      </c>
      <c r="H400" s="132">
        <v>43.7</v>
      </c>
      <c r="I400" s="133">
        <v>9.2341999999999997E-3</v>
      </c>
      <c r="J400" s="133">
        <v>7.0644999999999996E-4</v>
      </c>
      <c r="K400" s="133">
        <v>8.8886999999999994E-3</v>
      </c>
      <c r="L400" s="133">
        <v>1.8081E-3</v>
      </c>
      <c r="M400" s="133">
        <v>9.6939999999999995E-3</v>
      </c>
      <c r="N400" s="133">
        <v>8.4203000000000001E-4</v>
      </c>
      <c r="O400" s="133">
        <v>1.1179E-2</v>
      </c>
      <c r="P400" s="133">
        <v>9.9159000000000009E-4</v>
      </c>
      <c r="Q400" s="133">
        <v>9.0551999999999994E-3</v>
      </c>
      <c r="R400" s="133">
        <v>6.0141000000000003E-4</v>
      </c>
      <c r="T400" s="174">
        <f t="shared" si="97"/>
        <v>2.34311088556204E-5</v>
      </c>
      <c r="U400" s="174">
        <f t="shared" si="98"/>
        <v>1.6165903890160181E-5</v>
      </c>
      <c r="V400" s="174">
        <f t="shared" si="99"/>
        <v>2.2554427810200454E-5</v>
      </c>
      <c r="W400" s="174">
        <f t="shared" si="100"/>
        <v>4.137528604118993E-5</v>
      </c>
      <c r="X400" s="174">
        <f t="shared" si="101"/>
        <v>2.4597817812737881E-5</v>
      </c>
      <c r="Y400" s="174">
        <f t="shared" si="102"/>
        <v>1.9268421052631579E-5</v>
      </c>
      <c r="Z400" s="174">
        <f t="shared" si="103"/>
        <v>2.836589698046181E-5</v>
      </c>
      <c r="AA400" s="174">
        <f t="shared" si="104"/>
        <v>2.2690846681922196E-5</v>
      </c>
      <c r="AB400" s="174">
        <f t="shared" si="105"/>
        <v>2.297690941385435E-5</v>
      </c>
      <c r="AC400" s="174">
        <f t="shared" si="106"/>
        <v>1.3762242562929062E-5</v>
      </c>
      <c r="AE400" s="175">
        <f t="shared" si="107"/>
        <v>0.68993336976804998</v>
      </c>
      <c r="AF400" s="175">
        <f t="shared" si="108"/>
        <v>1.8344640081038794</v>
      </c>
      <c r="AG400" s="175">
        <f t="shared" si="109"/>
        <v>0.78333863594410003</v>
      </c>
      <c r="AH400" s="175">
        <f t="shared" si="110"/>
        <v>0.7999340439525483</v>
      </c>
      <c r="AI400" s="175">
        <f t="shared" si="111"/>
        <v>0.59895969101183233</v>
      </c>
    </row>
    <row r="401" spans="1:35" x14ac:dyDescent="0.25">
      <c r="A401" s="30" t="s">
        <v>1152</v>
      </c>
      <c r="B401" s="136" t="s">
        <v>66</v>
      </c>
      <c r="C401" s="135" t="s">
        <v>1018</v>
      </c>
      <c r="D401" s="118">
        <v>9301711</v>
      </c>
      <c r="E401" s="118">
        <v>2170429</v>
      </c>
      <c r="F401" s="132"/>
      <c r="G401" s="132">
        <v>490.2</v>
      </c>
      <c r="H401" s="132">
        <v>176.7</v>
      </c>
      <c r="I401" s="133">
        <v>8.4227999999999994E-3</v>
      </c>
      <c r="J401" s="133">
        <v>1.256E-3</v>
      </c>
      <c r="K401" s="133">
        <v>1.2257000000000001E-2</v>
      </c>
      <c r="L401" s="133">
        <v>4.6135999999999998E-3</v>
      </c>
      <c r="M401" s="133">
        <v>7.8079000000000004E-3</v>
      </c>
      <c r="N401" s="133">
        <v>1.8113999999999999E-3</v>
      </c>
      <c r="O401" s="133">
        <v>1.261E-2</v>
      </c>
      <c r="P401" s="133">
        <v>2.5385999999999998E-3</v>
      </c>
      <c r="Q401" s="133">
        <v>8.0248999999999997E-3</v>
      </c>
      <c r="R401" s="133">
        <v>1.6065000000000001E-3</v>
      </c>
      <c r="T401" s="174">
        <f t="shared" si="97"/>
        <v>1.7182374541003673E-5</v>
      </c>
      <c r="U401" s="174">
        <f t="shared" si="98"/>
        <v>7.1080928126768534E-6</v>
      </c>
      <c r="V401" s="174">
        <f t="shared" si="99"/>
        <v>2.5004079967360262E-5</v>
      </c>
      <c r="W401" s="174">
        <f t="shared" si="100"/>
        <v>2.6109790605546125E-5</v>
      </c>
      <c r="X401" s="174">
        <f t="shared" si="101"/>
        <v>1.5927988576091391E-5</v>
      </c>
      <c r="Y401" s="174">
        <f t="shared" si="102"/>
        <v>1.0251273344651952E-5</v>
      </c>
      <c r="Z401" s="174">
        <f t="shared" si="103"/>
        <v>2.5724194206446348E-5</v>
      </c>
      <c r="AA401" s="174">
        <f t="shared" si="104"/>
        <v>1.4366723259762308E-5</v>
      </c>
      <c r="AB401" s="174">
        <f t="shared" si="105"/>
        <v>1.6370665034679721E-5</v>
      </c>
      <c r="AC401" s="174">
        <f t="shared" si="106"/>
        <v>9.0916808149405782E-6</v>
      </c>
      <c r="AE401" s="175">
        <f t="shared" si="107"/>
        <v>0.41368512807785929</v>
      </c>
      <c r="AF401" s="175">
        <f t="shared" si="108"/>
        <v>1.044221208683912</v>
      </c>
      <c r="AG401" s="175">
        <f t="shared" si="109"/>
        <v>0.6436012491897164</v>
      </c>
      <c r="AH401" s="175">
        <f t="shared" si="110"/>
        <v>0.55849070118441579</v>
      </c>
      <c r="AI401" s="175">
        <f t="shared" si="111"/>
        <v>0.55536417095339152</v>
      </c>
    </row>
    <row r="402" spans="1:35" x14ac:dyDescent="0.25">
      <c r="A402" s="30" t="s">
        <v>1153</v>
      </c>
      <c r="B402" s="136" t="s">
        <v>66</v>
      </c>
      <c r="C402" s="135" t="s">
        <v>1019</v>
      </c>
      <c r="D402" s="118">
        <v>8063611</v>
      </c>
      <c r="E402" s="118"/>
      <c r="F402" s="132"/>
      <c r="G402" s="132">
        <v>53.627077153263492</v>
      </c>
      <c r="H402" s="132">
        <v>74.180419434832217</v>
      </c>
      <c r="I402" s="133">
        <v>9.4017999999999999E-4</v>
      </c>
      <c r="J402" s="133">
        <v>9.778600000000001E-4</v>
      </c>
      <c r="K402" s="133">
        <v>1.0945E-3</v>
      </c>
      <c r="L402" s="133">
        <v>2.4185000000000001E-3</v>
      </c>
      <c r="M402" s="133">
        <v>1.0283E-3</v>
      </c>
      <c r="N402" s="133">
        <v>1.6332E-3</v>
      </c>
      <c r="O402" s="133">
        <v>1.4139999999999999E-3</v>
      </c>
      <c r="P402" s="133">
        <v>1.6202E-3</v>
      </c>
      <c r="Q402" s="133">
        <v>1.0295E-3</v>
      </c>
      <c r="R402" s="133">
        <v>7.0186999999999995E-4</v>
      </c>
      <c r="T402" s="174">
        <f t="shared" si="97"/>
        <v>1.7531815081269726E-5</v>
      </c>
      <c r="U402" s="174">
        <f t="shared" si="98"/>
        <v>1.3182184833277383E-5</v>
      </c>
      <c r="V402" s="174">
        <f t="shared" si="99"/>
        <v>2.0409465853825558E-5</v>
      </c>
      <c r="W402" s="174">
        <f t="shared" si="100"/>
        <v>3.260294318131568E-5</v>
      </c>
      <c r="X402" s="174">
        <f t="shared" si="101"/>
        <v>1.9175014835531131E-5</v>
      </c>
      <c r="Y402" s="174">
        <f t="shared" si="102"/>
        <v>2.2016591607907697E-5</v>
      </c>
      <c r="Z402" s="174">
        <f t="shared" si="103"/>
        <v>2.6367277037285826E-5</v>
      </c>
      <c r="AA402" s="174">
        <f t="shared" si="104"/>
        <v>2.1841343205444556E-5</v>
      </c>
      <c r="AB402" s="174">
        <f t="shared" si="105"/>
        <v>1.9197391591149761E-5</v>
      </c>
      <c r="AC402" s="174">
        <f t="shared" si="106"/>
        <v>9.461661248984921E-6</v>
      </c>
      <c r="AE402" s="175">
        <f t="shared" si="107"/>
        <v>0.75190074571118937</v>
      </c>
      <c r="AF402" s="175">
        <f t="shared" si="108"/>
        <v>1.5974422561972426</v>
      </c>
      <c r="AG402" s="175">
        <f t="shared" si="109"/>
        <v>1.1481916335788773</v>
      </c>
      <c r="AH402" s="175">
        <f t="shared" si="110"/>
        <v>0.82835035163315607</v>
      </c>
      <c r="AI402" s="175">
        <f t="shared" si="111"/>
        <v>0.49286181427620956</v>
      </c>
    </row>
    <row r="403" spans="1:35" x14ac:dyDescent="0.25">
      <c r="A403" s="30" t="s">
        <v>1154</v>
      </c>
      <c r="B403" s="136" t="s">
        <v>66</v>
      </c>
      <c r="C403" s="135" t="s">
        <v>1020</v>
      </c>
      <c r="D403" s="118">
        <v>8008811</v>
      </c>
      <c r="E403" s="118"/>
      <c r="F403" s="132"/>
      <c r="G403" s="132">
        <v>465.69356641927584</v>
      </c>
      <c r="H403" s="132">
        <v>520.92245063273015</v>
      </c>
      <c r="I403" s="133">
        <v>8.5511000000000007E-3</v>
      </c>
      <c r="J403" s="133">
        <v>4.1047000000000002E-3</v>
      </c>
      <c r="K403" s="133">
        <v>1.021E-2</v>
      </c>
      <c r="L403" s="133">
        <v>2.0080000000000001E-2</v>
      </c>
      <c r="M403" s="133">
        <v>9.8665999999999997E-3</v>
      </c>
      <c r="N403" s="133">
        <v>5.4822999999999998E-3</v>
      </c>
      <c r="O403" s="133">
        <v>1.261E-2</v>
      </c>
      <c r="P403" s="133">
        <v>5.9382000000000002E-3</v>
      </c>
      <c r="Q403" s="133">
        <v>8.5716000000000004E-3</v>
      </c>
      <c r="R403" s="133">
        <v>4.4954000000000001E-3</v>
      </c>
      <c r="T403" s="174">
        <f t="shared" si="97"/>
        <v>1.8362074584258323E-5</v>
      </c>
      <c r="U403" s="174">
        <f t="shared" si="98"/>
        <v>7.8796757463885298E-6</v>
      </c>
      <c r="V403" s="174">
        <f t="shared" si="99"/>
        <v>2.1924288279318157E-5</v>
      </c>
      <c r="W403" s="174">
        <f t="shared" si="100"/>
        <v>3.8547004406529512E-5</v>
      </c>
      <c r="X403" s="174">
        <f t="shared" si="101"/>
        <v>2.118689350996283E-5</v>
      </c>
      <c r="Y403" s="174">
        <f t="shared" si="102"/>
        <v>1.0524215251888284E-5</v>
      </c>
      <c r="Z403" s="174">
        <f t="shared" si="103"/>
        <v>2.7077891792576094E-5</v>
      </c>
      <c r="AA403" s="174">
        <f t="shared" si="104"/>
        <v>1.1399393504325376E-5</v>
      </c>
      <c r="AB403" s="174">
        <f t="shared" si="105"/>
        <v>1.8406094947600735E-5</v>
      </c>
      <c r="AC403" s="174">
        <f t="shared" si="106"/>
        <v>8.6296914147964525E-6</v>
      </c>
      <c r="AE403" s="175">
        <f t="shared" si="107"/>
        <v>0.4291277497121006</v>
      </c>
      <c r="AF403" s="175">
        <f t="shared" si="108"/>
        <v>1.7581872631592819</v>
      </c>
      <c r="AG403" s="175">
        <f t="shared" si="109"/>
        <v>0.49673234289582963</v>
      </c>
      <c r="AH403" s="175">
        <f t="shared" si="110"/>
        <v>0.42098526693465593</v>
      </c>
      <c r="AI403" s="175">
        <f t="shared" si="111"/>
        <v>0.46884966307974779</v>
      </c>
    </row>
    <row r="404" spans="1:35" x14ac:dyDescent="0.25">
      <c r="A404" s="30" t="s">
        <v>1155</v>
      </c>
      <c r="B404" s="136" t="s">
        <v>66</v>
      </c>
      <c r="C404" s="135" t="s">
        <v>1010</v>
      </c>
      <c r="D404" s="118">
        <v>7219511</v>
      </c>
      <c r="E404" s="118"/>
      <c r="F404" s="132"/>
      <c r="G404" s="132">
        <v>357.84520865295008</v>
      </c>
      <c r="H404" s="132">
        <v>46.286636934563049</v>
      </c>
      <c r="I404" s="133">
        <v>5.7821000000000001E-3</v>
      </c>
      <c r="J404" s="133">
        <v>5.2222E-4</v>
      </c>
      <c r="K404" s="133">
        <v>7.1285000000000003E-3</v>
      </c>
      <c r="L404" s="133">
        <v>1.5896E-3</v>
      </c>
      <c r="M404" s="133">
        <v>6.5575E-3</v>
      </c>
      <c r="N404" s="133">
        <v>6.9021000000000002E-4</v>
      </c>
      <c r="O404" s="133">
        <v>9.3302000000000003E-3</v>
      </c>
      <c r="P404" s="133">
        <v>1.0954999999999999E-3</v>
      </c>
      <c r="Q404" s="133">
        <v>6.2883000000000001E-3</v>
      </c>
      <c r="R404" s="133">
        <v>4.7859999999999998E-4</v>
      </c>
      <c r="T404" s="174">
        <f t="shared" si="97"/>
        <v>1.6158103728049824E-5</v>
      </c>
      <c r="U404" s="174">
        <f t="shared" si="98"/>
        <v>1.1282305965289285E-5</v>
      </c>
      <c r="V404" s="174">
        <f t="shared" si="99"/>
        <v>1.9920624414209919E-5</v>
      </c>
      <c r="W404" s="174">
        <f t="shared" si="100"/>
        <v>3.4342525300493754E-5</v>
      </c>
      <c r="X404" s="174">
        <f t="shared" si="101"/>
        <v>1.8324962417925447E-5</v>
      </c>
      <c r="Y404" s="174">
        <f t="shared" si="102"/>
        <v>1.4911647199077625E-5</v>
      </c>
      <c r="Z404" s="174">
        <f t="shared" si="103"/>
        <v>2.6073284689550592E-5</v>
      </c>
      <c r="AA404" s="174">
        <f t="shared" si="104"/>
        <v>2.3667738089262017E-5</v>
      </c>
      <c r="AB404" s="174">
        <f t="shared" si="105"/>
        <v>1.7572681841043171E-5</v>
      </c>
      <c r="AC404" s="174">
        <f t="shared" si="106"/>
        <v>1.0339917343241261E-5</v>
      </c>
      <c r="AE404" s="175">
        <f t="shared" si="107"/>
        <v>0.69824443234038969</v>
      </c>
      <c r="AF404" s="175">
        <f t="shared" si="108"/>
        <v>1.7239683147681006</v>
      </c>
      <c r="AG404" s="175">
        <f t="shared" si="109"/>
        <v>0.81373412174046678</v>
      </c>
      <c r="AH404" s="175">
        <f t="shared" si="110"/>
        <v>0.90773902755517999</v>
      </c>
      <c r="AI404" s="175">
        <f t="shared" si="111"/>
        <v>0.58840861268489508</v>
      </c>
    </row>
    <row r="405" spans="1:35" x14ac:dyDescent="0.25">
      <c r="A405" s="30" t="s">
        <v>1156</v>
      </c>
      <c r="B405" s="136" t="s">
        <v>68</v>
      </c>
      <c r="C405" s="135" t="s">
        <v>1021</v>
      </c>
      <c r="D405" s="118">
        <v>3186811</v>
      </c>
      <c r="E405" s="118" t="s">
        <v>1022</v>
      </c>
      <c r="F405" s="132"/>
      <c r="G405" s="132">
        <v>784.2</v>
      </c>
      <c r="H405" s="132">
        <v>161.69999999999999</v>
      </c>
      <c r="I405" s="133">
        <v>1.8477E-2</v>
      </c>
      <c r="J405" s="133">
        <v>2.7774000000000002E-3</v>
      </c>
      <c r="K405" s="133">
        <v>2.9012E-2</v>
      </c>
      <c r="L405" s="133">
        <v>1.3155999999999999E-2</v>
      </c>
      <c r="M405" s="133">
        <v>1.4586999999999999E-2</v>
      </c>
      <c r="N405" s="133">
        <v>7.0143999999999996E-3</v>
      </c>
      <c r="O405" s="133">
        <v>1.8898000000000002E-2</v>
      </c>
      <c r="P405" s="133">
        <v>6.3458000000000004E-3</v>
      </c>
      <c r="Q405" s="133">
        <v>1.6945999999999999E-2</v>
      </c>
      <c r="R405" s="133">
        <v>2.7455000000000001E-3</v>
      </c>
      <c r="T405" s="174">
        <f t="shared" si="97"/>
        <v>2.356159143075746E-5</v>
      </c>
      <c r="U405" s="174">
        <f t="shared" si="98"/>
        <v>1.7176252319109463E-5</v>
      </c>
      <c r="V405" s="174">
        <f t="shared" si="99"/>
        <v>3.699566437133384E-5</v>
      </c>
      <c r="W405" s="174">
        <f t="shared" si="100"/>
        <v>8.1360544217687076E-5</v>
      </c>
      <c r="X405" s="174">
        <f t="shared" si="101"/>
        <v>1.860112216271359E-5</v>
      </c>
      <c r="Y405" s="174">
        <f t="shared" si="102"/>
        <v>4.3379097093382805E-5</v>
      </c>
      <c r="Z405" s="174">
        <f t="shared" si="103"/>
        <v>2.4098444274419793E-5</v>
      </c>
      <c r="AA405" s="174">
        <f t="shared" si="104"/>
        <v>3.9244279529993823E-5</v>
      </c>
      <c r="AB405" s="174">
        <f t="shared" si="105"/>
        <v>2.160928334608518E-5</v>
      </c>
      <c r="AC405" s="174">
        <f t="shared" si="106"/>
        <v>1.6978973407544838E-5</v>
      </c>
      <c r="AE405" s="175">
        <f t="shared" si="107"/>
        <v>0.72899372563974896</v>
      </c>
      <c r="AF405" s="175">
        <f t="shared" si="108"/>
        <v>2.1991913268823318</v>
      </c>
      <c r="AG405" s="175">
        <f t="shared" si="109"/>
        <v>2.3320688243388497</v>
      </c>
      <c r="AH405" s="175">
        <f t="shared" si="110"/>
        <v>1.6284984658387742</v>
      </c>
      <c r="AI405" s="175">
        <f t="shared" si="111"/>
        <v>0.78572589084129962</v>
      </c>
    </row>
    <row r="406" spans="1:35" x14ac:dyDescent="0.25">
      <c r="A406" s="30" t="s">
        <v>1157</v>
      </c>
      <c r="B406" s="136" t="s">
        <v>68</v>
      </c>
      <c r="C406" s="135" t="s">
        <v>1023</v>
      </c>
      <c r="D406" s="118">
        <v>9248211</v>
      </c>
      <c r="E406" s="118" t="s">
        <v>1022</v>
      </c>
      <c r="F406" s="132"/>
      <c r="G406" s="132">
        <v>509.8</v>
      </c>
      <c r="H406" s="132">
        <v>66.8</v>
      </c>
      <c r="I406" s="133">
        <v>1.2142E-2</v>
      </c>
      <c r="J406" s="133">
        <v>9.2953000000000003E-4</v>
      </c>
      <c r="K406" s="133">
        <v>1.7724E-2</v>
      </c>
      <c r="L406" s="133">
        <v>5.9280000000000001E-3</v>
      </c>
      <c r="M406" s="133">
        <v>9.1585E-3</v>
      </c>
      <c r="N406" s="133">
        <v>2.1821000000000002E-3</v>
      </c>
      <c r="O406" s="133">
        <v>1.3413E-2</v>
      </c>
      <c r="P406" s="133">
        <v>2.3191000000000002E-3</v>
      </c>
      <c r="Q406" s="133">
        <v>1.0519000000000001E-2</v>
      </c>
      <c r="R406" s="133">
        <v>8.6713999999999997E-4</v>
      </c>
      <c r="T406" s="174">
        <f t="shared" si="97"/>
        <v>2.3817183209101609E-5</v>
      </c>
      <c r="U406" s="174">
        <f t="shared" si="98"/>
        <v>1.3915119760479043E-5</v>
      </c>
      <c r="V406" s="174">
        <f t="shared" si="99"/>
        <v>3.4766575127500981E-5</v>
      </c>
      <c r="W406" s="174">
        <f t="shared" si="100"/>
        <v>8.874251497005988E-5</v>
      </c>
      <c r="X406" s="174">
        <f t="shared" si="101"/>
        <v>1.7964888191447625E-5</v>
      </c>
      <c r="Y406" s="174">
        <f t="shared" si="102"/>
        <v>3.2666167664670662E-5</v>
      </c>
      <c r="Z406" s="174">
        <f t="shared" si="103"/>
        <v>2.6310317771675165E-5</v>
      </c>
      <c r="AA406" s="174">
        <f t="shared" si="104"/>
        <v>3.471706586826348E-5</v>
      </c>
      <c r="AB406" s="174">
        <f t="shared" si="105"/>
        <v>2.0633581796783053E-5</v>
      </c>
      <c r="AC406" s="174">
        <f t="shared" si="106"/>
        <v>1.2981137724550899E-5</v>
      </c>
      <c r="AE406" s="175">
        <f t="shared" si="107"/>
        <v>0.5842470807027027</v>
      </c>
      <c r="AF406" s="175">
        <f t="shared" si="108"/>
        <v>2.5525239297978182</v>
      </c>
      <c r="AG406" s="175">
        <f t="shared" si="109"/>
        <v>1.8183340367362675</v>
      </c>
      <c r="AH406" s="175">
        <f t="shared" si="110"/>
        <v>1.3195228643585122</v>
      </c>
      <c r="AI406" s="175">
        <f t="shared" si="111"/>
        <v>0.6291267242110512</v>
      </c>
    </row>
    <row r="407" spans="1:35" x14ac:dyDescent="0.25">
      <c r="A407" s="30" t="s">
        <v>1158</v>
      </c>
      <c r="B407" s="136" t="s">
        <v>68</v>
      </c>
      <c r="C407" s="135" t="s">
        <v>1024</v>
      </c>
      <c r="D407" s="118">
        <v>6582111</v>
      </c>
      <c r="E407" s="118" t="s">
        <v>1025</v>
      </c>
      <c r="F407" s="132"/>
      <c r="G407" s="132">
        <v>332.2</v>
      </c>
      <c r="H407" s="132">
        <v>94.5</v>
      </c>
      <c r="I407" s="133">
        <v>5.6477999999999997E-3</v>
      </c>
      <c r="J407" s="133">
        <v>1.7983000000000001E-3</v>
      </c>
      <c r="K407" s="133">
        <v>2.8257999999999998E-2</v>
      </c>
      <c r="L407" s="133">
        <v>1.3014E-2</v>
      </c>
      <c r="M407" s="133">
        <v>5.3426000000000003E-3</v>
      </c>
      <c r="N407" s="133">
        <v>3.1109000000000002E-3</v>
      </c>
      <c r="O407" s="133">
        <v>8.1875999999999997E-3</v>
      </c>
      <c r="P407" s="133">
        <v>4.2399999999999998E-3</v>
      </c>
      <c r="Q407" s="133">
        <v>7.4663999999999998E-3</v>
      </c>
      <c r="R407" s="133">
        <v>1.7535000000000001E-3</v>
      </c>
      <c r="T407" s="174">
        <f t="shared" si="97"/>
        <v>1.7001204093919325E-5</v>
      </c>
      <c r="U407" s="174">
        <f t="shared" si="98"/>
        <v>1.902962962962963E-5</v>
      </c>
      <c r="V407" s="174">
        <f t="shared" si="99"/>
        <v>8.5063214930764601E-5</v>
      </c>
      <c r="W407" s="174">
        <f t="shared" si="100"/>
        <v>1.3771428571428572E-4</v>
      </c>
      <c r="X407" s="174">
        <f t="shared" si="101"/>
        <v>1.6082480433473813E-5</v>
      </c>
      <c r="Y407" s="174">
        <f t="shared" si="102"/>
        <v>3.2919576719576725E-5</v>
      </c>
      <c r="Z407" s="174">
        <f t="shared" si="103"/>
        <v>2.4646598434677905E-5</v>
      </c>
      <c r="AA407" s="174">
        <f t="shared" si="104"/>
        <v>4.4867724867724867E-5</v>
      </c>
      <c r="AB407" s="174">
        <f t="shared" si="105"/>
        <v>2.2475617098133655E-5</v>
      </c>
      <c r="AC407" s="174">
        <f t="shared" si="106"/>
        <v>1.8555555555555557E-5</v>
      </c>
      <c r="AE407" s="175">
        <f t="shared" si="107"/>
        <v>1.1193106984955139</v>
      </c>
      <c r="AF407" s="175">
        <f t="shared" si="108"/>
        <v>1.618964035469096</v>
      </c>
      <c r="AG407" s="175">
        <f t="shared" si="109"/>
        <v>2.0469216086256479</v>
      </c>
      <c r="AH407" s="175">
        <f t="shared" si="110"/>
        <v>1.8204428893763986</v>
      </c>
      <c r="AI407" s="175">
        <f t="shared" si="111"/>
        <v>0.82558603283450605</v>
      </c>
    </row>
    <row r="408" spans="1:35" x14ac:dyDescent="0.25">
      <c r="A408" s="30" t="s">
        <v>1159</v>
      </c>
      <c r="B408" s="136" t="s">
        <v>68</v>
      </c>
      <c r="C408" s="135" t="s">
        <v>1026</v>
      </c>
      <c r="D408" s="118">
        <v>3881611</v>
      </c>
      <c r="E408" s="118" t="s">
        <v>1027</v>
      </c>
      <c r="F408" s="132"/>
      <c r="G408" s="132">
        <v>472.9</v>
      </c>
      <c r="H408" s="132">
        <v>329.3</v>
      </c>
      <c r="I408" s="133">
        <v>1.4605E-2</v>
      </c>
      <c r="J408" s="133">
        <v>9.8145000000000003E-3</v>
      </c>
      <c r="K408" s="133">
        <v>3.5210999999999999E-2</v>
      </c>
      <c r="L408" s="133">
        <v>4.9668999999999998E-2</v>
      </c>
      <c r="M408" s="133">
        <v>9.7470999999999999E-3</v>
      </c>
      <c r="N408" s="133">
        <v>1.2968E-2</v>
      </c>
      <c r="O408" s="133">
        <v>1.4396000000000001E-2</v>
      </c>
      <c r="P408" s="133">
        <v>1.9909E-2</v>
      </c>
      <c r="Q408" s="133">
        <v>1.2782999999999999E-2</v>
      </c>
      <c r="R408" s="133">
        <v>1.315E-2</v>
      </c>
      <c r="T408" s="174">
        <f t="shared" si="97"/>
        <v>3.0883907802918167E-5</v>
      </c>
      <c r="U408" s="174">
        <f t="shared" si="98"/>
        <v>2.98041299726693E-5</v>
      </c>
      <c r="V408" s="174">
        <f t="shared" si="99"/>
        <v>7.4457602030027496E-5</v>
      </c>
      <c r="W408" s="174">
        <f t="shared" si="100"/>
        <v>1.5083206802307924E-4</v>
      </c>
      <c r="X408" s="174">
        <f t="shared" si="101"/>
        <v>2.0611334320152254E-5</v>
      </c>
      <c r="Y408" s="174">
        <f t="shared" si="102"/>
        <v>3.9380504099605224E-5</v>
      </c>
      <c r="Z408" s="174">
        <f t="shared" si="103"/>
        <v>3.0441953901459086E-5</v>
      </c>
      <c r="AA408" s="174">
        <f t="shared" si="104"/>
        <v>6.0458548436076524E-5</v>
      </c>
      <c r="AB408" s="174">
        <f t="shared" si="105"/>
        <v>2.7031084795939946E-5</v>
      </c>
      <c r="AC408" s="174">
        <f t="shared" si="106"/>
        <v>3.9933191618584876E-5</v>
      </c>
      <c r="AE408" s="175">
        <f t="shared" si="107"/>
        <v>0.96503752578399937</v>
      </c>
      <c r="AF408" s="175">
        <f t="shared" si="108"/>
        <v>2.0257443687516448</v>
      </c>
      <c r="AG408" s="175">
        <f t="shared" si="109"/>
        <v>1.9106237125609986</v>
      </c>
      <c r="AH408" s="175">
        <f t="shared" si="110"/>
        <v>1.9860271989039029</v>
      </c>
      <c r="AI408" s="175">
        <f t="shared" si="111"/>
        <v>1.4773062908885854</v>
      </c>
    </row>
    <row r="409" spans="1:35" x14ac:dyDescent="0.25">
      <c r="A409" s="30" t="s">
        <v>1160</v>
      </c>
      <c r="B409" s="136" t="s">
        <v>68</v>
      </c>
      <c r="C409" s="135" t="s">
        <v>1028</v>
      </c>
      <c r="D409" s="118">
        <v>7872711</v>
      </c>
      <c r="E409" s="118" t="s">
        <v>1029</v>
      </c>
      <c r="F409" s="132"/>
      <c r="G409" s="132">
        <v>202.4</v>
      </c>
      <c r="H409" s="132">
        <v>51.6</v>
      </c>
      <c r="I409" s="133">
        <v>4.6915000000000004E-3</v>
      </c>
      <c r="J409" s="133">
        <v>7.6581000000000002E-4</v>
      </c>
      <c r="K409" s="133">
        <v>5.7952999999999998E-3</v>
      </c>
      <c r="L409" s="133">
        <v>2.4031999999999999E-3</v>
      </c>
      <c r="M409" s="133">
        <v>3.6227E-3</v>
      </c>
      <c r="N409" s="133">
        <v>1.6337999999999999E-3</v>
      </c>
      <c r="O409" s="133">
        <v>5.7476999999999997E-3</v>
      </c>
      <c r="P409" s="133">
        <v>2.1790999999999998E-3</v>
      </c>
      <c r="Q409" s="133">
        <v>3.3884000000000002E-3</v>
      </c>
      <c r="R409" s="133">
        <v>7.0394999999999995E-4</v>
      </c>
      <c r="T409" s="174">
        <f t="shared" si="97"/>
        <v>2.3179347826086956E-5</v>
      </c>
      <c r="U409" s="174">
        <f t="shared" si="98"/>
        <v>1.4841279069767441E-5</v>
      </c>
      <c r="V409" s="174">
        <f t="shared" si="99"/>
        <v>2.863290513833992E-5</v>
      </c>
      <c r="W409" s="174">
        <f t="shared" si="100"/>
        <v>4.6573643410852709E-5</v>
      </c>
      <c r="X409" s="174">
        <f t="shared" si="101"/>
        <v>1.7898715415019764E-5</v>
      </c>
      <c r="Y409" s="174">
        <f t="shared" si="102"/>
        <v>3.1662790697674419E-5</v>
      </c>
      <c r="Z409" s="174">
        <f t="shared" si="103"/>
        <v>2.839772727272727E-5</v>
      </c>
      <c r="AA409" s="174">
        <f t="shared" si="104"/>
        <v>4.2230620155038752E-5</v>
      </c>
      <c r="AB409" s="174">
        <f t="shared" si="105"/>
        <v>1.674110671936759E-5</v>
      </c>
      <c r="AC409" s="174">
        <f t="shared" si="106"/>
        <v>1.3642441860465115E-5</v>
      </c>
      <c r="AE409" s="175">
        <f t="shared" si="107"/>
        <v>0.64028026936394122</v>
      </c>
      <c r="AF409" s="175">
        <f t="shared" si="108"/>
        <v>1.6265776450497107</v>
      </c>
      <c r="AG409" s="175">
        <f t="shared" si="109"/>
        <v>1.7689979399920783</v>
      </c>
      <c r="AH409" s="175">
        <f t="shared" si="110"/>
        <v>1.487112674527175</v>
      </c>
      <c r="AI409" s="175">
        <f t="shared" si="111"/>
        <v>0.81490680927816639</v>
      </c>
    </row>
    <row r="410" spans="1:35" x14ac:dyDescent="0.25">
      <c r="A410" s="30" t="s">
        <v>1161</v>
      </c>
      <c r="B410" s="136" t="s">
        <v>68</v>
      </c>
      <c r="C410" s="135" t="s">
        <v>1030</v>
      </c>
      <c r="D410" s="118">
        <v>6532511</v>
      </c>
      <c r="E410" s="118" t="s">
        <v>1031</v>
      </c>
      <c r="F410" s="132"/>
      <c r="G410" s="132">
        <v>255.5</v>
      </c>
      <c r="H410" s="132">
        <v>50.5</v>
      </c>
      <c r="I410" s="133">
        <v>4.4148E-3</v>
      </c>
      <c r="J410" s="133">
        <v>9.6604000000000004E-4</v>
      </c>
      <c r="K410" s="133">
        <v>2.2332000000000001E-2</v>
      </c>
      <c r="L410" s="133">
        <v>6.7990000000000004E-3</v>
      </c>
      <c r="M410" s="133">
        <v>3.9373000000000003E-3</v>
      </c>
      <c r="N410" s="133">
        <v>1.7155E-3</v>
      </c>
      <c r="O410" s="133">
        <v>7.8811000000000003E-3</v>
      </c>
      <c r="P410" s="133">
        <v>2.6543999999999999E-3</v>
      </c>
      <c r="Q410" s="133">
        <v>5.9170000000000004E-3</v>
      </c>
      <c r="R410" s="133">
        <v>9.4870000000000002E-4</v>
      </c>
      <c r="T410" s="174">
        <f t="shared" si="97"/>
        <v>1.7279060665362035E-5</v>
      </c>
      <c r="U410" s="174">
        <f t="shared" si="98"/>
        <v>1.9129504950495052E-5</v>
      </c>
      <c r="V410" s="174">
        <f t="shared" si="99"/>
        <v>8.740508806262232E-5</v>
      </c>
      <c r="W410" s="174">
        <f t="shared" si="100"/>
        <v>1.3463366336633663E-4</v>
      </c>
      <c r="X410" s="174">
        <f t="shared" si="101"/>
        <v>1.5410176125244621E-5</v>
      </c>
      <c r="Y410" s="174">
        <f t="shared" si="102"/>
        <v>3.3970297029702973E-5</v>
      </c>
      <c r="Z410" s="174">
        <f t="shared" si="103"/>
        <v>3.0845792563600782E-5</v>
      </c>
      <c r="AA410" s="174">
        <f t="shared" si="104"/>
        <v>5.2562376237623761E-5</v>
      </c>
      <c r="AB410" s="174">
        <f t="shared" si="105"/>
        <v>2.3158512720156558E-5</v>
      </c>
      <c r="AC410" s="174">
        <f t="shared" si="106"/>
        <v>1.8786138613861386E-5</v>
      </c>
      <c r="AE410" s="175">
        <f t="shared" si="107"/>
        <v>1.1070917175979627</v>
      </c>
      <c r="AF410" s="175">
        <f t="shared" si="108"/>
        <v>1.5403412587362979</v>
      </c>
      <c r="AG410" s="175">
        <f t="shared" si="109"/>
        <v>2.2044067993521215</v>
      </c>
      <c r="AH410" s="175">
        <f t="shared" si="110"/>
        <v>1.7040371431288617</v>
      </c>
      <c r="AI410" s="175">
        <f t="shared" si="111"/>
        <v>0.81119797462254239</v>
      </c>
    </row>
    <row r="411" spans="1:35" x14ac:dyDescent="0.25">
      <c r="A411" s="30" t="s">
        <v>1162</v>
      </c>
      <c r="B411" s="136" t="s">
        <v>68</v>
      </c>
      <c r="C411" s="135" t="s">
        <v>1028</v>
      </c>
      <c r="D411" s="118">
        <v>7872711</v>
      </c>
      <c r="E411" s="118" t="s">
        <v>1032</v>
      </c>
      <c r="F411" s="132"/>
      <c r="G411" s="132">
        <v>404.2</v>
      </c>
      <c r="H411" s="132">
        <v>25.8</v>
      </c>
      <c r="I411" s="133">
        <v>9.7248000000000005E-3</v>
      </c>
      <c r="J411" s="133">
        <v>3.8967E-4</v>
      </c>
      <c r="K411" s="133">
        <v>1.3037E-2</v>
      </c>
      <c r="L411" s="133">
        <v>1.1134999999999999E-3</v>
      </c>
      <c r="M411" s="133">
        <v>7.5290000000000001E-3</v>
      </c>
      <c r="N411" s="133">
        <v>9.7375000000000001E-4</v>
      </c>
      <c r="O411" s="133">
        <v>1.2078E-2</v>
      </c>
      <c r="P411" s="133">
        <v>1.2302999999999999E-3</v>
      </c>
      <c r="Q411" s="133">
        <v>7.2059999999999997E-3</v>
      </c>
      <c r="R411" s="133">
        <v>3.9031E-4</v>
      </c>
      <c r="T411" s="174">
        <f t="shared" si="97"/>
        <v>2.4059376546264226E-5</v>
      </c>
      <c r="U411" s="174">
        <f t="shared" si="98"/>
        <v>1.5103488372093023E-5</v>
      </c>
      <c r="V411" s="174">
        <f t="shared" si="99"/>
        <v>3.2253834735279566E-5</v>
      </c>
      <c r="W411" s="174">
        <f t="shared" si="100"/>
        <v>4.3158914728682166E-5</v>
      </c>
      <c r="X411" s="174">
        <f t="shared" si="101"/>
        <v>1.8626917367639783E-5</v>
      </c>
      <c r="Y411" s="174">
        <f t="shared" si="102"/>
        <v>3.7742248062015501E-5</v>
      </c>
      <c r="Z411" s="174">
        <f t="shared" si="103"/>
        <v>2.988124690747155E-5</v>
      </c>
      <c r="AA411" s="174">
        <f t="shared" si="104"/>
        <v>4.76860465116279E-5</v>
      </c>
      <c r="AB411" s="174">
        <f t="shared" si="105"/>
        <v>1.7827808015833747E-5</v>
      </c>
      <c r="AC411" s="174">
        <f t="shared" si="106"/>
        <v>1.512829457364341E-5</v>
      </c>
      <c r="AE411" s="175">
        <f t="shared" si="107"/>
        <v>0.62775892563343205</v>
      </c>
      <c r="AF411" s="175">
        <f t="shared" si="108"/>
        <v>1.3381018127892406</v>
      </c>
      <c r="AG411" s="175">
        <f t="shared" si="109"/>
        <v>2.02622083499358</v>
      </c>
      <c r="AH411" s="175">
        <f t="shared" si="110"/>
        <v>1.5958519622454046</v>
      </c>
      <c r="AI411" s="175">
        <f t="shared" si="111"/>
        <v>0.84857849939864916</v>
      </c>
    </row>
    <row r="412" spans="1:35" x14ac:dyDescent="0.25">
      <c r="A412" s="30" t="s">
        <v>1163</v>
      </c>
      <c r="B412" s="136" t="s">
        <v>68</v>
      </c>
      <c r="C412" s="135" t="s">
        <v>1033</v>
      </c>
      <c r="D412" s="118">
        <v>4966711</v>
      </c>
      <c r="E412" s="118" t="s">
        <v>1034</v>
      </c>
      <c r="F412" s="132"/>
      <c r="G412" s="132">
        <v>232.9</v>
      </c>
      <c r="H412" s="132">
        <v>13.8</v>
      </c>
      <c r="I412" s="133">
        <v>4.3261999999999997E-3</v>
      </c>
      <c r="J412" s="133">
        <v>2.3525999999999999E-4</v>
      </c>
      <c r="K412" s="133">
        <v>1.6664000000000002E-2</v>
      </c>
      <c r="L412" s="133">
        <v>1.5284999999999999E-3</v>
      </c>
      <c r="M412" s="133">
        <v>3.5977000000000001E-3</v>
      </c>
      <c r="N412" s="133">
        <v>4.0441000000000001E-4</v>
      </c>
      <c r="O412" s="133">
        <v>6.0629000000000004E-3</v>
      </c>
      <c r="P412" s="133">
        <v>6.0625999999999996E-4</v>
      </c>
      <c r="Q412" s="133">
        <v>4.9256999999999999E-3</v>
      </c>
      <c r="R412" s="133">
        <v>2.218E-4</v>
      </c>
      <c r="T412" s="174">
        <f t="shared" si="97"/>
        <v>1.8575354229282951E-5</v>
      </c>
      <c r="U412" s="174">
        <f t="shared" si="98"/>
        <v>1.7047826086956522E-5</v>
      </c>
      <c r="V412" s="174">
        <f t="shared" si="99"/>
        <v>7.1550021468441395E-5</v>
      </c>
      <c r="W412" s="174">
        <f t="shared" si="100"/>
        <v>1.1076086956521737E-4</v>
      </c>
      <c r="X412" s="174">
        <f t="shared" si="101"/>
        <v>1.5447402318591669E-5</v>
      </c>
      <c r="Y412" s="174">
        <f t="shared" si="102"/>
        <v>2.9305072463768115E-5</v>
      </c>
      <c r="Z412" s="174">
        <f t="shared" si="103"/>
        <v>2.6032202662086732E-5</v>
      </c>
      <c r="AA412" s="174">
        <f t="shared" si="104"/>
        <v>4.3931884057971011E-5</v>
      </c>
      <c r="AB412" s="174">
        <f t="shared" si="105"/>
        <v>2.1149420352082437E-5</v>
      </c>
      <c r="AC412" s="174">
        <f t="shared" si="106"/>
        <v>1.6072463768115942E-5</v>
      </c>
      <c r="AE412" s="175">
        <f t="shared" si="107"/>
        <v>0.91776586742456989</v>
      </c>
      <c r="AF412" s="175">
        <f t="shared" si="108"/>
        <v>1.5480200745162702</v>
      </c>
      <c r="AG412" s="175">
        <f t="shared" si="109"/>
        <v>1.8970874105154945</v>
      </c>
      <c r="AH412" s="175">
        <f t="shared" si="110"/>
        <v>1.6875976508109072</v>
      </c>
      <c r="AI412" s="175">
        <f t="shared" si="111"/>
        <v>0.75994819245877809</v>
      </c>
    </row>
    <row r="413" spans="1:35" x14ac:dyDescent="0.25">
      <c r="A413" s="30" t="s">
        <v>1164</v>
      </c>
      <c r="B413" s="136" t="s">
        <v>68</v>
      </c>
      <c r="C413" s="135" t="s">
        <v>1028</v>
      </c>
      <c r="D413" s="118">
        <v>7872711</v>
      </c>
      <c r="E413" s="118" t="s">
        <v>1035</v>
      </c>
      <c r="F413" s="132"/>
      <c r="G413" s="132">
        <v>404.2</v>
      </c>
      <c r="H413" s="132">
        <v>25.8</v>
      </c>
      <c r="I413" s="133">
        <v>9.7269999999999995E-3</v>
      </c>
      <c r="J413" s="133">
        <v>3.8988E-4</v>
      </c>
      <c r="K413" s="133">
        <v>1.3039E-2</v>
      </c>
      <c r="L413" s="133">
        <v>1.1137E-3</v>
      </c>
      <c r="M413" s="133">
        <v>7.5326000000000004E-3</v>
      </c>
      <c r="N413" s="133">
        <v>9.7437000000000001E-4</v>
      </c>
      <c r="O413" s="133">
        <v>1.2082000000000001E-2</v>
      </c>
      <c r="P413" s="133">
        <v>1.2308E-3</v>
      </c>
      <c r="Q413" s="133">
        <v>7.2084000000000002E-3</v>
      </c>
      <c r="R413" s="133">
        <v>3.9050000000000001E-4</v>
      </c>
      <c r="T413" s="174">
        <f t="shared" si="97"/>
        <v>2.4064819396338445E-5</v>
      </c>
      <c r="U413" s="174">
        <f t="shared" si="98"/>
        <v>1.5111627906976744E-5</v>
      </c>
      <c r="V413" s="174">
        <f t="shared" si="99"/>
        <v>3.2258782780801585E-5</v>
      </c>
      <c r="W413" s="174">
        <f t="shared" si="100"/>
        <v>4.3166666666666668E-5</v>
      </c>
      <c r="X413" s="174">
        <f t="shared" si="101"/>
        <v>1.8635823849579418E-5</v>
      </c>
      <c r="Y413" s="174">
        <f t="shared" si="102"/>
        <v>3.7766279069767441E-5</v>
      </c>
      <c r="Z413" s="174">
        <f t="shared" si="103"/>
        <v>2.9891142998515588E-5</v>
      </c>
      <c r="AA413" s="174">
        <f t="shared" si="104"/>
        <v>4.7705426356589145E-5</v>
      </c>
      <c r="AB413" s="174">
        <f t="shared" si="105"/>
        <v>1.7833745670460169E-5</v>
      </c>
      <c r="AC413" s="174">
        <f t="shared" si="106"/>
        <v>1.5135658914728683E-5</v>
      </c>
      <c r="AE413" s="175">
        <f t="shared" si="107"/>
        <v>0.62795517631335462</v>
      </c>
      <c r="AF413" s="175">
        <f t="shared" si="108"/>
        <v>1.338136871436971</v>
      </c>
      <c r="AG413" s="175">
        <f t="shared" si="109"/>
        <v>2.0265419642620075</v>
      </c>
      <c r="AH413" s="175">
        <f t="shared" si="110"/>
        <v>1.5959719693207524</v>
      </c>
      <c r="AI413" s="175">
        <f t="shared" si="111"/>
        <v>0.84870891367478685</v>
      </c>
    </row>
    <row r="414" spans="1:35" x14ac:dyDescent="0.25">
      <c r="A414" s="30" t="s">
        <v>1165</v>
      </c>
      <c r="B414" s="136" t="s">
        <v>68</v>
      </c>
      <c r="C414" s="135" t="s">
        <v>1036</v>
      </c>
      <c r="D414" s="118">
        <v>7873611</v>
      </c>
      <c r="E414" s="118" t="s">
        <v>1037</v>
      </c>
      <c r="F414" s="132"/>
      <c r="G414" s="132">
        <v>497.9</v>
      </c>
      <c r="H414" s="132">
        <v>266.39999999999998</v>
      </c>
      <c r="I414" s="133">
        <v>1.5292999999999999E-2</v>
      </c>
      <c r="J414" s="133">
        <v>7.6864999999999998E-3</v>
      </c>
      <c r="K414" s="133">
        <v>4.9371999999999999E-2</v>
      </c>
      <c r="L414" s="133">
        <v>4.0758999999999997E-2</v>
      </c>
      <c r="M414" s="133">
        <v>9.5361000000000005E-3</v>
      </c>
      <c r="N414" s="133">
        <v>1.0338E-2</v>
      </c>
      <c r="O414" s="133">
        <v>1.3535E-2</v>
      </c>
      <c r="P414" s="133">
        <v>1.1495999999999999E-2</v>
      </c>
      <c r="Q414" s="133">
        <v>1.6701000000000001E-2</v>
      </c>
      <c r="R414" s="133">
        <v>7.1990999999999999E-3</v>
      </c>
      <c r="T414" s="174">
        <f t="shared" si="97"/>
        <v>3.0715003012653142E-5</v>
      </c>
      <c r="U414" s="174">
        <f t="shared" si="98"/>
        <v>2.885322822822823E-5</v>
      </c>
      <c r="V414" s="174">
        <f t="shared" si="99"/>
        <v>9.9160473990761197E-5</v>
      </c>
      <c r="W414" s="174">
        <f t="shared" si="100"/>
        <v>1.5299924924924924E-4</v>
      </c>
      <c r="X414" s="174">
        <f t="shared" si="101"/>
        <v>1.9152641092588876E-5</v>
      </c>
      <c r="Y414" s="174">
        <f t="shared" si="102"/>
        <v>3.8806306306306309E-5</v>
      </c>
      <c r="Z414" s="174">
        <f t="shared" si="103"/>
        <v>2.7184173528821049E-5</v>
      </c>
      <c r="AA414" s="174">
        <f t="shared" si="104"/>
        <v>4.3153153153153156E-5</v>
      </c>
      <c r="AB414" s="174">
        <f t="shared" si="105"/>
        <v>3.3542880096404905E-5</v>
      </c>
      <c r="AC414" s="174">
        <f t="shared" si="106"/>
        <v>2.702364864864865E-5</v>
      </c>
      <c r="AE414" s="175">
        <f t="shared" si="107"/>
        <v>0.93938549237133562</v>
      </c>
      <c r="AF414" s="175">
        <f t="shared" si="108"/>
        <v>1.5429459248400146</v>
      </c>
      <c r="AG414" s="175">
        <f t="shared" si="109"/>
        <v>2.026159531664927</v>
      </c>
      <c r="AH414" s="175">
        <f t="shared" si="110"/>
        <v>1.5874366424052424</v>
      </c>
      <c r="AI414" s="175">
        <f t="shared" si="111"/>
        <v>0.80564485133597752</v>
      </c>
    </row>
    <row r="415" spans="1:35" x14ac:dyDescent="0.25">
      <c r="A415" s="30" t="s">
        <v>1166</v>
      </c>
      <c r="B415" s="136" t="s">
        <v>68</v>
      </c>
      <c r="C415" s="135" t="s">
        <v>1038</v>
      </c>
      <c r="D415" s="118">
        <v>6582211</v>
      </c>
      <c r="E415" s="118" t="s">
        <v>1039</v>
      </c>
      <c r="F415" s="132"/>
      <c r="G415" s="132">
        <v>477.1</v>
      </c>
      <c r="H415" s="132">
        <v>401.6</v>
      </c>
      <c r="I415" s="133">
        <v>1.1866E-2</v>
      </c>
      <c r="J415" s="133">
        <v>1.2739E-2</v>
      </c>
      <c r="K415" s="133">
        <v>3.6676E-2</v>
      </c>
      <c r="L415" s="133">
        <v>5.8091999999999998E-2</v>
      </c>
      <c r="M415" s="133">
        <v>1.1439E-2</v>
      </c>
      <c r="N415" s="133">
        <v>1.7725999999999999E-2</v>
      </c>
      <c r="O415" s="133">
        <v>1.4269E-2</v>
      </c>
      <c r="P415" s="133">
        <v>2.4060999999999999E-2</v>
      </c>
      <c r="Q415" s="133">
        <v>1.3051E-2</v>
      </c>
      <c r="R415" s="133">
        <v>1.4461999999999999E-2</v>
      </c>
      <c r="T415" s="174">
        <f t="shared" si="97"/>
        <v>2.4871096206246067E-5</v>
      </c>
      <c r="U415" s="174">
        <f t="shared" si="98"/>
        <v>3.1720617529880477E-5</v>
      </c>
      <c r="V415" s="174">
        <f t="shared" si="99"/>
        <v>7.6872773003563196E-5</v>
      </c>
      <c r="W415" s="174">
        <f t="shared" si="100"/>
        <v>1.4465139442231074E-4</v>
      </c>
      <c r="X415" s="174">
        <f t="shared" si="101"/>
        <v>2.3976105638230977E-5</v>
      </c>
      <c r="Y415" s="174">
        <f t="shared" si="102"/>
        <v>4.413844621513944E-5</v>
      </c>
      <c r="Z415" s="174">
        <f t="shared" si="103"/>
        <v>2.9907776147558164E-5</v>
      </c>
      <c r="AA415" s="174">
        <f t="shared" si="104"/>
        <v>5.9912848605577686E-5</v>
      </c>
      <c r="AB415" s="174">
        <f t="shared" si="105"/>
        <v>2.7354852232236427E-5</v>
      </c>
      <c r="AC415" s="174">
        <f t="shared" si="106"/>
        <v>3.6010956175298799E-5</v>
      </c>
      <c r="AE415" s="175">
        <f t="shared" si="107"/>
        <v>1.275400861579806</v>
      </c>
      <c r="AF415" s="175">
        <f t="shared" si="108"/>
        <v>1.881698666127289</v>
      </c>
      <c r="AG415" s="175">
        <f t="shared" si="109"/>
        <v>1.8409347573426897</v>
      </c>
      <c r="AH415" s="175">
        <f t="shared" si="110"/>
        <v>2.0032532111375088</v>
      </c>
      <c r="AI415" s="175">
        <f t="shared" si="111"/>
        <v>1.3164376056421008</v>
      </c>
    </row>
    <row r="416" spans="1:35" x14ac:dyDescent="0.25">
      <c r="A416" s="30" t="s">
        <v>1167</v>
      </c>
      <c r="B416" s="136" t="s">
        <v>68</v>
      </c>
      <c r="C416" s="135" t="s">
        <v>1040</v>
      </c>
      <c r="D416" s="118">
        <v>6463511</v>
      </c>
      <c r="E416" s="118"/>
      <c r="F416" s="132"/>
      <c r="G416" s="132">
        <v>145.19542117060578</v>
      </c>
      <c r="H416" s="132">
        <v>1076.9170147179204</v>
      </c>
      <c r="I416" s="133">
        <v>3.4851000000000001E-3</v>
      </c>
      <c r="J416" s="133">
        <v>3.5687000000000003E-2</v>
      </c>
      <c r="K416" s="133">
        <v>7.4329000000000001E-3</v>
      </c>
      <c r="L416" s="133">
        <v>9.3092999999999995E-2</v>
      </c>
      <c r="M416" s="133">
        <v>2.7894E-3</v>
      </c>
      <c r="N416" s="133">
        <v>2.6839999999999999E-2</v>
      </c>
      <c r="O416" s="133">
        <v>5.1453000000000002E-3</v>
      </c>
      <c r="P416" s="133">
        <v>7.4412000000000006E-2</v>
      </c>
      <c r="Q416" s="133">
        <v>3.6002999999999999E-3</v>
      </c>
      <c r="R416" s="133">
        <v>3.2665E-2</v>
      </c>
      <c r="T416" s="174">
        <f t="shared" si="97"/>
        <v>2.4002823036030728E-5</v>
      </c>
      <c r="U416" s="174">
        <f t="shared" si="98"/>
        <v>3.3138115112191433E-5</v>
      </c>
      <c r="V416" s="174">
        <f t="shared" si="99"/>
        <v>5.1192385683197843E-5</v>
      </c>
      <c r="W416" s="174">
        <f t="shared" si="100"/>
        <v>8.6443986609668419E-5</v>
      </c>
      <c r="X416" s="174">
        <f t="shared" si="101"/>
        <v>1.9211349624603055E-5</v>
      </c>
      <c r="Y416" s="174">
        <f t="shared" si="102"/>
        <v>2.4922997439157618E-5</v>
      </c>
      <c r="Z416" s="174">
        <f t="shared" si="103"/>
        <v>3.5437067908320826E-5</v>
      </c>
      <c r="AA416" s="174">
        <f t="shared" si="104"/>
        <v>6.909724610441867E-5</v>
      </c>
      <c r="AB416" s="174">
        <f t="shared" si="105"/>
        <v>2.4796236485788476E-5</v>
      </c>
      <c r="AC416" s="174">
        <f t="shared" si="106"/>
        <v>3.0331956458646931E-5</v>
      </c>
      <c r="AE416" s="175">
        <f t="shared" si="107"/>
        <v>1.3805924020873579</v>
      </c>
      <c r="AF416" s="175">
        <f t="shared" si="108"/>
        <v>1.688610238730107</v>
      </c>
      <c r="AG416" s="175">
        <f t="shared" si="109"/>
        <v>1.2973059116700436</v>
      </c>
      <c r="AH416" s="175">
        <f t="shared" si="110"/>
        <v>1.9498578799798005</v>
      </c>
      <c r="AI416" s="175">
        <f t="shared" si="111"/>
        <v>1.2232483940065322</v>
      </c>
    </row>
    <row r="417" spans="1:35" x14ac:dyDescent="0.25">
      <c r="A417" s="30" t="s">
        <v>1168</v>
      </c>
      <c r="B417" s="136" t="s">
        <v>68</v>
      </c>
      <c r="C417" s="135" t="s">
        <v>1041</v>
      </c>
      <c r="D417" s="118">
        <v>6652211</v>
      </c>
      <c r="E417" s="118"/>
      <c r="F417" s="132"/>
      <c r="G417" s="132">
        <v>67.833767123287672</v>
      </c>
      <c r="H417" s="132">
        <v>300.24020547945167</v>
      </c>
      <c r="I417" s="133">
        <v>2.0969999999999999E-3</v>
      </c>
      <c r="J417" s="133">
        <v>9.3393E-3</v>
      </c>
      <c r="K417" s="133">
        <v>5.6676000000000001E-3</v>
      </c>
      <c r="L417" s="133">
        <v>3.703E-2</v>
      </c>
      <c r="M417" s="133">
        <v>1.4890999999999999E-3</v>
      </c>
      <c r="N417" s="133">
        <v>1.3752E-2</v>
      </c>
      <c r="O417" s="133">
        <v>1.8457E-3</v>
      </c>
      <c r="P417" s="133">
        <v>1.1547E-2</v>
      </c>
      <c r="Q417" s="133">
        <v>2.3116E-3</v>
      </c>
      <c r="R417" s="133">
        <v>6.8723999999999999E-3</v>
      </c>
      <c r="T417" s="174">
        <f t="shared" si="97"/>
        <v>3.0913807222127419E-5</v>
      </c>
      <c r="U417" s="174">
        <f t="shared" si="98"/>
        <v>3.1106093819400806E-5</v>
      </c>
      <c r="V417" s="174">
        <f t="shared" si="99"/>
        <v>8.355130844641362E-5</v>
      </c>
      <c r="W417" s="174">
        <f t="shared" si="100"/>
        <v>1.2333458119263884E-4</v>
      </c>
      <c r="X417" s="174">
        <f t="shared" si="101"/>
        <v>2.1952193769418187E-5</v>
      </c>
      <c r="Y417" s="174">
        <f t="shared" si="102"/>
        <v>4.5803325967085316E-5</v>
      </c>
      <c r="Z417" s="174">
        <f t="shared" si="103"/>
        <v>2.7209162608431369E-5</v>
      </c>
      <c r="AA417" s="174">
        <f t="shared" si="104"/>
        <v>3.8459206293043499E-5</v>
      </c>
      <c r="AB417" s="174">
        <f t="shared" si="105"/>
        <v>3.4077423354635073E-5</v>
      </c>
      <c r="AC417" s="174">
        <f t="shared" si="106"/>
        <v>2.2889672584074834E-5</v>
      </c>
      <c r="AE417" s="175">
        <f t="shared" si="107"/>
        <v>1.006220087868561</v>
      </c>
      <c r="AF417" s="175">
        <f t="shared" si="108"/>
        <v>1.4761537968222314</v>
      </c>
      <c r="AG417" s="175">
        <f t="shared" si="109"/>
        <v>2.0865033558010211</v>
      </c>
      <c r="AH417" s="175">
        <f t="shared" si="110"/>
        <v>1.4134652670687502</v>
      </c>
      <c r="AI417" s="175">
        <f t="shared" si="111"/>
        <v>0.67169610641825339</v>
      </c>
    </row>
    <row r="418" spans="1:35" ht="14.25" customHeight="1" x14ac:dyDescent="0.25">
      <c r="A418" s="30" t="s">
        <v>1169</v>
      </c>
      <c r="B418" s="136" t="s">
        <v>68</v>
      </c>
      <c r="C418" s="135" t="s">
        <v>1042</v>
      </c>
      <c r="D418" s="118">
        <v>7409311</v>
      </c>
      <c r="E418" s="118"/>
      <c r="F418" s="132"/>
      <c r="G418" s="132">
        <v>301.03075865759263</v>
      </c>
      <c r="H418" s="132">
        <v>64.782097891880156</v>
      </c>
      <c r="I418" s="133">
        <v>5.7330999999999997E-3</v>
      </c>
      <c r="J418" s="133">
        <v>1.0794000000000001E-3</v>
      </c>
      <c r="K418" s="133">
        <v>6.9343E-3</v>
      </c>
      <c r="L418" s="133">
        <v>2.5148000000000002E-3</v>
      </c>
      <c r="M418" s="133">
        <v>6.8523000000000004E-3</v>
      </c>
      <c r="N418" s="133">
        <v>1.6354E-3</v>
      </c>
      <c r="O418" s="133">
        <v>8.5226999999999994E-3</v>
      </c>
      <c r="P418" s="133">
        <v>2.3348000000000002E-3</v>
      </c>
      <c r="Q418" s="133">
        <v>5.0914999999999997E-3</v>
      </c>
      <c r="R418" s="133">
        <v>8.8807000000000003E-4</v>
      </c>
      <c r="T418" s="174">
        <f t="shared" si="97"/>
        <v>1.9044897689412242E-5</v>
      </c>
      <c r="U418" s="174">
        <f t="shared" si="98"/>
        <v>1.6662010572758761E-5</v>
      </c>
      <c r="V418" s="174">
        <f t="shared" si="99"/>
        <v>2.3035187603162567E-5</v>
      </c>
      <c r="W418" s="174">
        <f t="shared" si="100"/>
        <v>3.8819366489136302E-5</v>
      </c>
      <c r="X418" s="174">
        <f t="shared" si="101"/>
        <v>2.2762790189802988E-5</v>
      </c>
      <c r="Y418" s="174">
        <f t="shared" si="102"/>
        <v>2.5244628581331917E-5</v>
      </c>
      <c r="Z418" s="174">
        <f t="shared" si="103"/>
        <v>2.8311724815118122E-5</v>
      </c>
      <c r="AA418" s="174">
        <f t="shared" si="104"/>
        <v>3.604082109067737E-5</v>
      </c>
      <c r="AB418" s="174">
        <f t="shared" si="105"/>
        <v>1.6913554025857288E-5</v>
      </c>
      <c r="AC418" s="174">
        <f t="shared" si="106"/>
        <v>1.3708571177830156E-5</v>
      </c>
      <c r="AE418" s="175">
        <f t="shared" si="107"/>
        <v>0.87488055039653922</v>
      </c>
      <c r="AF418" s="175">
        <f t="shared" si="108"/>
        <v>1.6852203315160621</v>
      </c>
      <c r="AG418" s="175">
        <f t="shared" si="109"/>
        <v>1.1090304998128355</v>
      </c>
      <c r="AH418" s="175">
        <f t="shared" si="110"/>
        <v>1.2729998375595966</v>
      </c>
      <c r="AI418" s="175">
        <f t="shared" si="111"/>
        <v>0.81050801959615448</v>
      </c>
    </row>
    <row r="419" spans="1:35" x14ac:dyDescent="0.25">
      <c r="A419" s="30" t="s">
        <v>1170</v>
      </c>
      <c r="B419" s="136" t="s">
        <v>68</v>
      </c>
      <c r="C419" s="135" t="s">
        <v>1043</v>
      </c>
      <c r="D419" s="118">
        <v>8204511</v>
      </c>
      <c r="E419" s="118"/>
      <c r="F419" s="132"/>
      <c r="G419" s="132">
        <v>336.11551497996533</v>
      </c>
      <c r="H419" s="132">
        <v>708.5352207755144</v>
      </c>
      <c r="I419" s="133">
        <v>6.2735999999999998E-3</v>
      </c>
      <c r="J419" s="133">
        <v>9.7394000000000005E-3</v>
      </c>
      <c r="K419" s="133">
        <v>7.7777000000000002E-3</v>
      </c>
      <c r="L419" s="133">
        <v>3.0921000000000001E-2</v>
      </c>
      <c r="M419" s="133">
        <v>7.4247000000000002E-3</v>
      </c>
      <c r="N419" s="133">
        <v>1.9255000000000001E-2</v>
      </c>
      <c r="O419" s="133">
        <v>8.8237999999999997E-3</v>
      </c>
      <c r="P419" s="133">
        <v>2.4857000000000001E-2</v>
      </c>
      <c r="Q419" s="133">
        <v>5.6341000000000004E-3</v>
      </c>
      <c r="R419" s="133">
        <v>1.0387E-2</v>
      </c>
      <c r="T419" s="174">
        <f t="shared" si="97"/>
        <v>1.8665011641530284E-5</v>
      </c>
      <c r="U419" s="174">
        <f t="shared" si="98"/>
        <v>1.3745823375357285E-5</v>
      </c>
      <c r="V419" s="174">
        <f t="shared" si="99"/>
        <v>2.3139961273324744E-5</v>
      </c>
      <c r="W419" s="174">
        <f t="shared" si="100"/>
        <v>4.3640738093663122E-5</v>
      </c>
      <c r="X419" s="174">
        <f t="shared" si="101"/>
        <v>2.2089727100049401E-5</v>
      </c>
      <c r="Y419" s="174">
        <f t="shared" si="102"/>
        <v>2.7175783836017059E-5</v>
      </c>
      <c r="Z419" s="174">
        <f t="shared" si="103"/>
        <v>2.625228413072796E-5</v>
      </c>
      <c r="AA419" s="174">
        <f t="shared" si="104"/>
        <v>3.5082236240554449E-5</v>
      </c>
      <c r="AB419" s="174">
        <f t="shared" si="105"/>
        <v>1.6762391942353003E-5</v>
      </c>
      <c r="AC419" s="174">
        <f t="shared" si="106"/>
        <v>1.4659821693311305E-5</v>
      </c>
      <c r="AE419" s="175">
        <f t="shared" si="107"/>
        <v>0.73644869016702685</v>
      </c>
      <c r="AF419" s="175">
        <f t="shared" si="108"/>
        <v>1.885946894127746</v>
      </c>
      <c r="AG419" s="175">
        <f t="shared" si="109"/>
        <v>1.2302453404214433</v>
      </c>
      <c r="AH419" s="175">
        <f t="shared" si="110"/>
        <v>1.3363498606771189</v>
      </c>
      <c r="AI419" s="175">
        <f t="shared" si="111"/>
        <v>0.87456621607032103</v>
      </c>
    </row>
    <row r="420" spans="1:35" x14ac:dyDescent="0.25">
      <c r="A420" s="30" t="s">
        <v>1171</v>
      </c>
      <c r="B420" s="136" t="s">
        <v>68</v>
      </c>
      <c r="C420" s="135" t="s">
        <v>1024</v>
      </c>
      <c r="D420" s="118">
        <v>6582111</v>
      </c>
      <c r="E420" s="118"/>
      <c r="F420" s="132"/>
      <c r="G420" s="132">
        <v>178.91508653680461</v>
      </c>
      <c r="H420" s="132">
        <v>56.472112995480146</v>
      </c>
      <c r="I420" s="133">
        <v>2.8452E-3</v>
      </c>
      <c r="J420" s="133">
        <v>1.0008E-3</v>
      </c>
      <c r="K420" s="133">
        <v>1.2829999999999999E-2</v>
      </c>
      <c r="L420" s="133">
        <v>6.6493000000000003E-3</v>
      </c>
      <c r="M420" s="133">
        <v>2.6307000000000001E-3</v>
      </c>
      <c r="N420" s="133">
        <v>1.7159E-3</v>
      </c>
      <c r="O420" s="133">
        <v>3.3944000000000001E-3</v>
      </c>
      <c r="P420" s="133">
        <v>1.949E-3</v>
      </c>
      <c r="Q420" s="133">
        <v>3.5041999999999998E-3</v>
      </c>
      <c r="R420" s="133">
        <v>8.2932000000000004E-4</v>
      </c>
      <c r="T420" s="174">
        <f t="shared" si="97"/>
        <v>1.5902515853042466E-5</v>
      </c>
      <c r="U420" s="174">
        <f t="shared" si="98"/>
        <v>1.772202148837783E-5</v>
      </c>
      <c r="V420" s="174">
        <f t="shared" si="99"/>
        <v>7.170999521809885E-5</v>
      </c>
      <c r="W420" s="174">
        <f t="shared" si="100"/>
        <v>1.1774484160938319E-4</v>
      </c>
      <c r="X420" s="174">
        <f t="shared" si="101"/>
        <v>1.4703623103682981E-5</v>
      </c>
      <c r="Y420" s="174">
        <f t="shared" si="102"/>
        <v>3.0384908744911588E-5</v>
      </c>
      <c r="Z420" s="174">
        <f t="shared" si="103"/>
        <v>1.897212843088969E-5</v>
      </c>
      <c r="AA420" s="174">
        <f t="shared" si="104"/>
        <v>3.451260979301398E-5</v>
      </c>
      <c r="AB420" s="174">
        <f t="shared" si="105"/>
        <v>1.9585827376715666E-5</v>
      </c>
      <c r="AC420" s="174">
        <f t="shared" si="106"/>
        <v>1.4685478477959135E-5</v>
      </c>
      <c r="AE420" s="175">
        <f t="shared" si="107"/>
        <v>1.1144162126389112</v>
      </c>
      <c r="AF420" s="175">
        <f t="shared" si="108"/>
        <v>1.6419585756668078</v>
      </c>
      <c r="AG420" s="175">
        <f t="shared" si="109"/>
        <v>2.0664912675366889</v>
      </c>
      <c r="AH420" s="175">
        <f t="shared" si="110"/>
        <v>1.8191216614801045</v>
      </c>
      <c r="AI420" s="175">
        <f t="shared" si="111"/>
        <v>0.74980128209532571</v>
      </c>
    </row>
    <row r="421" spans="1:35" x14ac:dyDescent="0.25">
      <c r="A421" s="30" t="s">
        <v>1172</v>
      </c>
      <c r="B421" s="136" t="s">
        <v>72</v>
      </c>
      <c r="C421" s="135" t="s">
        <v>1044</v>
      </c>
      <c r="D421" s="118">
        <v>5723011</v>
      </c>
      <c r="E421" s="118">
        <v>8001</v>
      </c>
      <c r="F421" s="132"/>
      <c r="G421" s="132">
        <v>335.4</v>
      </c>
      <c r="H421" s="132">
        <v>56.8</v>
      </c>
      <c r="I421" s="133">
        <v>2.0755000000000001E-3</v>
      </c>
      <c r="J421" s="133">
        <v>3.4217999999999998E-4</v>
      </c>
      <c r="K421" s="133">
        <v>5.2195000000000002E-3</v>
      </c>
      <c r="L421" s="133">
        <v>1.0338999999999999E-3</v>
      </c>
      <c r="M421" s="133">
        <v>2.3183000000000001E-3</v>
      </c>
      <c r="N421" s="133">
        <v>2.5710000000000002E-4</v>
      </c>
      <c r="O421" s="133">
        <v>2.1657999999999998E-3</v>
      </c>
      <c r="P421" s="133">
        <v>2.8794999999999998E-4</v>
      </c>
      <c r="Q421" s="133">
        <v>2.0692000000000002E-3</v>
      </c>
      <c r="R421" s="133">
        <v>2.6685000000000001E-4</v>
      </c>
      <c r="T421" s="174">
        <f t="shared" si="97"/>
        <v>6.1881335718545029E-6</v>
      </c>
      <c r="U421" s="174">
        <f t="shared" si="98"/>
        <v>6.0242957746478872E-6</v>
      </c>
      <c r="V421" s="174">
        <f t="shared" si="99"/>
        <v>1.5562015503875972E-5</v>
      </c>
      <c r="W421" s="174">
        <f t="shared" si="100"/>
        <v>1.8202464788732393E-5</v>
      </c>
      <c r="X421" s="174">
        <f t="shared" si="101"/>
        <v>6.9120453190220642E-6</v>
      </c>
      <c r="Y421" s="174">
        <f t="shared" si="102"/>
        <v>4.5264084507042261E-6</v>
      </c>
      <c r="Z421" s="174">
        <f t="shared" si="103"/>
        <v>6.4573643410852712E-6</v>
      </c>
      <c r="AA421" s="174">
        <f t="shared" si="104"/>
        <v>5.069542253521127E-6</v>
      </c>
      <c r="AB421" s="174">
        <f t="shared" si="105"/>
        <v>6.1693500298151469E-6</v>
      </c>
      <c r="AC421" s="174">
        <f t="shared" si="106"/>
        <v>4.6980633802816907E-6</v>
      </c>
      <c r="AE421" s="175">
        <f t="shared" si="107"/>
        <v>0.97352387512257343</v>
      </c>
      <c r="AF421" s="175">
        <f t="shared" si="108"/>
        <v>1.1696727062248957</v>
      </c>
      <c r="AG421" s="175">
        <f t="shared" si="109"/>
        <v>0.65485804010102111</v>
      </c>
      <c r="AH421" s="175">
        <f t="shared" si="110"/>
        <v>0.78507917251407611</v>
      </c>
      <c r="AI421" s="175">
        <f t="shared" si="111"/>
        <v>0.76151674934587221</v>
      </c>
    </row>
    <row r="422" spans="1:35" x14ac:dyDescent="0.25">
      <c r="A422" s="30" t="s">
        <v>1173</v>
      </c>
      <c r="B422" s="136" t="s">
        <v>72</v>
      </c>
      <c r="C422" s="135" t="s">
        <v>1044</v>
      </c>
      <c r="D422" s="118">
        <v>5723011</v>
      </c>
      <c r="E422" s="118">
        <v>8301</v>
      </c>
      <c r="F422" s="132"/>
      <c r="G422" s="132">
        <v>295.2</v>
      </c>
      <c r="H422" s="132">
        <v>51.9</v>
      </c>
      <c r="I422" s="133">
        <v>1.8309999999999999E-3</v>
      </c>
      <c r="J422" s="133">
        <v>2.8599000000000002E-4</v>
      </c>
      <c r="K422" s="133">
        <v>4.7781000000000004E-3</v>
      </c>
      <c r="L422" s="133">
        <v>9.7841000000000009E-4</v>
      </c>
      <c r="M422" s="133">
        <v>2.0698000000000001E-3</v>
      </c>
      <c r="N422" s="133">
        <v>2.3237E-4</v>
      </c>
      <c r="O422" s="133">
        <v>1.9530000000000001E-3</v>
      </c>
      <c r="P422" s="133">
        <v>2.6676E-4</v>
      </c>
      <c r="Q422" s="133">
        <v>1.8787999999999999E-3</v>
      </c>
      <c r="R422" s="133">
        <v>2.4497000000000001E-4</v>
      </c>
      <c r="T422" s="174">
        <f t="shared" si="97"/>
        <v>6.2025745257452572E-6</v>
      </c>
      <c r="U422" s="174">
        <f t="shared" si="98"/>
        <v>5.5104046242774571E-6</v>
      </c>
      <c r="V422" s="174">
        <f t="shared" si="99"/>
        <v>1.61859756097561E-5</v>
      </c>
      <c r="W422" s="174">
        <f t="shared" si="100"/>
        <v>1.8851830443159927E-5</v>
      </c>
      <c r="X422" s="174">
        <f t="shared" si="101"/>
        <v>7.0115176151761521E-6</v>
      </c>
      <c r="Y422" s="174">
        <f t="shared" si="102"/>
        <v>4.4772639691714839E-6</v>
      </c>
      <c r="Z422" s="174">
        <f t="shared" si="103"/>
        <v>6.6158536585365859E-6</v>
      </c>
      <c r="AA422" s="174">
        <f t="shared" si="104"/>
        <v>5.1398843930635844E-6</v>
      </c>
      <c r="AB422" s="174">
        <f t="shared" si="105"/>
        <v>6.3644986449864499E-6</v>
      </c>
      <c r="AC422" s="174">
        <f t="shared" si="106"/>
        <v>4.7200385356454724E-6</v>
      </c>
      <c r="AE422" s="175">
        <f t="shared" si="107"/>
        <v>0.88840603227018322</v>
      </c>
      <c r="AF422" s="175">
        <f t="shared" si="108"/>
        <v>1.1647015229528075</v>
      </c>
      <c r="AG422" s="175">
        <f t="shared" si="109"/>
        <v>0.63855847120466802</v>
      </c>
      <c r="AH422" s="175">
        <f t="shared" si="110"/>
        <v>0.77690418475799794</v>
      </c>
      <c r="AI422" s="175">
        <f t="shared" si="111"/>
        <v>0.74161985082102588</v>
      </c>
    </row>
    <row r="423" spans="1:35" x14ac:dyDescent="0.25">
      <c r="A423" s="14"/>
      <c r="B423" s="136" t="s">
        <v>72</v>
      </c>
      <c r="C423" s="135" t="s">
        <v>1045</v>
      </c>
      <c r="D423" s="118">
        <v>3982311</v>
      </c>
      <c r="E423" s="118" t="s">
        <v>1046</v>
      </c>
      <c r="F423" s="132"/>
      <c r="G423" s="132">
        <v>3401.1</v>
      </c>
      <c r="H423" s="132">
        <v>1221.5</v>
      </c>
      <c r="I423" s="133">
        <v>3.8559999999999997E-2</v>
      </c>
      <c r="J423" s="133">
        <v>1.0468E-2</v>
      </c>
      <c r="K423" s="133">
        <v>7.3950000000000002E-2</v>
      </c>
      <c r="L423" s="133">
        <v>4.5324999999999997E-2</v>
      </c>
      <c r="M423" s="133">
        <v>3.7095999999999997E-2</v>
      </c>
      <c r="N423" s="133">
        <v>1.434E-2</v>
      </c>
      <c r="O423" s="133">
        <v>5.8619999999999998E-2</v>
      </c>
      <c r="P423" s="133">
        <v>2.8101999999999999E-2</v>
      </c>
      <c r="Q423" s="133">
        <v>4.1085999999999998E-2</v>
      </c>
      <c r="R423" s="133">
        <v>1.0222999999999999E-2</v>
      </c>
      <c r="T423" s="174">
        <f t="shared" si="97"/>
        <v>1.133750845314751E-5</v>
      </c>
      <c r="U423" s="174">
        <f t="shared" si="98"/>
        <v>8.569791240278347E-6</v>
      </c>
      <c r="V423" s="174">
        <f t="shared" si="99"/>
        <v>2.1742965511158155E-5</v>
      </c>
      <c r="W423" s="174">
        <f t="shared" si="100"/>
        <v>3.7106017191977077E-5</v>
      </c>
      <c r="X423" s="174">
        <f t="shared" si="101"/>
        <v>1.0907059480756225E-5</v>
      </c>
      <c r="Y423" s="174">
        <f t="shared" si="102"/>
        <v>1.1739664347114204E-5</v>
      </c>
      <c r="Z423" s="174">
        <f t="shared" si="103"/>
        <v>1.7235600246978919E-5</v>
      </c>
      <c r="AA423" s="174">
        <f t="shared" si="104"/>
        <v>2.3006139991813345E-5</v>
      </c>
      <c r="AB423" s="174">
        <f t="shared" si="105"/>
        <v>1.2080209344035753E-5</v>
      </c>
      <c r="AC423" s="174">
        <f t="shared" si="106"/>
        <v>8.3692181743757679E-6</v>
      </c>
      <c r="AE423" s="175">
        <f t="shared" si="107"/>
        <v>0.75587958991988302</v>
      </c>
      <c r="AF423" s="175">
        <f t="shared" si="108"/>
        <v>1.7065757278111322</v>
      </c>
      <c r="AG423" s="175">
        <f t="shared" si="109"/>
        <v>1.0763363276625546</v>
      </c>
      <c r="AH423" s="175">
        <f t="shared" si="110"/>
        <v>1.3348035265465092</v>
      </c>
      <c r="AI423" s="175">
        <f t="shared" si="111"/>
        <v>0.69280406787882554</v>
      </c>
    </row>
    <row r="424" spans="1:35" x14ac:dyDescent="0.25">
      <c r="A424" s="14"/>
      <c r="B424" s="136" t="s">
        <v>72</v>
      </c>
      <c r="C424" s="135" t="s">
        <v>1045</v>
      </c>
      <c r="D424" s="118">
        <v>3982311</v>
      </c>
      <c r="E424" s="118" t="s">
        <v>1047</v>
      </c>
      <c r="F424" s="132"/>
      <c r="G424" s="132">
        <v>291.3</v>
      </c>
      <c r="H424" s="132">
        <v>369.4</v>
      </c>
      <c r="I424" s="133">
        <v>3.4183E-3</v>
      </c>
      <c r="J424" s="133">
        <v>3.9966000000000003E-3</v>
      </c>
      <c r="K424" s="133">
        <v>6.6172999999999996E-3</v>
      </c>
      <c r="L424" s="133">
        <v>1.3502E-2</v>
      </c>
      <c r="M424" s="133">
        <v>3.1914000000000001E-3</v>
      </c>
      <c r="N424" s="133">
        <v>5.1108000000000004E-3</v>
      </c>
      <c r="O424" s="133">
        <v>5.6595999999999999E-3</v>
      </c>
      <c r="P424" s="133">
        <v>9.4725999999999994E-3</v>
      </c>
      <c r="Q424" s="133">
        <v>3.6321000000000001E-3</v>
      </c>
      <c r="R424" s="133">
        <v>3.8839999999999999E-3</v>
      </c>
      <c r="T424" s="174">
        <f t="shared" si="97"/>
        <v>1.173463783041538E-5</v>
      </c>
      <c r="U424" s="174">
        <f t="shared" si="98"/>
        <v>1.0819166215484572E-5</v>
      </c>
      <c r="V424" s="174">
        <f t="shared" si="99"/>
        <v>2.2716443529007894E-5</v>
      </c>
      <c r="W424" s="174">
        <f t="shared" si="100"/>
        <v>3.6551164049810509E-5</v>
      </c>
      <c r="X424" s="174">
        <f t="shared" si="101"/>
        <v>1.0955715756951597E-5</v>
      </c>
      <c r="Y424" s="174">
        <f t="shared" si="102"/>
        <v>1.383540877097997E-5</v>
      </c>
      <c r="Z424" s="174">
        <f t="shared" si="103"/>
        <v>1.942876759354617E-5</v>
      </c>
      <c r="AA424" s="174">
        <f t="shared" si="104"/>
        <v>2.5643205197617759E-5</v>
      </c>
      <c r="AB424" s="174">
        <f t="shared" si="105"/>
        <v>1.2468589083419155E-5</v>
      </c>
      <c r="AC424" s="174">
        <f t="shared" si="106"/>
        <v>1.0514347590687601E-5</v>
      </c>
      <c r="AE424" s="175">
        <f t="shared" si="107"/>
        <v>0.92198552455040683</v>
      </c>
      <c r="AF424" s="175">
        <f t="shared" si="108"/>
        <v>1.6090178906366346</v>
      </c>
      <c r="AG424" s="175">
        <f t="shared" si="109"/>
        <v>1.2628484599193035</v>
      </c>
      <c r="AH424" s="175">
        <f t="shared" si="110"/>
        <v>1.3198575295190569</v>
      </c>
      <c r="AI424" s="175">
        <f t="shared" si="111"/>
        <v>0.84326682997915758</v>
      </c>
    </row>
    <row r="425" spans="1:35" x14ac:dyDescent="0.25">
      <c r="A425" s="14"/>
      <c r="B425" s="136" t="s">
        <v>72</v>
      </c>
      <c r="C425" s="135" t="s">
        <v>1045</v>
      </c>
      <c r="D425" s="118">
        <v>3982311</v>
      </c>
      <c r="E425" s="118" t="s">
        <v>1048</v>
      </c>
      <c r="F425" s="132"/>
      <c r="G425" s="132">
        <v>1298.2</v>
      </c>
      <c r="H425" s="132">
        <v>403.9</v>
      </c>
      <c r="I425" s="133">
        <v>1.5295E-2</v>
      </c>
      <c r="J425" s="133">
        <v>3.8722000000000001E-3</v>
      </c>
      <c r="K425" s="133">
        <v>3.0811999999999999E-2</v>
      </c>
      <c r="L425" s="133">
        <v>1.553E-2</v>
      </c>
      <c r="M425" s="133">
        <v>1.4513E-2</v>
      </c>
      <c r="N425" s="133">
        <v>4.5462000000000002E-3</v>
      </c>
      <c r="O425" s="133">
        <v>2.2159999999999999E-2</v>
      </c>
      <c r="P425" s="133">
        <v>9.1427000000000001E-3</v>
      </c>
      <c r="Q425" s="133">
        <v>1.6299999999999999E-2</v>
      </c>
      <c r="R425" s="133">
        <v>3.7664999999999999E-3</v>
      </c>
      <c r="T425" s="174">
        <f t="shared" si="97"/>
        <v>1.1781697735325835E-5</v>
      </c>
      <c r="U425" s="174">
        <f t="shared" si="98"/>
        <v>9.5870264917058693E-6</v>
      </c>
      <c r="V425" s="174">
        <f t="shared" si="99"/>
        <v>2.3734401478970881E-5</v>
      </c>
      <c r="W425" s="174">
        <f t="shared" si="100"/>
        <v>3.8450111413716272E-5</v>
      </c>
      <c r="X425" s="174">
        <f t="shared" si="101"/>
        <v>1.1179325219534739E-5</v>
      </c>
      <c r="Y425" s="174">
        <f t="shared" si="102"/>
        <v>1.1255756375340432E-5</v>
      </c>
      <c r="Z425" s="174">
        <f t="shared" si="103"/>
        <v>1.706978893853027E-5</v>
      </c>
      <c r="AA425" s="174">
        <f t="shared" si="104"/>
        <v>2.2636048526863085E-5</v>
      </c>
      <c r="AB425" s="174">
        <f t="shared" si="105"/>
        <v>1.2555846556770913E-5</v>
      </c>
      <c r="AC425" s="174">
        <f t="shared" si="106"/>
        <v>9.3253280514978958E-6</v>
      </c>
      <c r="AE425" s="175">
        <f t="shared" si="107"/>
        <v>0.81372198702403142</v>
      </c>
      <c r="AF425" s="175">
        <f t="shared" si="108"/>
        <v>1.6200160533975876</v>
      </c>
      <c r="AG425" s="175">
        <f t="shared" si="109"/>
        <v>1.0068368308734894</v>
      </c>
      <c r="AH425" s="175">
        <f t="shared" si="110"/>
        <v>1.3260883663165008</v>
      </c>
      <c r="AI425" s="175">
        <f t="shared" si="111"/>
        <v>0.74270802923034163</v>
      </c>
    </row>
    <row r="426" spans="1:35" x14ac:dyDescent="0.25">
      <c r="A426" s="14"/>
      <c r="B426" s="136" t="s">
        <v>72</v>
      </c>
      <c r="C426" s="135" t="s">
        <v>1049</v>
      </c>
      <c r="D426" s="118">
        <v>4963011</v>
      </c>
      <c r="E426" s="118" t="s">
        <v>1050</v>
      </c>
      <c r="F426" s="132"/>
      <c r="G426" s="132">
        <v>339.7</v>
      </c>
      <c r="H426" s="132">
        <v>198</v>
      </c>
      <c r="I426" s="133">
        <v>4.6905000000000002E-3</v>
      </c>
      <c r="J426" s="133">
        <v>1.2505999999999999E-3</v>
      </c>
      <c r="K426" s="133">
        <v>5.4121999999999998E-3</v>
      </c>
      <c r="L426" s="133">
        <v>4.0432999999999997E-3</v>
      </c>
      <c r="M426" s="133">
        <v>3.0090999999999998E-3</v>
      </c>
      <c r="N426" s="133">
        <v>8.6010000000000004E-4</v>
      </c>
      <c r="O426" s="133">
        <v>2.0825000000000001E-3</v>
      </c>
      <c r="P426" s="133">
        <v>1.2723999999999999E-3</v>
      </c>
      <c r="Q426" s="133">
        <v>4.9182000000000002E-3</v>
      </c>
      <c r="R426" s="133">
        <v>1.1447E-3</v>
      </c>
      <c r="T426" s="174">
        <f t="shared" si="97"/>
        <v>1.3807771563143952E-5</v>
      </c>
      <c r="U426" s="174">
        <f t="shared" si="98"/>
        <v>6.3161616161616159E-6</v>
      </c>
      <c r="V426" s="174">
        <f t="shared" si="99"/>
        <v>1.593229319988225E-5</v>
      </c>
      <c r="W426" s="174">
        <f t="shared" si="100"/>
        <v>2.042070707070707E-5</v>
      </c>
      <c r="X426" s="174">
        <f t="shared" si="101"/>
        <v>8.8581100971445382E-6</v>
      </c>
      <c r="Y426" s="174">
        <f t="shared" si="102"/>
        <v>4.3439393939393944E-6</v>
      </c>
      <c r="Z426" s="174">
        <f t="shared" si="103"/>
        <v>6.1304091845746255E-6</v>
      </c>
      <c r="AA426" s="174">
        <f t="shared" si="104"/>
        <v>6.4262626262626255E-6</v>
      </c>
      <c r="AB426" s="174">
        <f t="shared" si="105"/>
        <v>1.4478068884309687E-5</v>
      </c>
      <c r="AC426" s="174">
        <f t="shared" si="106"/>
        <v>5.7813131313131315E-6</v>
      </c>
      <c r="AE426" s="175">
        <f t="shared" si="107"/>
        <v>0.45743526298051396</v>
      </c>
      <c r="AF426" s="175">
        <f t="shared" si="108"/>
        <v>1.2817180059715441</v>
      </c>
      <c r="AG426" s="175">
        <f t="shared" si="109"/>
        <v>0.49039121734778257</v>
      </c>
      <c r="AH426" s="175">
        <f t="shared" si="110"/>
        <v>1.0482599827809909</v>
      </c>
      <c r="AI426" s="175">
        <f t="shared" si="111"/>
        <v>0.39931521099326389</v>
      </c>
    </row>
    <row r="427" spans="1:35" x14ac:dyDescent="0.25">
      <c r="A427" s="14"/>
      <c r="B427" s="136" t="s">
        <v>72</v>
      </c>
      <c r="C427" s="135" t="s">
        <v>1049</v>
      </c>
      <c r="D427" s="118">
        <v>4963011</v>
      </c>
      <c r="E427" s="118"/>
      <c r="F427" s="132"/>
      <c r="G427" s="132">
        <v>202.05805936073011</v>
      </c>
      <c r="H427" s="132">
        <v>152.24200913241998</v>
      </c>
      <c r="I427" s="133">
        <v>2.7690000000000002E-3</v>
      </c>
      <c r="J427" s="133">
        <v>9.4244000000000001E-4</v>
      </c>
      <c r="K427" s="133">
        <v>3.1711E-3</v>
      </c>
      <c r="L427" s="133">
        <v>3.0631E-3</v>
      </c>
      <c r="M427" s="133">
        <v>1.7986E-3</v>
      </c>
      <c r="N427" s="133">
        <v>6.3858999999999997E-4</v>
      </c>
      <c r="O427" s="133">
        <v>1.2328E-3</v>
      </c>
      <c r="P427" s="133">
        <v>9.6016000000000005E-4</v>
      </c>
      <c r="Q427" s="133">
        <v>2.9310999999999999E-3</v>
      </c>
      <c r="R427" s="133">
        <v>8.5545E-4</v>
      </c>
      <c r="T427" s="174">
        <f t="shared" si="97"/>
        <v>1.3703981958257658E-5</v>
      </c>
      <c r="U427" s="174">
        <f t="shared" si="98"/>
        <v>6.1904070063885351E-6</v>
      </c>
      <c r="V427" s="174">
        <f t="shared" si="99"/>
        <v>1.5694004040386731E-5</v>
      </c>
      <c r="W427" s="174">
        <f t="shared" si="100"/>
        <v>2.011993941393481E-5</v>
      </c>
      <c r="X427" s="174">
        <f t="shared" si="101"/>
        <v>8.9014019321495926E-6</v>
      </c>
      <c r="Y427" s="174">
        <f t="shared" si="102"/>
        <v>4.1945715485438377E-6</v>
      </c>
      <c r="Z427" s="174">
        <f t="shared" si="103"/>
        <v>6.1012166696063701E-6</v>
      </c>
      <c r="AA427" s="174">
        <f t="shared" si="104"/>
        <v>6.3068006358537586E-6</v>
      </c>
      <c r="AB427" s="174">
        <f t="shared" si="105"/>
        <v>1.4506226622552912E-5</v>
      </c>
      <c r="AC427" s="174">
        <f t="shared" si="106"/>
        <v>5.6190141267508512E-6</v>
      </c>
      <c r="AE427" s="175">
        <f t="shared" si="107"/>
        <v>0.45172323090066235</v>
      </c>
      <c r="AF427" s="175">
        <f t="shared" si="108"/>
        <v>1.2820144153243773</v>
      </c>
      <c r="AG427" s="175">
        <f t="shared" si="109"/>
        <v>0.47122594626292691</v>
      </c>
      <c r="AH427" s="175">
        <f t="shared" si="110"/>
        <v>1.0336955688316265</v>
      </c>
      <c r="AI427" s="175">
        <f t="shared" si="111"/>
        <v>0.38735187812486938</v>
      </c>
    </row>
    <row r="428" spans="1:35" x14ac:dyDescent="0.25">
      <c r="A428" s="14"/>
      <c r="B428" s="136" t="s">
        <v>74</v>
      </c>
      <c r="C428" s="135" t="s">
        <v>1051</v>
      </c>
      <c r="D428" s="118">
        <v>4183311</v>
      </c>
      <c r="E428" s="118">
        <v>1</v>
      </c>
      <c r="F428" s="132"/>
      <c r="G428" s="132">
        <v>260.89999999999998</v>
      </c>
      <c r="H428" s="132">
        <v>106.2</v>
      </c>
      <c r="I428" s="133">
        <v>4.4155000000000002E-3</v>
      </c>
      <c r="J428" s="133">
        <v>1.2117E-3</v>
      </c>
      <c r="K428" s="133">
        <v>1.0708000000000001E-2</v>
      </c>
      <c r="L428" s="133">
        <v>4.0896999999999999E-3</v>
      </c>
      <c r="M428" s="133">
        <v>5.5928999999999996E-3</v>
      </c>
      <c r="N428" s="133">
        <v>1.3550000000000001E-3</v>
      </c>
      <c r="O428" s="133">
        <v>6.1808999999999996E-3</v>
      </c>
      <c r="P428" s="133">
        <v>2.2258E-3</v>
      </c>
      <c r="Q428" s="133">
        <v>3.1508999999999999E-3</v>
      </c>
      <c r="R428" s="133">
        <v>8.4462000000000003E-4</v>
      </c>
      <c r="T428" s="174">
        <f t="shared" si="97"/>
        <v>1.6924108853967038E-5</v>
      </c>
      <c r="U428" s="174">
        <f t="shared" si="98"/>
        <v>1.1409604519774012E-5</v>
      </c>
      <c r="V428" s="174">
        <f t="shared" si="99"/>
        <v>4.1042545036412424E-5</v>
      </c>
      <c r="W428" s="174">
        <f t="shared" si="100"/>
        <v>3.8509416195856872E-5</v>
      </c>
      <c r="X428" s="174">
        <f t="shared" si="101"/>
        <v>2.143694902261403E-5</v>
      </c>
      <c r="Y428" s="174">
        <f t="shared" si="102"/>
        <v>1.275894538606403E-5</v>
      </c>
      <c r="Z428" s="174">
        <f t="shared" si="103"/>
        <v>2.3690686086623229E-5</v>
      </c>
      <c r="AA428" s="174">
        <f t="shared" si="104"/>
        <v>2.0958568738229755E-5</v>
      </c>
      <c r="AB428" s="174">
        <f t="shared" si="105"/>
        <v>1.2077041011881948E-5</v>
      </c>
      <c r="AC428" s="174">
        <f t="shared" si="106"/>
        <v>7.9531073446327689E-6</v>
      </c>
      <c r="AE428" s="175">
        <f t="shared" si="107"/>
        <v>0.67416279452135419</v>
      </c>
      <c r="AF428" s="175">
        <f t="shared" si="108"/>
        <v>0.93828041515680394</v>
      </c>
      <c r="AG428" s="175">
        <f t="shared" si="109"/>
        <v>0.5951847612551816</v>
      </c>
      <c r="AH428" s="175">
        <f t="shared" si="110"/>
        <v>0.88467546535361241</v>
      </c>
      <c r="AI428" s="175">
        <f t="shared" si="111"/>
        <v>0.65853112006559689</v>
      </c>
    </row>
    <row r="429" spans="1:35" x14ac:dyDescent="0.25">
      <c r="A429" s="14"/>
      <c r="B429" s="136" t="s">
        <v>74</v>
      </c>
      <c r="C429" s="135" t="s">
        <v>1052</v>
      </c>
      <c r="D429" s="118">
        <v>5748611</v>
      </c>
      <c r="E429" s="118">
        <v>1</v>
      </c>
      <c r="F429" s="132"/>
      <c r="G429" s="132">
        <v>659.1</v>
      </c>
      <c r="H429" s="132">
        <v>285.5</v>
      </c>
      <c r="I429" s="133">
        <v>7.4187000000000003E-3</v>
      </c>
      <c r="J429" s="133">
        <v>3.9023999999999999E-3</v>
      </c>
      <c r="K429" s="133">
        <v>1.9369999999999998E-2</v>
      </c>
      <c r="L429" s="133">
        <v>8.2258000000000001E-3</v>
      </c>
      <c r="M429" s="133">
        <v>1.1110999999999999E-2</v>
      </c>
      <c r="N429" s="133">
        <v>2.8135999999999999E-3</v>
      </c>
      <c r="O429" s="133">
        <v>1.1922E-2</v>
      </c>
      <c r="P429" s="133">
        <v>8.7852999999999994E-3</v>
      </c>
      <c r="Q429" s="133">
        <v>8.0286000000000003E-3</v>
      </c>
      <c r="R429" s="133">
        <v>3.7041000000000001E-3</v>
      </c>
      <c r="T429" s="174">
        <f t="shared" si="97"/>
        <v>1.1255803368229403E-5</v>
      </c>
      <c r="U429" s="174">
        <f t="shared" si="98"/>
        <v>1.3668651488616462E-5</v>
      </c>
      <c r="V429" s="174">
        <f t="shared" si="99"/>
        <v>2.9388560157790924E-5</v>
      </c>
      <c r="W429" s="174">
        <f t="shared" si="100"/>
        <v>2.8811908931698776E-5</v>
      </c>
      <c r="X429" s="174">
        <f t="shared" si="101"/>
        <v>1.6857836443635259E-5</v>
      </c>
      <c r="Y429" s="174">
        <f t="shared" si="102"/>
        <v>9.8549912434325731E-6</v>
      </c>
      <c r="Z429" s="174">
        <f t="shared" si="103"/>
        <v>1.8088302230314065E-5</v>
      </c>
      <c r="AA429" s="174">
        <f t="shared" si="104"/>
        <v>3.0771628721541152E-5</v>
      </c>
      <c r="AB429" s="174">
        <f t="shared" si="105"/>
        <v>1.2181156121984524E-5</v>
      </c>
      <c r="AC429" s="174">
        <f t="shared" si="106"/>
        <v>1.2974080560420315E-5</v>
      </c>
      <c r="AE429" s="175">
        <f t="shared" si="107"/>
        <v>1.2143648073310838</v>
      </c>
      <c r="AF429" s="175">
        <f t="shared" si="108"/>
        <v>0.98037837774303893</v>
      </c>
      <c r="AG429" s="175">
        <f t="shared" si="109"/>
        <v>0.58459407150989195</v>
      </c>
      <c r="AH429" s="175">
        <f t="shared" si="110"/>
        <v>1.7011894388833897</v>
      </c>
      <c r="AI429" s="175">
        <f t="shared" si="111"/>
        <v>1.0650943498708405</v>
      </c>
    </row>
    <row r="430" spans="1:35" x14ac:dyDescent="0.25">
      <c r="A430" s="14"/>
      <c r="B430" s="136" t="s">
        <v>74</v>
      </c>
      <c r="C430" s="135" t="s">
        <v>1053</v>
      </c>
      <c r="D430" s="118">
        <v>5039811</v>
      </c>
      <c r="E430" s="118">
        <v>4</v>
      </c>
      <c r="F430" s="132"/>
      <c r="G430" s="132">
        <v>437.8</v>
      </c>
      <c r="H430" s="132">
        <v>377.1</v>
      </c>
      <c r="I430" s="133">
        <v>6.4029000000000004E-3</v>
      </c>
      <c r="J430" s="133">
        <v>5.5078000000000002E-3</v>
      </c>
      <c r="K430" s="133">
        <v>1.6629000000000001E-2</v>
      </c>
      <c r="L430" s="133">
        <v>1.2279E-2</v>
      </c>
      <c r="M430" s="133">
        <v>8.2994999999999996E-3</v>
      </c>
      <c r="N430" s="133">
        <v>5.4354E-3</v>
      </c>
      <c r="O430" s="133">
        <v>8.5422999999999992E-3</v>
      </c>
      <c r="P430" s="133">
        <v>1.1887E-2</v>
      </c>
      <c r="Q430" s="133">
        <v>5.7865E-3</v>
      </c>
      <c r="R430" s="133">
        <v>5.0084999999999999E-3</v>
      </c>
      <c r="T430" s="174">
        <f t="shared" si="97"/>
        <v>1.462517131110096E-5</v>
      </c>
      <c r="U430" s="174">
        <f t="shared" si="98"/>
        <v>1.4605674887297799E-5</v>
      </c>
      <c r="V430" s="174">
        <f t="shared" si="99"/>
        <v>3.7983097304705348E-5</v>
      </c>
      <c r="W430" s="174">
        <f t="shared" si="100"/>
        <v>3.2561654733492441E-5</v>
      </c>
      <c r="X430" s="174">
        <f t="shared" si="101"/>
        <v>1.8957286432160801E-5</v>
      </c>
      <c r="Y430" s="174">
        <f t="shared" si="102"/>
        <v>1.441368337311058E-5</v>
      </c>
      <c r="Z430" s="174">
        <f t="shared" si="103"/>
        <v>1.9511877569666512E-5</v>
      </c>
      <c r="AA430" s="174">
        <f t="shared" si="104"/>
        <v>3.1522142667727391E-5</v>
      </c>
      <c r="AB430" s="174">
        <f t="shared" si="105"/>
        <v>1.3217222476016446E-5</v>
      </c>
      <c r="AC430" s="174">
        <f t="shared" si="106"/>
        <v>1.3281622911694509E-5</v>
      </c>
      <c r="AE430" s="175">
        <f t="shared" si="107"/>
        <v>0.99866692680800506</v>
      </c>
      <c r="AF430" s="175">
        <f t="shared" si="108"/>
        <v>0.85726696989133377</v>
      </c>
      <c r="AG430" s="175">
        <f t="shared" si="109"/>
        <v>0.76032418588442829</v>
      </c>
      <c r="AH430" s="175">
        <f t="shared" si="110"/>
        <v>1.615536103851545</v>
      </c>
      <c r="AI430" s="175">
        <f t="shared" si="111"/>
        <v>1.0048724636204711</v>
      </c>
    </row>
    <row r="431" spans="1:35" x14ac:dyDescent="0.25">
      <c r="A431" s="14"/>
      <c r="B431" s="136" t="s">
        <v>74</v>
      </c>
      <c r="C431" s="135" t="s">
        <v>1054</v>
      </c>
      <c r="D431" s="118">
        <v>4182011</v>
      </c>
      <c r="E431" s="118"/>
      <c r="F431" s="132"/>
      <c r="G431" s="132">
        <v>207.27949429223722</v>
      </c>
      <c r="H431" s="132">
        <v>435.25844748858395</v>
      </c>
      <c r="I431" s="133">
        <v>5.4565999999999998E-3</v>
      </c>
      <c r="J431" s="133">
        <v>7.1214E-3</v>
      </c>
      <c r="K431" s="133">
        <v>1.5709000000000001E-2</v>
      </c>
      <c r="L431" s="133">
        <v>7.9607999999999998E-2</v>
      </c>
      <c r="M431" s="133">
        <v>3.2667E-3</v>
      </c>
      <c r="N431" s="133">
        <v>7.5459999999999998E-3</v>
      </c>
      <c r="O431" s="133">
        <v>6.3920000000000001E-3</v>
      </c>
      <c r="P431" s="133">
        <v>2.0202000000000001E-2</v>
      </c>
      <c r="Q431" s="133">
        <v>5.4314999999999997E-3</v>
      </c>
      <c r="R431" s="133">
        <v>5.8982000000000001E-3</v>
      </c>
      <c r="T431" s="174">
        <f t="shared" si="97"/>
        <v>2.6324842303536795E-5</v>
      </c>
      <c r="U431" s="174">
        <f t="shared" si="98"/>
        <v>1.6361313700147732E-5</v>
      </c>
      <c r="V431" s="174">
        <f t="shared" si="99"/>
        <v>7.5786560815573718E-5</v>
      </c>
      <c r="W431" s="174">
        <f t="shared" si="100"/>
        <v>1.8289823083120742E-4</v>
      </c>
      <c r="X431" s="174">
        <f t="shared" si="101"/>
        <v>1.5759880209830966E-5</v>
      </c>
      <c r="Y431" s="174">
        <f t="shared" si="102"/>
        <v>1.7336826070901053E-5</v>
      </c>
      <c r="Z431" s="174">
        <f t="shared" si="103"/>
        <v>3.0837589708647727E-5</v>
      </c>
      <c r="AA431" s="174">
        <f t="shared" si="104"/>
        <v>4.6413803377198931E-5</v>
      </c>
      <c r="AB431" s="174">
        <f t="shared" si="105"/>
        <v>2.6203749765725928E-5</v>
      </c>
      <c r="AC431" s="174">
        <f t="shared" si="106"/>
        <v>1.3551029357459397E-5</v>
      </c>
      <c r="AE431" s="175">
        <f t="shared" si="107"/>
        <v>0.62151611437951737</v>
      </c>
      <c r="AF431" s="175">
        <f t="shared" si="108"/>
        <v>2.4133332989774994</v>
      </c>
      <c r="AG431" s="175">
        <f t="shared" si="109"/>
        <v>1.1000607771172266</v>
      </c>
      <c r="AH431" s="175">
        <f t="shared" si="110"/>
        <v>1.5051047703700136</v>
      </c>
      <c r="AI431" s="175">
        <f t="shared" si="111"/>
        <v>0.51714084734483001</v>
      </c>
    </row>
    <row r="432" spans="1:35" x14ac:dyDescent="0.25">
      <c r="A432" s="14"/>
      <c r="B432" s="136" t="s">
        <v>74</v>
      </c>
      <c r="C432" s="135" t="s">
        <v>1055</v>
      </c>
      <c r="D432" s="118">
        <v>4938811</v>
      </c>
      <c r="E432" s="118"/>
      <c r="F432" s="132"/>
      <c r="G432" s="132">
        <v>183.82009554794496</v>
      </c>
      <c r="H432" s="132">
        <v>68.720587328766868</v>
      </c>
      <c r="I432" s="133">
        <v>5.4291000000000001E-3</v>
      </c>
      <c r="J432" s="133">
        <v>1.6645E-3</v>
      </c>
      <c r="K432" s="133">
        <v>2.1911E-2</v>
      </c>
      <c r="L432" s="133">
        <v>1.8123E-2</v>
      </c>
      <c r="M432" s="133">
        <v>2.9334000000000001E-3</v>
      </c>
      <c r="N432" s="133">
        <v>1.1203000000000001E-3</v>
      </c>
      <c r="O432" s="133">
        <v>6.1992999999999996E-3</v>
      </c>
      <c r="P432" s="133">
        <v>2.2030000000000001E-3</v>
      </c>
      <c r="Q432" s="133">
        <v>5.8688000000000004E-3</v>
      </c>
      <c r="R432" s="133">
        <v>1.1900999999999999E-3</v>
      </c>
      <c r="T432" s="174">
        <f t="shared" si="97"/>
        <v>2.9534855717578236E-5</v>
      </c>
      <c r="U432" s="174">
        <f t="shared" si="98"/>
        <v>2.4221271451549861E-5</v>
      </c>
      <c r="V432" s="174">
        <f t="shared" si="99"/>
        <v>1.1919806664601071E-4</v>
      </c>
      <c r="W432" s="174">
        <f t="shared" si="100"/>
        <v>2.6372009763679069E-4</v>
      </c>
      <c r="X432" s="174">
        <f t="shared" si="101"/>
        <v>1.5957994098827429E-5</v>
      </c>
      <c r="Y432" s="174">
        <f t="shared" si="102"/>
        <v>1.6302247165618089E-5</v>
      </c>
      <c r="Z432" s="174">
        <f t="shared" si="103"/>
        <v>3.3724821987066504E-5</v>
      </c>
      <c r="AA432" s="174">
        <f t="shared" si="104"/>
        <v>3.2057351161168125E-5</v>
      </c>
      <c r="AB432" s="174">
        <f t="shared" si="105"/>
        <v>3.192686840089944E-5</v>
      </c>
      <c r="AC432" s="174">
        <f t="shared" si="106"/>
        <v>1.7317954433457188E-5</v>
      </c>
      <c r="AE432" s="175">
        <f t="shared" si="107"/>
        <v>0.82009107080669119</v>
      </c>
      <c r="AF432" s="175">
        <f t="shared" si="108"/>
        <v>2.2124528111682826</v>
      </c>
      <c r="AG432" s="175">
        <f t="shared" si="109"/>
        <v>1.0215724523181742</v>
      </c>
      <c r="AH432" s="175">
        <f t="shared" si="110"/>
        <v>0.9505565714612858</v>
      </c>
      <c r="AI432" s="175">
        <f t="shared" si="111"/>
        <v>0.54242571541934592</v>
      </c>
    </row>
    <row r="433" spans="1:35" x14ac:dyDescent="0.25">
      <c r="A433" s="14"/>
      <c r="B433" s="136" t="s">
        <v>74</v>
      </c>
      <c r="C433" s="135" t="s">
        <v>1056</v>
      </c>
      <c r="D433" s="118">
        <v>5795511</v>
      </c>
      <c r="E433" s="118"/>
      <c r="F433" s="132"/>
      <c r="G433" s="132">
        <v>155.49247420091299</v>
      </c>
      <c r="H433" s="132">
        <v>100.03939726027397</v>
      </c>
      <c r="I433" s="133">
        <v>4.0784999999999997E-3</v>
      </c>
      <c r="J433" s="133">
        <v>1.3977E-3</v>
      </c>
      <c r="K433" s="133">
        <v>8.3435999999999996E-3</v>
      </c>
      <c r="L433" s="133">
        <v>1.7361999999999999E-2</v>
      </c>
      <c r="M433" s="133">
        <v>2.1105E-3</v>
      </c>
      <c r="N433" s="133">
        <v>1.4885E-3</v>
      </c>
      <c r="O433" s="133">
        <v>3.8923999999999999E-3</v>
      </c>
      <c r="P433" s="133">
        <v>3.3411000000000001E-3</v>
      </c>
      <c r="Q433" s="133">
        <v>3.9180999999999999E-3</v>
      </c>
      <c r="R433" s="133">
        <v>1.0024000000000001E-3</v>
      </c>
      <c r="T433" s="174">
        <f t="shared" si="97"/>
        <v>2.6229565263268876E-5</v>
      </c>
      <c r="U433" s="174">
        <f t="shared" si="98"/>
        <v>1.3971495613508979E-5</v>
      </c>
      <c r="V433" s="174">
        <f t="shared" si="99"/>
        <v>5.3659188606254803E-5</v>
      </c>
      <c r="W433" s="174">
        <f t="shared" si="100"/>
        <v>1.7355162541442577E-4</v>
      </c>
      <c r="X433" s="174">
        <f t="shared" si="101"/>
        <v>1.3573004165288457E-5</v>
      </c>
      <c r="Y433" s="174">
        <f t="shared" si="102"/>
        <v>1.4879138027264874E-5</v>
      </c>
      <c r="Z433" s="174">
        <f t="shared" si="103"/>
        <v>2.5032722773261685E-5</v>
      </c>
      <c r="AA433" s="174">
        <f t="shared" si="104"/>
        <v>3.3397842165196289E-5</v>
      </c>
      <c r="AB433" s="174">
        <f t="shared" si="105"/>
        <v>2.5198004084348116E-5</v>
      </c>
      <c r="AC433" s="174">
        <f t="shared" si="106"/>
        <v>1.0020052373886673E-5</v>
      </c>
      <c r="AE433" s="175">
        <f t="shared" si="107"/>
        <v>0.53266211137224817</v>
      </c>
      <c r="AF433" s="175">
        <f t="shared" si="108"/>
        <v>3.2343318995732195</v>
      </c>
      <c r="AG433" s="175">
        <f t="shared" si="109"/>
        <v>1.0962302704744407</v>
      </c>
      <c r="AH433" s="175">
        <f t="shared" si="110"/>
        <v>1.3341673803406506</v>
      </c>
      <c r="AI433" s="175">
        <f t="shared" si="111"/>
        <v>0.39765262122926182</v>
      </c>
    </row>
    <row r="434" spans="1:35" x14ac:dyDescent="0.25">
      <c r="A434" s="14"/>
      <c r="B434" s="136" t="s">
        <v>78</v>
      </c>
      <c r="C434" s="135" t="s">
        <v>1057</v>
      </c>
      <c r="D434" s="118">
        <v>5782411</v>
      </c>
      <c r="E434" s="118">
        <v>8</v>
      </c>
      <c r="F434" s="132"/>
      <c r="G434" s="132">
        <v>647.79999999999995</v>
      </c>
      <c r="H434" s="132">
        <v>460.6</v>
      </c>
      <c r="I434" s="133">
        <v>9.2137E-3</v>
      </c>
      <c r="J434" s="133">
        <v>5.8893000000000001E-3</v>
      </c>
      <c r="K434" s="133">
        <v>2.0781999999999998E-2</v>
      </c>
      <c r="L434" s="133">
        <v>1.0978999999999999E-2</v>
      </c>
      <c r="M434" s="133">
        <v>1.4822999999999999E-2</v>
      </c>
      <c r="N434" s="133">
        <v>1.7350000000000001E-2</v>
      </c>
      <c r="O434" s="133">
        <v>1.2921999999999999E-2</v>
      </c>
      <c r="P434" s="133">
        <v>7.6971000000000001E-3</v>
      </c>
      <c r="Q434" s="133">
        <v>7.5976000000000004E-3</v>
      </c>
      <c r="R434" s="133">
        <v>7.2474999999999996E-3</v>
      </c>
      <c r="T434" s="174">
        <f t="shared" si="97"/>
        <v>1.4223062673664712E-5</v>
      </c>
      <c r="U434" s="174">
        <f t="shared" si="98"/>
        <v>1.2786148501953973E-5</v>
      </c>
      <c r="V434" s="174">
        <f t="shared" si="99"/>
        <v>3.2080889163322016E-5</v>
      </c>
      <c r="W434" s="174">
        <f t="shared" si="100"/>
        <v>2.3836300477637861E-5</v>
      </c>
      <c r="X434" s="174">
        <f t="shared" si="101"/>
        <v>2.2882062364927447E-5</v>
      </c>
      <c r="Y434" s="174">
        <f t="shared" si="102"/>
        <v>3.7668258792878856E-5</v>
      </c>
      <c r="Z434" s="174">
        <f t="shared" si="103"/>
        <v>1.9947514665020068E-5</v>
      </c>
      <c r="AA434" s="174">
        <f t="shared" si="104"/>
        <v>1.6711029092488059E-5</v>
      </c>
      <c r="AB434" s="174">
        <f t="shared" si="105"/>
        <v>1.1728311207162706E-5</v>
      </c>
      <c r="AC434" s="174">
        <f t="shared" si="106"/>
        <v>1.5734910985670863E-5</v>
      </c>
      <c r="AE434" s="175">
        <f t="shared" si="107"/>
        <v>0.89897294241898296</v>
      </c>
      <c r="AF434" s="175">
        <f t="shared" si="108"/>
        <v>0.7430062289199213</v>
      </c>
      <c r="AG434" s="175">
        <f t="shared" si="109"/>
        <v>1.6461915972493371</v>
      </c>
      <c r="AH434" s="175">
        <f t="shared" si="110"/>
        <v>0.83774993391996322</v>
      </c>
      <c r="AI434" s="175">
        <f t="shared" si="111"/>
        <v>1.3416177920024197</v>
      </c>
    </row>
    <row r="435" spans="1:35" x14ac:dyDescent="0.25">
      <c r="A435" s="14"/>
      <c r="B435" s="136" t="s">
        <v>78</v>
      </c>
      <c r="C435" s="135" t="s">
        <v>1058</v>
      </c>
      <c r="D435" s="118">
        <v>4987611</v>
      </c>
      <c r="E435" s="118">
        <v>71</v>
      </c>
      <c r="F435" s="132"/>
      <c r="G435" s="132">
        <v>419</v>
      </c>
      <c r="H435" s="132">
        <v>490.6</v>
      </c>
      <c r="I435" s="133">
        <v>9.7672999999999996E-3</v>
      </c>
      <c r="J435" s="133">
        <v>1.4279999999999999E-2</v>
      </c>
      <c r="K435" s="133">
        <v>1.5545E-2</v>
      </c>
      <c r="L435" s="133">
        <v>4.8261999999999999E-2</v>
      </c>
      <c r="M435" s="133">
        <v>1.0772E-2</v>
      </c>
      <c r="N435" s="133">
        <v>9.1240000000000002E-3</v>
      </c>
      <c r="O435" s="133">
        <v>1.8724000000000001E-2</v>
      </c>
      <c r="P435" s="133">
        <v>3.4596000000000002E-2</v>
      </c>
      <c r="Q435" s="133">
        <v>7.1643000000000002E-3</v>
      </c>
      <c r="R435" s="133">
        <v>1.0364999999999999E-2</v>
      </c>
      <c r="T435" s="174">
        <f t="shared" si="97"/>
        <v>2.3310978520286394E-5</v>
      </c>
      <c r="U435" s="174">
        <f t="shared" si="98"/>
        <v>2.9107215654300852E-5</v>
      </c>
      <c r="V435" s="174">
        <f t="shared" si="99"/>
        <v>3.7100238663484484E-5</v>
      </c>
      <c r="W435" s="174">
        <f t="shared" si="100"/>
        <v>9.8373420301671411E-5</v>
      </c>
      <c r="X435" s="174">
        <f t="shared" si="101"/>
        <v>2.5708830548926016E-5</v>
      </c>
      <c r="Y435" s="174">
        <f t="shared" si="102"/>
        <v>1.8597635548308193E-5</v>
      </c>
      <c r="Z435" s="174">
        <f t="shared" si="103"/>
        <v>4.46873508353222E-5</v>
      </c>
      <c r="AA435" s="174">
        <f t="shared" si="104"/>
        <v>7.051773338768854E-5</v>
      </c>
      <c r="AB435" s="174">
        <f t="shared" si="105"/>
        <v>1.709856801909308E-5</v>
      </c>
      <c r="AC435" s="174">
        <f t="shared" si="106"/>
        <v>2.1127191194455765E-5</v>
      </c>
      <c r="AE435" s="175">
        <f t="shared" si="107"/>
        <v>1.2486483838063802</v>
      </c>
      <c r="AF435" s="175">
        <f t="shared" si="108"/>
        <v>2.651557613792237</v>
      </c>
      <c r="AG435" s="175">
        <f t="shared" si="109"/>
        <v>0.72339484726523695</v>
      </c>
      <c r="AH435" s="175">
        <f t="shared" si="110"/>
        <v>1.5780244760436604</v>
      </c>
      <c r="AI435" s="175">
        <f t="shared" si="111"/>
        <v>1.2356117290561486</v>
      </c>
    </row>
    <row r="436" spans="1:35" x14ac:dyDescent="0.25">
      <c r="A436" s="14"/>
      <c r="B436" s="136" t="s">
        <v>78</v>
      </c>
      <c r="C436" s="135" t="s">
        <v>1059</v>
      </c>
      <c r="D436" s="118">
        <v>4878911</v>
      </c>
      <c r="E436" s="118">
        <v>477</v>
      </c>
      <c r="F436" s="132"/>
      <c r="G436" s="132">
        <v>440.2</v>
      </c>
      <c r="H436" s="132">
        <v>220.2</v>
      </c>
      <c r="I436" s="133">
        <v>6.2713999999999999E-3</v>
      </c>
      <c r="J436" s="133">
        <v>1.9464E-3</v>
      </c>
      <c r="K436" s="133">
        <v>1.1851E-2</v>
      </c>
      <c r="L436" s="133">
        <v>1.3035E-2</v>
      </c>
      <c r="M436" s="133">
        <v>7.3714999999999996E-3</v>
      </c>
      <c r="N436" s="133">
        <v>5.7869000000000002E-3</v>
      </c>
      <c r="O436" s="133">
        <v>9.3428999999999995E-3</v>
      </c>
      <c r="P436" s="133">
        <v>3.4053E-3</v>
      </c>
      <c r="Q436" s="133">
        <v>5.2984E-3</v>
      </c>
      <c r="R436" s="133">
        <v>2.5891E-3</v>
      </c>
      <c r="T436" s="174">
        <f t="shared" si="97"/>
        <v>1.424670604270786E-5</v>
      </c>
      <c r="U436" s="174">
        <f t="shared" si="98"/>
        <v>8.8392370572207089E-6</v>
      </c>
      <c r="V436" s="174">
        <f t="shared" si="99"/>
        <v>2.6921853702862338E-5</v>
      </c>
      <c r="W436" s="174">
        <f t="shared" si="100"/>
        <v>5.9196185286103545E-5</v>
      </c>
      <c r="X436" s="174">
        <f t="shared" si="101"/>
        <v>1.6745797364834167E-5</v>
      </c>
      <c r="Y436" s="174">
        <f t="shared" si="102"/>
        <v>2.628019981834696E-5</v>
      </c>
      <c r="Z436" s="174">
        <f t="shared" si="103"/>
        <v>2.1224216265333938E-5</v>
      </c>
      <c r="AA436" s="174">
        <f t="shared" si="104"/>
        <v>1.5464577656675751E-5</v>
      </c>
      <c r="AB436" s="174">
        <f t="shared" si="105"/>
        <v>1.2036347114947752E-5</v>
      </c>
      <c r="AC436" s="174">
        <f t="shared" si="106"/>
        <v>1.175794732061762E-5</v>
      </c>
      <c r="AE436" s="175">
        <f t="shared" si="107"/>
        <v>0.62044075526813092</v>
      </c>
      <c r="AF436" s="175">
        <f t="shared" si="108"/>
        <v>2.1988153542268818</v>
      </c>
      <c r="AG436" s="175">
        <f t="shared" si="109"/>
        <v>1.5693609116240022</v>
      </c>
      <c r="AH436" s="175">
        <f t="shared" si="110"/>
        <v>0.72862891441294098</v>
      </c>
      <c r="AI436" s="175">
        <f t="shared" si="111"/>
        <v>0.9768700759731006</v>
      </c>
    </row>
    <row r="437" spans="1:35" x14ac:dyDescent="0.25">
      <c r="A437" s="14"/>
      <c r="B437" s="136" t="s">
        <v>78</v>
      </c>
      <c r="C437" s="135" t="s">
        <v>1059</v>
      </c>
      <c r="D437" s="118">
        <v>4878911</v>
      </c>
      <c r="E437" s="118"/>
      <c r="F437" s="132"/>
      <c r="G437" s="132">
        <v>216.23387929957994</v>
      </c>
      <c r="H437" s="132">
        <v>115.36166408546967</v>
      </c>
      <c r="I437" s="133">
        <v>3.0314000000000001E-3</v>
      </c>
      <c r="J437" s="133">
        <v>1.0196999999999999E-3</v>
      </c>
      <c r="K437" s="133">
        <v>5.2951999999999999E-3</v>
      </c>
      <c r="L437" s="133">
        <v>6.5011000000000001E-3</v>
      </c>
      <c r="M437" s="133">
        <v>3.6456000000000001E-3</v>
      </c>
      <c r="N437" s="133">
        <v>3.0098999999999998E-3</v>
      </c>
      <c r="O437" s="133">
        <v>4.4654999999999999E-3</v>
      </c>
      <c r="P437" s="133">
        <v>1.8611000000000001E-3</v>
      </c>
      <c r="Q437" s="133">
        <v>2.5417999999999999E-3</v>
      </c>
      <c r="R437" s="133">
        <v>1.1402999999999999E-3</v>
      </c>
      <c r="T437" s="174">
        <f t="shared" si="97"/>
        <v>1.4019079756693284E-5</v>
      </c>
      <c r="U437" s="174">
        <f t="shared" si="98"/>
        <v>8.8391582080899947E-6</v>
      </c>
      <c r="V437" s="174">
        <f t="shared" si="99"/>
        <v>2.4488299507700162E-5</v>
      </c>
      <c r="W437" s="174">
        <f t="shared" si="100"/>
        <v>5.6354076126913668E-5</v>
      </c>
      <c r="X437" s="174">
        <f t="shared" si="101"/>
        <v>1.6859522715907185E-5</v>
      </c>
      <c r="Y437" s="174">
        <f t="shared" si="102"/>
        <v>2.6090989791634866E-5</v>
      </c>
      <c r="Z437" s="174">
        <f t="shared" si="103"/>
        <v>2.065125046299197E-5</v>
      </c>
      <c r="AA437" s="174">
        <f t="shared" si="104"/>
        <v>1.6132742317423056E-5</v>
      </c>
      <c r="AB437" s="174">
        <f t="shared" si="105"/>
        <v>1.1754864724405551E-5</v>
      </c>
      <c r="AC437" s="174">
        <f t="shared" si="106"/>
        <v>9.8845661515004609E-6</v>
      </c>
      <c r="AE437" s="175">
        <f t="shared" si="107"/>
        <v>0.630509160479654</v>
      </c>
      <c r="AF437" s="175">
        <f t="shared" si="108"/>
        <v>2.3012653904038354</v>
      </c>
      <c r="AG437" s="175">
        <f t="shared" si="109"/>
        <v>1.5475521004528596</v>
      </c>
      <c r="AH437" s="175">
        <f t="shared" si="110"/>
        <v>0.78119929571982594</v>
      </c>
      <c r="AI437" s="175">
        <f t="shared" si="111"/>
        <v>0.84089152731617911</v>
      </c>
    </row>
    <row r="438" spans="1:35" x14ac:dyDescent="0.25">
      <c r="A438" s="14"/>
      <c r="B438" s="30"/>
      <c r="C438" s="40"/>
      <c r="D438" s="14"/>
      <c r="E438" s="49"/>
      <c r="F438" s="49"/>
      <c r="G438" s="49"/>
      <c r="H438" s="49"/>
    </row>
    <row r="439" spans="1:35" x14ac:dyDescent="0.25">
      <c r="A439" s="14"/>
      <c r="B439" s="30"/>
      <c r="C439" s="40"/>
      <c r="D439" s="14"/>
      <c r="E439" s="49"/>
      <c r="F439" s="49"/>
      <c r="G439" s="49"/>
      <c r="H439" s="49"/>
    </row>
    <row r="440" spans="1:35" x14ac:dyDescent="0.25">
      <c r="A440" s="14"/>
      <c r="B440" s="30"/>
      <c r="C440" s="40"/>
      <c r="D440" s="14"/>
      <c r="E440" s="49"/>
      <c r="F440" s="49"/>
      <c r="G440" s="49"/>
      <c r="H440" s="49"/>
    </row>
    <row r="441" spans="1:35" x14ac:dyDescent="0.25">
      <c r="A441" s="14"/>
      <c r="B441" s="30"/>
      <c r="C441" s="40"/>
      <c r="D441" s="14"/>
      <c r="E441" s="49"/>
      <c r="F441" s="49"/>
      <c r="G441" s="49"/>
      <c r="H441" s="49"/>
    </row>
    <row r="442" spans="1:35" x14ac:dyDescent="0.25">
      <c r="A442" s="14"/>
      <c r="B442" s="30"/>
      <c r="C442" s="40"/>
      <c r="D442" s="14"/>
      <c r="E442" s="49"/>
      <c r="F442" s="49"/>
      <c r="G442" s="49"/>
      <c r="H442" s="49"/>
    </row>
    <row r="443" spans="1:35" x14ac:dyDescent="0.25">
      <c r="A443" s="14"/>
      <c r="B443" s="30"/>
      <c r="C443" s="40"/>
      <c r="D443" s="14"/>
      <c r="E443" s="49"/>
      <c r="F443" s="49"/>
      <c r="G443" s="49"/>
      <c r="H443" s="49"/>
    </row>
    <row r="444" spans="1:35" x14ac:dyDescent="0.25">
      <c r="A444" s="14"/>
      <c r="B444" s="30"/>
      <c r="C444" s="40"/>
      <c r="D444" s="14"/>
      <c r="E444" s="49"/>
      <c r="F444" s="49"/>
      <c r="G444" s="49"/>
      <c r="H444" s="49"/>
    </row>
    <row r="445" spans="1:35" x14ac:dyDescent="0.25">
      <c r="A445" s="14"/>
      <c r="B445" s="30"/>
      <c r="C445" s="40"/>
      <c r="D445" s="14"/>
      <c r="E445" s="49"/>
      <c r="F445" s="49"/>
      <c r="G445" s="49"/>
      <c r="H445" s="49"/>
    </row>
    <row r="446" spans="1:35" x14ac:dyDescent="0.25">
      <c r="A446" s="14"/>
      <c r="B446" s="30"/>
      <c r="C446" s="40"/>
      <c r="D446" s="14"/>
      <c r="E446" s="49"/>
      <c r="F446" s="49"/>
      <c r="G446" s="49"/>
      <c r="H446" s="49"/>
    </row>
    <row r="447" spans="1:35" x14ac:dyDescent="0.25">
      <c r="A447" s="14"/>
      <c r="B447" s="30"/>
      <c r="C447" s="40"/>
      <c r="D447" s="14"/>
      <c r="E447" s="49"/>
      <c r="F447" s="49"/>
      <c r="G447" s="49"/>
      <c r="H447" s="49"/>
    </row>
    <row r="448" spans="1:35" x14ac:dyDescent="0.25">
      <c r="A448" s="14"/>
      <c r="B448" s="30"/>
      <c r="C448" s="40"/>
      <c r="D448" s="14"/>
      <c r="E448" s="49"/>
      <c r="F448" s="49"/>
      <c r="G448" s="49"/>
      <c r="H448" s="49"/>
    </row>
    <row r="449" spans="1:8" x14ac:dyDescent="0.25">
      <c r="A449" s="14"/>
      <c r="B449" s="30"/>
      <c r="C449" s="40"/>
      <c r="D449" s="14"/>
      <c r="E449" s="49"/>
      <c r="F449" s="49"/>
      <c r="G449" s="49"/>
      <c r="H449" s="49"/>
    </row>
    <row r="450" spans="1:8" x14ac:dyDescent="0.25">
      <c r="A450" s="14"/>
      <c r="B450" s="30"/>
      <c r="C450" s="40"/>
      <c r="D450" s="14"/>
      <c r="E450" s="49"/>
      <c r="F450" s="49"/>
      <c r="G450" s="49"/>
      <c r="H450" s="49"/>
    </row>
    <row r="451" spans="1:8" x14ac:dyDescent="0.25">
      <c r="A451" s="14"/>
      <c r="B451" s="30"/>
      <c r="C451" s="40"/>
      <c r="D451" s="14"/>
      <c r="E451" s="49"/>
      <c r="F451" s="49"/>
      <c r="G451" s="49"/>
      <c r="H451" s="49"/>
    </row>
    <row r="452" spans="1:8" x14ac:dyDescent="0.25">
      <c r="A452" s="14"/>
      <c r="B452" s="30"/>
      <c r="C452" s="40"/>
      <c r="D452" s="14"/>
      <c r="E452" s="49"/>
      <c r="F452" s="49"/>
      <c r="G452" s="49"/>
      <c r="H452" s="49"/>
    </row>
    <row r="453" spans="1:8" x14ac:dyDescent="0.25">
      <c r="A453" s="14"/>
      <c r="B453" s="30"/>
      <c r="C453" s="40"/>
      <c r="D453" s="14"/>
      <c r="E453" s="49"/>
      <c r="F453" s="49"/>
      <c r="G453" s="49"/>
      <c r="H453" s="49"/>
    </row>
    <row r="454" spans="1:8" x14ac:dyDescent="0.25">
      <c r="A454" s="14"/>
      <c r="B454" s="30"/>
      <c r="C454" s="40"/>
      <c r="D454" s="14"/>
      <c r="E454" s="49"/>
      <c r="F454" s="49"/>
      <c r="G454" s="49"/>
      <c r="H454" s="49"/>
    </row>
    <row r="455" spans="1:8" x14ac:dyDescent="0.25">
      <c r="A455" s="14"/>
      <c r="B455" s="30"/>
      <c r="C455" s="40"/>
      <c r="D455" s="14"/>
      <c r="E455" s="49"/>
      <c r="F455" s="49"/>
      <c r="G455" s="49"/>
      <c r="H455" s="49"/>
    </row>
    <row r="456" spans="1:8" x14ac:dyDescent="0.25">
      <c r="A456" s="14"/>
      <c r="B456" s="30"/>
      <c r="C456" s="40"/>
      <c r="D456" s="14"/>
      <c r="E456" s="49"/>
      <c r="F456" s="49"/>
      <c r="G456" s="49"/>
      <c r="H456" s="49"/>
    </row>
    <row r="457" spans="1:8" x14ac:dyDescent="0.25">
      <c r="A457" s="14"/>
      <c r="B457" s="30"/>
      <c r="C457" s="40"/>
      <c r="D457" s="14"/>
      <c r="E457" s="49"/>
      <c r="F457" s="49"/>
      <c r="G457" s="49"/>
      <c r="H457" s="49"/>
    </row>
    <row r="458" spans="1:8" x14ac:dyDescent="0.25">
      <c r="A458" s="14"/>
      <c r="B458" s="30"/>
      <c r="C458" s="40"/>
      <c r="D458" s="14"/>
      <c r="E458" s="49"/>
      <c r="F458" s="49"/>
      <c r="G458" s="49"/>
      <c r="H458" s="49"/>
    </row>
    <row r="459" spans="1:8" x14ac:dyDescent="0.25">
      <c r="A459" s="14"/>
      <c r="B459" s="30"/>
      <c r="C459" s="40"/>
      <c r="D459" s="14"/>
      <c r="E459" s="49"/>
      <c r="F459" s="49"/>
      <c r="G459" s="49"/>
      <c r="H459" s="49"/>
    </row>
    <row r="460" spans="1:8" x14ac:dyDescent="0.25">
      <c r="A460" s="14"/>
      <c r="B460" s="30"/>
      <c r="C460" s="40"/>
      <c r="D460" s="14"/>
      <c r="E460" s="49"/>
      <c r="F460" s="49"/>
      <c r="G460" s="49"/>
      <c r="H460" s="49"/>
    </row>
    <row r="461" spans="1:8" x14ac:dyDescent="0.25">
      <c r="A461" s="14"/>
      <c r="B461" s="30"/>
      <c r="C461" s="40"/>
      <c r="D461" s="14"/>
      <c r="E461" s="49"/>
      <c r="F461" s="49"/>
      <c r="G461" s="49"/>
      <c r="H461" s="49"/>
    </row>
    <row r="462" spans="1:8" x14ac:dyDescent="0.25">
      <c r="A462" s="14"/>
      <c r="B462" s="30"/>
      <c r="C462" s="40"/>
      <c r="D462" s="14"/>
      <c r="E462" s="49"/>
      <c r="F462" s="49"/>
      <c r="G462" s="49"/>
      <c r="H462" s="49"/>
    </row>
    <row r="463" spans="1:8" x14ac:dyDescent="0.25">
      <c r="A463" s="14"/>
      <c r="B463" s="30"/>
      <c r="C463" s="40"/>
      <c r="D463" s="14"/>
      <c r="E463" s="49"/>
      <c r="F463" s="49"/>
      <c r="G463" s="49"/>
      <c r="H463" s="49"/>
    </row>
    <row r="464" spans="1:8" x14ac:dyDescent="0.25">
      <c r="A464" s="14"/>
      <c r="B464" s="30"/>
      <c r="C464" s="40"/>
      <c r="D464" s="14"/>
      <c r="E464" s="49"/>
      <c r="F464" s="49"/>
      <c r="G464" s="49"/>
      <c r="H464" s="49"/>
    </row>
    <row r="465" spans="1:8" x14ac:dyDescent="0.25">
      <c r="A465" s="14"/>
      <c r="B465" s="30"/>
      <c r="C465" s="40"/>
      <c r="D465" s="14"/>
      <c r="E465" s="49"/>
      <c r="F465" s="49"/>
      <c r="G465" s="49"/>
      <c r="H465" s="49"/>
    </row>
    <row r="466" spans="1:8" x14ac:dyDescent="0.25">
      <c r="A466" s="14"/>
      <c r="B466" s="30"/>
      <c r="C466" s="40"/>
      <c r="D466" s="14"/>
      <c r="E466" s="49"/>
      <c r="F466" s="49"/>
      <c r="G466" s="49"/>
      <c r="H466" s="49"/>
    </row>
    <row r="467" spans="1:8" x14ac:dyDescent="0.25">
      <c r="A467" s="14"/>
      <c r="B467" s="30"/>
      <c r="C467" s="40"/>
      <c r="D467" s="14"/>
      <c r="E467" s="49"/>
      <c r="F467" s="49"/>
      <c r="G467" s="49"/>
      <c r="H467" s="49"/>
    </row>
    <row r="468" spans="1:8" x14ac:dyDescent="0.25">
      <c r="A468" s="14"/>
      <c r="B468" s="30"/>
      <c r="C468" s="40"/>
      <c r="D468" s="14"/>
      <c r="E468" s="49"/>
      <c r="F468" s="49"/>
      <c r="G468" s="49"/>
      <c r="H468" s="49"/>
    </row>
    <row r="469" spans="1:8" x14ac:dyDescent="0.25">
      <c r="A469" s="14"/>
      <c r="B469" s="30"/>
      <c r="C469" s="40"/>
      <c r="D469" s="14"/>
      <c r="E469" s="49"/>
      <c r="F469" s="49"/>
      <c r="G469" s="49"/>
      <c r="H469" s="49"/>
    </row>
    <row r="470" spans="1:8" x14ac:dyDescent="0.25">
      <c r="A470" s="14"/>
      <c r="B470" s="30"/>
      <c r="C470" s="40"/>
      <c r="D470" s="14"/>
      <c r="E470" s="49"/>
      <c r="F470" s="49"/>
      <c r="G470" s="49"/>
      <c r="H470" s="49"/>
    </row>
    <row r="471" spans="1:8" x14ac:dyDescent="0.25">
      <c r="A471" s="14"/>
      <c r="B471" s="30"/>
      <c r="C471" s="40"/>
      <c r="D471" s="14"/>
      <c r="E471" s="49"/>
      <c r="F471" s="49"/>
      <c r="G471" s="49"/>
      <c r="H471" s="49"/>
    </row>
    <row r="472" spans="1:8" x14ac:dyDescent="0.25">
      <c r="A472" s="14"/>
      <c r="B472" s="30"/>
      <c r="C472" s="40"/>
      <c r="D472" s="14"/>
      <c r="E472" s="49"/>
      <c r="F472" s="49"/>
      <c r="G472" s="49"/>
      <c r="H472" s="49"/>
    </row>
    <row r="473" spans="1:8" x14ac:dyDescent="0.25">
      <c r="A473" s="14"/>
      <c r="B473" s="30"/>
      <c r="C473" s="40"/>
      <c r="D473" s="14"/>
      <c r="E473" s="49"/>
      <c r="F473" s="49"/>
      <c r="G473" s="49"/>
      <c r="H473" s="49"/>
    </row>
    <row r="474" spans="1:8" x14ac:dyDescent="0.25">
      <c r="A474" s="14"/>
      <c r="B474" s="30"/>
      <c r="C474" s="40"/>
      <c r="D474" s="14"/>
      <c r="E474" s="49"/>
      <c r="F474" s="49"/>
      <c r="G474" s="49"/>
      <c r="H474" s="49"/>
    </row>
    <row r="475" spans="1:8" x14ac:dyDescent="0.25">
      <c r="A475" s="14"/>
      <c r="B475" s="30"/>
      <c r="C475" s="40"/>
      <c r="D475" s="14"/>
      <c r="E475" s="49"/>
      <c r="F475" s="49"/>
      <c r="G475" s="49"/>
      <c r="H475" s="49"/>
    </row>
    <row r="476" spans="1:8" x14ac:dyDescent="0.25">
      <c r="A476" s="14"/>
      <c r="B476" s="30"/>
      <c r="C476" s="40"/>
      <c r="D476" s="14"/>
      <c r="E476" s="49"/>
      <c r="F476" s="49"/>
      <c r="G476" s="49"/>
      <c r="H476" s="49"/>
    </row>
    <row r="477" spans="1:8" x14ac:dyDescent="0.25">
      <c r="A477" s="14"/>
      <c r="B477" s="30"/>
      <c r="C477" s="40"/>
      <c r="D477" s="14"/>
      <c r="E477" s="49"/>
      <c r="F477" s="49"/>
      <c r="G477" s="49"/>
      <c r="H477" s="49"/>
    </row>
    <row r="478" spans="1:8" x14ac:dyDescent="0.25">
      <c r="A478" s="14"/>
      <c r="B478" s="30"/>
      <c r="C478" s="40"/>
      <c r="D478" s="14"/>
      <c r="E478" s="49"/>
      <c r="F478" s="49"/>
      <c r="G478" s="49"/>
      <c r="H478" s="49"/>
    </row>
    <row r="479" spans="1:8" x14ac:dyDescent="0.25">
      <c r="A479" s="14"/>
      <c r="B479" s="30"/>
      <c r="C479" s="40"/>
      <c r="D479" s="14"/>
      <c r="E479" s="49"/>
      <c r="F479" s="49"/>
      <c r="G479" s="49"/>
      <c r="H479" s="49"/>
    </row>
    <row r="480" spans="1:8" x14ac:dyDescent="0.25">
      <c r="A480" s="14"/>
      <c r="B480" s="30"/>
      <c r="C480" s="40"/>
      <c r="D480" s="14"/>
      <c r="E480" s="49"/>
      <c r="F480" s="49"/>
      <c r="G480" s="49"/>
      <c r="H480" s="49"/>
    </row>
    <row r="481" spans="1:8" x14ac:dyDescent="0.25">
      <c r="A481" s="14"/>
      <c r="B481" s="30"/>
      <c r="C481" s="40"/>
      <c r="D481" s="14"/>
      <c r="E481" s="49"/>
      <c r="F481" s="49"/>
      <c r="G481" s="49"/>
      <c r="H481" s="49"/>
    </row>
    <row r="482" spans="1:8" x14ac:dyDescent="0.25">
      <c r="A482" s="14"/>
      <c r="B482" s="30"/>
      <c r="C482" s="40"/>
      <c r="D482" s="14"/>
      <c r="E482" s="49"/>
      <c r="F482" s="49"/>
      <c r="G482" s="49"/>
      <c r="H482" s="49"/>
    </row>
    <row r="483" spans="1:8" x14ac:dyDescent="0.25">
      <c r="A483" s="14"/>
      <c r="B483" s="30"/>
      <c r="C483" s="40"/>
      <c r="D483" s="14"/>
      <c r="E483" s="49"/>
      <c r="F483" s="49"/>
      <c r="G483" s="49"/>
      <c r="H483" s="49"/>
    </row>
    <row r="484" spans="1:8" x14ac:dyDescent="0.25">
      <c r="A484" s="14"/>
      <c r="B484" s="30"/>
      <c r="C484" s="40"/>
      <c r="D484" s="14"/>
      <c r="E484" s="49"/>
      <c r="F484" s="49"/>
      <c r="G484" s="49"/>
      <c r="H484" s="49"/>
    </row>
    <row r="485" spans="1:8" x14ac:dyDescent="0.25">
      <c r="A485" s="14"/>
      <c r="B485" s="30"/>
      <c r="C485" s="40"/>
      <c r="D485" s="14"/>
      <c r="E485" s="49"/>
      <c r="F485" s="49"/>
      <c r="G485" s="49"/>
      <c r="H485" s="49"/>
    </row>
    <row r="486" spans="1:8" x14ac:dyDescent="0.25">
      <c r="A486" s="14"/>
      <c r="B486" s="30"/>
      <c r="C486" s="40"/>
      <c r="D486" s="14"/>
      <c r="E486" s="49"/>
      <c r="F486" s="49"/>
      <c r="G486" s="49"/>
      <c r="H486" s="49"/>
    </row>
    <row r="487" spans="1:8" x14ac:dyDescent="0.25">
      <c r="A487" s="14"/>
      <c r="B487" s="30"/>
      <c r="C487" s="40"/>
      <c r="D487" s="14"/>
      <c r="E487" s="49"/>
      <c r="F487" s="49"/>
      <c r="G487" s="49"/>
      <c r="H487" s="49"/>
    </row>
    <row r="488" spans="1:8" x14ac:dyDescent="0.25">
      <c r="A488" s="14"/>
      <c r="B488" s="30"/>
      <c r="C488" s="40"/>
      <c r="D488" s="14"/>
      <c r="E488" s="49"/>
      <c r="F488" s="49"/>
      <c r="G488" s="49"/>
      <c r="H488" s="49"/>
    </row>
    <row r="489" spans="1:8" x14ac:dyDescent="0.25">
      <c r="A489" s="14"/>
      <c r="B489" s="30"/>
      <c r="C489" s="40"/>
      <c r="D489" s="14"/>
      <c r="E489" s="49"/>
      <c r="F489" s="49"/>
      <c r="G489" s="49"/>
      <c r="H489" s="49"/>
    </row>
    <row r="490" spans="1:8" x14ac:dyDescent="0.25">
      <c r="A490" s="14"/>
      <c r="B490" s="30"/>
      <c r="C490" s="40"/>
      <c r="D490" s="14"/>
      <c r="E490" s="49"/>
      <c r="F490" s="49"/>
      <c r="G490" s="49"/>
      <c r="H490" s="49"/>
    </row>
    <row r="491" spans="1:8" x14ac:dyDescent="0.25">
      <c r="A491" s="14"/>
      <c r="B491" s="30"/>
      <c r="C491" s="40"/>
      <c r="D491" s="14"/>
      <c r="E491" s="49"/>
      <c r="F491" s="49"/>
      <c r="G491" s="49"/>
      <c r="H491" s="49"/>
    </row>
    <row r="492" spans="1:8" x14ac:dyDescent="0.25">
      <c r="A492" s="14"/>
      <c r="B492" s="30"/>
      <c r="C492" s="40"/>
      <c r="D492" s="14"/>
      <c r="E492" s="49"/>
      <c r="F492" s="49"/>
      <c r="G492" s="49"/>
      <c r="H492" s="49"/>
    </row>
    <row r="493" spans="1:8" x14ac:dyDescent="0.25">
      <c r="A493" s="14"/>
      <c r="B493" s="30"/>
      <c r="C493" s="40"/>
      <c r="D493" s="14"/>
      <c r="E493" s="49"/>
      <c r="F493" s="49"/>
      <c r="G493" s="49"/>
      <c r="H493" s="49"/>
    </row>
    <row r="494" spans="1:8" x14ac:dyDescent="0.25">
      <c r="A494" s="14"/>
      <c r="B494" s="30"/>
      <c r="C494" s="40"/>
      <c r="D494" s="14"/>
      <c r="E494" s="49"/>
      <c r="F494" s="49"/>
      <c r="G494" s="49"/>
      <c r="H494" s="49"/>
    </row>
    <row r="495" spans="1:8" x14ac:dyDescent="0.25">
      <c r="A495" s="14"/>
      <c r="B495" s="30"/>
      <c r="C495" s="40"/>
      <c r="D495" s="14"/>
      <c r="E495" s="49"/>
      <c r="F495" s="49"/>
      <c r="G495" s="49"/>
      <c r="H495" s="49"/>
    </row>
    <row r="496" spans="1:8" x14ac:dyDescent="0.25">
      <c r="A496" s="14"/>
      <c r="B496" s="30"/>
      <c r="C496" s="40"/>
      <c r="D496" s="14"/>
      <c r="E496" s="49"/>
      <c r="F496" s="49"/>
      <c r="G496" s="49"/>
      <c r="H496" s="49"/>
    </row>
    <row r="497" spans="1:8" x14ac:dyDescent="0.25">
      <c r="A497" s="14"/>
      <c r="B497" s="30"/>
      <c r="C497" s="40"/>
      <c r="D497" s="14"/>
      <c r="E497" s="49"/>
      <c r="F497" s="49"/>
      <c r="G497" s="49"/>
      <c r="H497" s="49"/>
    </row>
    <row r="498" spans="1:8" x14ac:dyDescent="0.25">
      <c r="A498" s="14"/>
      <c r="B498" s="30"/>
      <c r="C498" s="40"/>
      <c r="D498" s="14"/>
      <c r="E498" s="49"/>
      <c r="F498" s="49"/>
      <c r="G498" s="49"/>
      <c r="H498" s="49"/>
    </row>
    <row r="499" spans="1:8" x14ac:dyDescent="0.25">
      <c r="A499" s="14"/>
      <c r="B499" s="30"/>
      <c r="C499" s="40"/>
      <c r="D499" s="14"/>
      <c r="E499" s="49"/>
      <c r="F499" s="49"/>
      <c r="G499" s="49"/>
      <c r="H499" s="49"/>
    </row>
    <row r="500" spans="1:8" x14ac:dyDescent="0.25">
      <c r="A500" s="14"/>
      <c r="B500" s="30"/>
      <c r="C500" s="40"/>
      <c r="D500" s="14"/>
      <c r="E500" s="49"/>
      <c r="F500" s="49"/>
      <c r="G500" s="49"/>
      <c r="H500" s="49"/>
    </row>
    <row r="501" spans="1:8" x14ac:dyDescent="0.25">
      <c r="A501" s="14"/>
      <c r="B501" s="30"/>
      <c r="C501" s="40"/>
      <c r="D501" s="14"/>
      <c r="E501" s="49"/>
      <c r="F501" s="49"/>
      <c r="G501" s="49"/>
      <c r="H501" s="49"/>
    </row>
    <row r="502" spans="1:8" x14ac:dyDescent="0.25">
      <c r="A502" s="14"/>
      <c r="B502" s="30"/>
      <c r="C502" s="40"/>
      <c r="D502" s="14"/>
      <c r="E502" s="49"/>
      <c r="F502" s="49"/>
      <c r="G502" s="49"/>
      <c r="H502" s="49"/>
    </row>
    <row r="503" spans="1:8" x14ac:dyDescent="0.25">
      <c r="A503" s="14"/>
      <c r="B503" s="30"/>
      <c r="C503" s="40"/>
      <c r="D503" s="14"/>
      <c r="E503" s="49"/>
      <c r="F503" s="49"/>
      <c r="G503" s="49"/>
      <c r="H503" s="49"/>
    </row>
    <row r="504" spans="1:8" x14ac:dyDescent="0.25">
      <c r="A504" s="14"/>
      <c r="B504" s="30"/>
      <c r="C504" s="40"/>
      <c r="D504" s="14"/>
      <c r="E504" s="49"/>
      <c r="F504" s="49"/>
      <c r="G504" s="49"/>
      <c r="H504" s="49"/>
    </row>
    <row r="505" spans="1:8" x14ac:dyDescent="0.25">
      <c r="A505" s="14"/>
      <c r="B505" s="30"/>
      <c r="C505" s="40"/>
      <c r="D505" s="14"/>
      <c r="E505" s="49"/>
      <c r="F505" s="49"/>
      <c r="G505" s="49"/>
      <c r="H505" s="49"/>
    </row>
    <row r="506" spans="1:8" x14ac:dyDescent="0.25">
      <c r="A506" s="14"/>
      <c r="B506" s="30"/>
      <c r="C506" s="40"/>
      <c r="D506" s="14"/>
      <c r="E506" s="49"/>
      <c r="F506" s="49"/>
      <c r="G506" s="49"/>
      <c r="H506" s="49"/>
    </row>
    <row r="507" spans="1:8" x14ac:dyDescent="0.25">
      <c r="A507" s="14"/>
      <c r="B507" s="30"/>
      <c r="C507" s="40"/>
      <c r="D507" s="14"/>
      <c r="E507" s="49"/>
      <c r="F507" s="49"/>
      <c r="G507" s="49"/>
      <c r="H507" s="49"/>
    </row>
    <row r="508" spans="1:8" x14ac:dyDescent="0.25">
      <c r="A508" s="14"/>
      <c r="B508" s="30"/>
      <c r="C508" s="40"/>
      <c r="D508" s="14"/>
      <c r="E508" s="49"/>
      <c r="F508" s="49"/>
      <c r="G508" s="49"/>
      <c r="H508" s="49"/>
    </row>
    <row r="509" spans="1:8" x14ac:dyDescent="0.25">
      <c r="A509" s="14"/>
      <c r="B509" s="30"/>
      <c r="C509" s="40"/>
      <c r="D509" s="14"/>
      <c r="E509" s="49"/>
      <c r="F509" s="49"/>
      <c r="G509" s="49"/>
      <c r="H509" s="49"/>
    </row>
    <row r="510" spans="1:8" x14ac:dyDescent="0.25">
      <c r="A510" s="14"/>
      <c r="B510" s="30"/>
      <c r="C510" s="40"/>
      <c r="D510" s="14"/>
      <c r="E510" s="49"/>
      <c r="F510" s="49"/>
      <c r="G510" s="49"/>
      <c r="H510" s="49"/>
    </row>
    <row r="511" spans="1:8" x14ac:dyDescent="0.25">
      <c r="A511" s="14"/>
      <c r="B511" s="30"/>
      <c r="C511" s="40"/>
      <c r="D511" s="14"/>
      <c r="E511" s="49"/>
      <c r="F511" s="49"/>
      <c r="G511" s="49"/>
      <c r="H511" s="49"/>
    </row>
    <row r="512" spans="1:8" x14ac:dyDescent="0.25">
      <c r="A512" s="14"/>
      <c r="B512" s="30"/>
      <c r="C512" s="40"/>
      <c r="D512" s="14"/>
      <c r="E512" s="49"/>
      <c r="F512" s="49"/>
      <c r="G512" s="49"/>
      <c r="H512" s="49"/>
    </row>
    <row r="513" spans="1:8" x14ac:dyDescent="0.25">
      <c r="A513" s="14"/>
      <c r="B513" s="30"/>
      <c r="C513" s="40"/>
      <c r="D513" s="14"/>
      <c r="E513" s="49"/>
      <c r="F513" s="49"/>
      <c r="G513" s="49"/>
      <c r="H513" s="49"/>
    </row>
    <row r="514" spans="1:8" x14ac:dyDescent="0.25">
      <c r="A514" s="14"/>
      <c r="B514" s="30"/>
      <c r="C514" s="40"/>
      <c r="D514" s="14"/>
      <c r="E514" s="49"/>
    </row>
    <row r="515" spans="1:8" x14ac:dyDescent="0.25">
      <c r="A515" s="14"/>
      <c r="B515" s="30"/>
      <c r="C515" s="40"/>
      <c r="D515" s="14"/>
      <c r="E515" s="49"/>
    </row>
    <row r="516" spans="1:8" x14ac:dyDescent="0.25">
      <c r="A516" s="14"/>
      <c r="B516" s="30"/>
      <c r="C516" s="40"/>
      <c r="D516" s="14"/>
      <c r="E516" s="49"/>
    </row>
    <row r="517" spans="1:8" x14ac:dyDescent="0.25">
      <c r="A517" s="14"/>
      <c r="B517" s="30"/>
      <c r="C517" s="40"/>
      <c r="D517" s="14"/>
      <c r="E517" s="49"/>
    </row>
    <row r="518" spans="1:8" x14ac:dyDescent="0.25">
      <c r="A518" s="14"/>
      <c r="B518" s="30"/>
      <c r="C518" s="40"/>
      <c r="D518" s="14"/>
      <c r="E518" s="49"/>
    </row>
    <row r="519" spans="1:8" x14ac:dyDescent="0.25">
      <c r="A519" s="14"/>
      <c r="B519" s="30"/>
      <c r="C519" s="40"/>
      <c r="D519" s="14"/>
      <c r="E519" s="49"/>
    </row>
    <row r="520" spans="1:8" x14ac:dyDescent="0.25">
      <c r="A520" s="14"/>
      <c r="B520" s="30"/>
      <c r="C520" s="40"/>
      <c r="D520" s="14"/>
      <c r="E520" s="49"/>
    </row>
    <row r="521" spans="1:8" x14ac:dyDescent="0.25">
      <c r="A521" s="14"/>
      <c r="B521" s="30"/>
      <c r="C521" s="40"/>
      <c r="D521" s="14"/>
      <c r="E521" s="49"/>
    </row>
    <row r="522" spans="1:8" x14ac:dyDescent="0.25">
      <c r="A522" s="14"/>
      <c r="B522" s="30"/>
      <c r="C522" s="40"/>
      <c r="D522" s="14"/>
      <c r="E522" s="49"/>
    </row>
    <row r="523" spans="1:8" x14ac:dyDescent="0.25">
      <c r="A523" s="14"/>
      <c r="B523" s="30"/>
      <c r="C523" s="40"/>
      <c r="D523" s="14"/>
      <c r="E523" s="49"/>
    </row>
    <row r="524" spans="1:8" x14ac:dyDescent="0.25">
      <c r="A524" s="14"/>
      <c r="B524" s="30"/>
      <c r="C524" s="40"/>
      <c r="D524" s="14"/>
      <c r="E524" s="49"/>
      <c r="F524" s="14"/>
      <c r="G524" s="14"/>
      <c r="H524" s="14"/>
    </row>
    <row r="525" spans="1:8" x14ac:dyDescent="0.25">
      <c r="A525" s="14"/>
      <c r="B525" s="30"/>
      <c r="C525" s="40"/>
      <c r="D525" s="14"/>
      <c r="E525" s="49"/>
      <c r="F525" s="14"/>
      <c r="G525" s="14"/>
      <c r="H525" s="14"/>
    </row>
    <row r="526" spans="1:8" x14ac:dyDescent="0.25">
      <c r="A526" s="14"/>
      <c r="B526" s="30"/>
      <c r="C526" s="40"/>
      <c r="D526" s="14"/>
      <c r="E526" s="49"/>
      <c r="F526" s="14"/>
      <c r="G526" s="14"/>
      <c r="H526" s="14"/>
    </row>
    <row r="527" spans="1:8" x14ac:dyDescent="0.25">
      <c r="A527" s="14"/>
      <c r="B527" s="30"/>
      <c r="C527" s="40"/>
      <c r="D527" s="14"/>
      <c r="E527" s="49"/>
      <c r="F527" s="14"/>
      <c r="G527" s="14"/>
      <c r="H527" s="14"/>
    </row>
    <row r="528" spans="1:8" x14ac:dyDescent="0.25">
      <c r="A528" s="14"/>
      <c r="B528" s="30"/>
      <c r="C528" s="40"/>
      <c r="D528" s="14"/>
      <c r="E528" s="49"/>
      <c r="F528" s="14"/>
      <c r="G528" s="14"/>
      <c r="H528" s="14"/>
    </row>
    <row r="529" spans="1:8" x14ac:dyDescent="0.25">
      <c r="A529" s="14"/>
      <c r="B529" s="30"/>
      <c r="C529" s="40"/>
      <c r="D529" s="14"/>
      <c r="E529" s="49"/>
      <c r="F529" s="14"/>
      <c r="G529" s="14"/>
      <c r="H529" s="14"/>
    </row>
    <row r="530" spans="1:8" x14ac:dyDescent="0.25">
      <c r="A530" s="14"/>
      <c r="B530" s="30"/>
      <c r="C530" s="40"/>
      <c r="D530" s="14"/>
      <c r="E530" s="49"/>
      <c r="F530" s="14"/>
      <c r="G530" s="14"/>
      <c r="H530" s="14"/>
    </row>
    <row r="531" spans="1:8" x14ac:dyDescent="0.25">
      <c r="A531" s="14"/>
      <c r="B531" s="30"/>
      <c r="C531" s="40"/>
      <c r="D531" s="14"/>
      <c r="E531" s="49"/>
      <c r="F531" s="14"/>
      <c r="G531" s="14"/>
      <c r="H531" s="14"/>
    </row>
    <row r="532" spans="1:8" x14ac:dyDescent="0.25">
      <c r="A532" s="14"/>
      <c r="B532" s="30"/>
      <c r="C532" s="40"/>
      <c r="D532" s="14"/>
      <c r="E532" s="49"/>
      <c r="F532" s="14"/>
      <c r="G532" s="14"/>
      <c r="H532" s="14"/>
    </row>
    <row r="533" spans="1:8" x14ac:dyDescent="0.25">
      <c r="A533" s="14"/>
      <c r="B533" s="30"/>
      <c r="C533" s="40"/>
      <c r="D533" s="14"/>
      <c r="E533" s="49"/>
      <c r="F533" s="14"/>
      <c r="G533" s="14"/>
      <c r="H533" s="14"/>
    </row>
    <row r="534" spans="1:8" x14ac:dyDescent="0.25">
      <c r="A534" s="14"/>
      <c r="B534" s="30"/>
      <c r="C534" s="40"/>
      <c r="D534" s="14"/>
      <c r="E534" s="49"/>
      <c r="F534" s="14"/>
      <c r="G534" s="14"/>
      <c r="H534" s="14"/>
    </row>
    <row r="535" spans="1:8" x14ac:dyDescent="0.25">
      <c r="A535" s="14"/>
      <c r="B535" s="30"/>
      <c r="C535" s="40"/>
      <c r="D535" s="14"/>
      <c r="E535" s="49"/>
      <c r="F535" s="14"/>
      <c r="G535" s="14"/>
      <c r="H535" s="14"/>
    </row>
    <row r="536" spans="1:8" x14ac:dyDescent="0.25">
      <c r="A536" s="14"/>
      <c r="B536" s="30"/>
      <c r="C536" s="40"/>
      <c r="D536" s="14"/>
      <c r="E536" s="49"/>
      <c r="F536" s="14"/>
      <c r="G536" s="14"/>
      <c r="H536" s="14"/>
    </row>
    <row r="537" spans="1:8" x14ac:dyDescent="0.25">
      <c r="A537" s="14"/>
      <c r="B537" s="30"/>
      <c r="C537" s="40"/>
      <c r="D537" s="14"/>
      <c r="E537" s="49"/>
      <c r="F537" s="14"/>
      <c r="G537" s="14"/>
      <c r="H537" s="14"/>
    </row>
    <row r="538" spans="1:8" x14ac:dyDescent="0.25">
      <c r="A538" s="14"/>
      <c r="B538" s="30"/>
      <c r="C538" s="40"/>
      <c r="D538" s="14"/>
      <c r="E538" s="49"/>
      <c r="F538" s="14"/>
      <c r="G538" s="14"/>
      <c r="H538" s="14"/>
    </row>
    <row r="539" spans="1:8" x14ac:dyDescent="0.25">
      <c r="A539" s="14"/>
      <c r="B539" s="30"/>
      <c r="C539" s="40"/>
      <c r="D539" s="14"/>
      <c r="E539" s="49"/>
      <c r="F539" s="14"/>
      <c r="G539" s="14"/>
      <c r="H539" s="14"/>
    </row>
    <row r="540" spans="1:8" x14ac:dyDescent="0.25">
      <c r="A540" s="14"/>
      <c r="B540" s="30"/>
      <c r="C540" s="40"/>
      <c r="D540" s="14"/>
      <c r="E540" s="49"/>
      <c r="F540" s="14"/>
      <c r="G540" s="14"/>
      <c r="H540" s="14"/>
    </row>
    <row r="541" spans="1:8" x14ac:dyDescent="0.25">
      <c r="A541" s="14"/>
      <c r="B541" s="30"/>
      <c r="C541" s="40"/>
      <c r="D541" s="14"/>
      <c r="E541" s="49"/>
      <c r="F541" s="14"/>
      <c r="G541" s="14"/>
      <c r="H541" s="14"/>
    </row>
    <row r="542" spans="1:8" x14ac:dyDescent="0.25">
      <c r="A542" s="14"/>
      <c r="B542" s="30"/>
      <c r="C542" s="40"/>
      <c r="D542" s="14"/>
      <c r="E542" s="49"/>
      <c r="F542" s="14"/>
      <c r="G542" s="14"/>
      <c r="H542" s="14"/>
    </row>
    <row r="543" spans="1:8" x14ac:dyDescent="0.25">
      <c r="A543" s="14"/>
      <c r="B543" s="30"/>
      <c r="C543" s="40"/>
      <c r="D543" s="14"/>
      <c r="E543" s="49"/>
      <c r="F543" s="14"/>
      <c r="G543" s="14"/>
      <c r="H543" s="14"/>
    </row>
    <row r="544" spans="1:8" x14ac:dyDescent="0.25">
      <c r="A544" s="14"/>
      <c r="B544" s="30"/>
      <c r="C544" s="40"/>
      <c r="D544" s="14"/>
      <c r="E544" s="49"/>
      <c r="F544" s="14"/>
      <c r="G544" s="14"/>
      <c r="H544" s="14"/>
    </row>
    <row r="545" spans="1:8" x14ac:dyDescent="0.25">
      <c r="A545" s="14"/>
      <c r="B545" s="30"/>
      <c r="C545" s="40"/>
      <c r="D545" s="14"/>
      <c r="E545" s="49"/>
      <c r="F545" s="14"/>
      <c r="G545" s="14"/>
      <c r="H545" s="14"/>
    </row>
    <row r="546" spans="1:8" x14ac:dyDescent="0.25">
      <c r="A546" s="14"/>
      <c r="B546" s="30"/>
      <c r="C546" s="40"/>
      <c r="D546" s="14"/>
      <c r="E546" s="49"/>
      <c r="F546" s="14"/>
      <c r="G546" s="14"/>
      <c r="H546" s="14"/>
    </row>
    <row r="547" spans="1:8" x14ac:dyDescent="0.25">
      <c r="A547" s="14"/>
      <c r="B547" s="30"/>
      <c r="C547" s="40"/>
      <c r="D547" s="14"/>
      <c r="E547" s="49"/>
      <c r="F547" s="14"/>
      <c r="G547" s="14"/>
      <c r="H547" s="14"/>
    </row>
    <row r="548" spans="1:8" x14ac:dyDescent="0.25">
      <c r="A548" s="14"/>
      <c r="B548" s="30"/>
      <c r="C548" s="40"/>
      <c r="D548" s="14"/>
      <c r="E548" s="49"/>
      <c r="F548" s="14"/>
      <c r="G548" s="14"/>
      <c r="H548" s="14"/>
    </row>
    <row r="549" spans="1:8" x14ac:dyDescent="0.25">
      <c r="A549" s="14"/>
      <c r="B549" s="30"/>
      <c r="C549" s="40"/>
      <c r="D549" s="14"/>
      <c r="E549" s="49"/>
      <c r="F549" s="14"/>
      <c r="G549" s="14"/>
      <c r="H549" s="14"/>
    </row>
    <row r="550" spans="1:8" x14ac:dyDescent="0.25">
      <c r="A550" s="14"/>
      <c r="B550" s="30"/>
      <c r="C550" s="40"/>
      <c r="D550" s="14"/>
      <c r="E550" s="49"/>
      <c r="F550" s="14"/>
      <c r="G550" s="14"/>
      <c r="H550" s="14"/>
    </row>
    <row r="551" spans="1:8" x14ac:dyDescent="0.25">
      <c r="A551" s="14"/>
      <c r="B551" s="30"/>
      <c r="C551" s="40"/>
      <c r="D551" s="14"/>
      <c r="E551" s="49"/>
      <c r="F551" s="14"/>
      <c r="G551" s="14"/>
      <c r="H551" s="14"/>
    </row>
    <row r="552" spans="1:8" x14ac:dyDescent="0.25">
      <c r="A552" s="14"/>
      <c r="B552" s="30"/>
      <c r="C552" s="40"/>
      <c r="D552" s="14"/>
      <c r="E552" s="49"/>
      <c r="F552" s="14"/>
      <c r="G552" s="14"/>
      <c r="H552" s="14"/>
    </row>
    <row r="553" spans="1:8" x14ac:dyDescent="0.25">
      <c r="A553" s="14"/>
      <c r="B553" s="30"/>
      <c r="C553" s="40"/>
      <c r="D553" s="14"/>
      <c r="E553" s="49"/>
      <c r="F553" s="14"/>
      <c r="G553" s="14"/>
      <c r="H553" s="14"/>
    </row>
    <row r="554" spans="1:8" x14ac:dyDescent="0.25">
      <c r="A554" s="14"/>
      <c r="B554" s="30"/>
      <c r="C554" s="40"/>
      <c r="D554" s="14"/>
      <c r="E554" s="49"/>
      <c r="F554" s="14"/>
      <c r="G554" s="14"/>
      <c r="H554" s="14"/>
    </row>
    <row r="555" spans="1:8" x14ac:dyDescent="0.25">
      <c r="A555" s="14"/>
      <c r="B555" s="30"/>
      <c r="C555" s="40"/>
      <c r="D555" s="14"/>
      <c r="E555" s="49"/>
      <c r="F555" s="14"/>
      <c r="G555" s="14"/>
      <c r="H555" s="14"/>
    </row>
    <row r="556" spans="1:8" x14ac:dyDescent="0.25">
      <c r="A556" s="14"/>
      <c r="B556" s="30"/>
      <c r="C556" s="40"/>
      <c r="D556" s="14"/>
      <c r="E556" s="49"/>
      <c r="F556" s="14"/>
      <c r="G556" s="14"/>
      <c r="H556" s="14"/>
    </row>
    <row r="557" spans="1:8" x14ac:dyDescent="0.25">
      <c r="A557" s="14"/>
      <c r="B557" s="30"/>
      <c r="C557" s="40"/>
      <c r="D557" s="14"/>
      <c r="E557" s="49"/>
      <c r="F557" s="14"/>
      <c r="G557" s="14"/>
      <c r="H557" s="14"/>
    </row>
    <row r="558" spans="1:8" x14ac:dyDescent="0.25">
      <c r="A558" s="14"/>
      <c r="B558" s="30"/>
      <c r="C558" s="40"/>
      <c r="D558" s="14"/>
      <c r="E558" s="49"/>
      <c r="F558" s="14"/>
      <c r="G558" s="14"/>
      <c r="H558" s="14"/>
    </row>
    <row r="559" spans="1:8" x14ac:dyDescent="0.25">
      <c r="A559" s="14"/>
      <c r="B559" s="30"/>
      <c r="C559" s="40"/>
      <c r="D559" s="14"/>
      <c r="E559" s="49"/>
      <c r="F559" s="14"/>
      <c r="G559" s="14"/>
      <c r="H559" s="14"/>
    </row>
    <row r="560" spans="1:8" x14ac:dyDescent="0.25">
      <c r="A560" s="14"/>
      <c r="B560" s="30"/>
      <c r="C560" s="40"/>
      <c r="D560" s="14"/>
      <c r="E560" s="49"/>
      <c r="F560" s="14"/>
      <c r="G560" s="14"/>
      <c r="H560" s="14"/>
    </row>
    <row r="561" spans="1:8" x14ac:dyDescent="0.25">
      <c r="A561" s="14"/>
      <c r="B561" s="30"/>
      <c r="C561" s="40"/>
      <c r="D561" s="14"/>
      <c r="E561" s="49"/>
      <c r="F561" s="14"/>
      <c r="G561" s="14"/>
      <c r="H561" s="14"/>
    </row>
    <row r="562" spans="1:8" x14ac:dyDescent="0.25">
      <c r="A562" s="14"/>
      <c r="B562" s="30"/>
      <c r="C562" s="40"/>
      <c r="D562" s="14"/>
      <c r="E562" s="49"/>
      <c r="F562" s="14"/>
      <c r="G562" s="14"/>
      <c r="H562" s="14"/>
    </row>
    <row r="563" spans="1:8" x14ac:dyDescent="0.25">
      <c r="A563" s="14"/>
      <c r="B563" s="30"/>
      <c r="C563" s="40"/>
      <c r="D563" s="14"/>
      <c r="E563" s="49"/>
      <c r="F563" s="14"/>
      <c r="G563" s="14"/>
      <c r="H563" s="14"/>
    </row>
    <row r="564" spans="1:8" x14ac:dyDescent="0.25">
      <c r="A564" s="14"/>
      <c r="B564" s="30"/>
      <c r="C564" s="40"/>
      <c r="D564" s="14"/>
      <c r="E564" s="49"/>
      <c r="F564" s="14"/>
      <c r="G564" s="14"/>
      <c r="H564" s="14"/>
    </row>
    <row r="565" spans="1:8" x14ac:dyDescent="0.25">
      <c r="A565" s="14"/>
      <c r="B565" s="30"/>
      <c r="C565" s="40"/>
      <c r="D565" s="14"/>
      <c r="E565" s="49"/>
      <c r="F565" s="14"/>
      <c r="G565" s="14"/>
      <c r="H565" s="14"/>
    </row>
    <row r="566" spans="1:8" x14ac:dyDescent="0.25">
      <c r="A566" s="14"/>
      <c r="B566" s="30"/>
      <c r="C566" s="40"/>
      <c r="D566" s="14"/>
      <c r="E566" s="49"/>
      <c r="F566" s="14"/>
      <c r="G566" s="14"/>
      <c r="H566" s="14"/>
    </row>
    <row r="567" spans="1:8" x14ac:dyDescent="0.25">
      <c r="A567" s="14"/>
      <c r="B567" s="30"/>
      <c r="C567" s="40"/>
      <c r="D567" s="14"/>
      <c r="E567" s="49"/>
      <c r="F567" s="14"/>
      <c r="G567" s="14"/>
      <c r="H567" s="14"/>
    </row>
    <row r="568" spans="1:8" x14ac:dyDescent="0.25">
      <c r="A568" s="14"/>
      <c r="B568" s="30"/>
      <c r="C568" s="40"/>
      <c r="D568" s="14"/>
      <c r="E568" s="49"/>
      <c r="F568" s="14"/>
      <c r="G568" s="14"/>
      <c r="H568" s="14"/>
    </row>
    <row r="569" spans="1:8" x14ac:dyDescent="0.25">
      <c r="A569" s="14"/>
      <c r="B569" s="30"/>
      <c r="C569" s="40"/>
      <c r="D569" s="14"/>
      <c r="E569" s="49"/>
      <c r="F569" s="14"/>
      <c r="G569" s="14"/>
      <c r="H569" s="14"/>
    </row>
    <row r="570" spans="1:8" x14ac:dyDescent="0.25">
      <c r="A570" s="14"/>
      <c r="B570" s="30"/>
      <c r="C570" s="40"/>
      <c r="D570" s="14"/>
      <c r="E570" s="49"/>
      <c r="F570" s="14"/>
      <c r="G570" s="14"/>
      <c r="H570" s="14"/>
    </row>
    <row r="571" spans="1:8" x14ac:dyDescent="0.25">
      <c r="A571" s="14"/>
      <c r="B571" s="30"/>
      <c r="C571" s="40"/>
      <c r="D571" s="14"/>
      <c r="E571" s="49"/>
      <c r="F571" s="14"/>
      <c r="G571" s="14"/>
      <c r="H571" s="14"/>
    </row>
    <row r="572" spans="1:8" x14ac:dyDescent="0.25">
      <c r="A572" s="14"/>
      <c r="B572" s="30"/>
      <c r="C572" s="40"/>
      <c r="D572" s="14"/>
      <c r="E572" s="49"/>
      <c r="F572" s="14"/>
      <c r="G572" s="14"/>
      <c r="H572" s="14"/>
    </row>
    <row r="573" spans="1:8" x14ac:dyDescent="0.25">
      <c r="A573" s="14"/>
      <c r="B573" s="30"/>
      <c r="C573" s="40"/>
      <c r="D573" s="14"/>
      <c r="E573" s="49"/>
      <c r="F573" s="14"/>
      <c r="G573" s="14"/>
      <c r="H573" s="14"/>
    </row>
    <row r="574" spans="1:8" x14ac:dyDescent="0.25">
      <c r="A574" s="14"/>
      <c r="B574" s="30"/>
      <c r="C574" s="40"/>
      <c r="D574" s="14"/>
      <c r="E574" s="49"/>
      <c r="F574" s="14"/>
      <c r="G574" s="14"/>
      <c r="H574" s="14"/>
    </row>
    <row r="575" spans="1:8" x14ac:dyDescent="0.25">
      <c r="A575" s="14"/>
      <c r="B575" s="30"/>
      <c r="C575" s="40"/>
      <c r="D575" s="14"/>
      <c r="E575" s="49"/>
      <c r="F575" s="14"/>
      <c r="G575" s="14"/>
      <c r="H575" s="14"/>
    </row>
    <row r="576" spans="1:8" x14ac:dyDescent="0.25">
      <c r="A576" s="14"/>
      <c r="B576" s="30"/>
      <c r="C576" s="40"/>
      <c r="D576" s="14"/>
      <c r="E576" s="49"/>
      <c r="F576" s="14"/>
      <c r="G576" s="14"/>
      <c r="H576" s="14"/>
    </row>
    <row r="577" spans="1:8" x14ac:dyDescent="0.25">
      <c r="A577" s="14"/>
      <c r="B577" s="30"/>
      <c r="C577" s="40"/>
      <c r="D577" s="14"/>
      <c r="E577" s="49"/>
      <c r="F577" s="14"/>
      <c r="G577" s="14"/>
      <c r="H577" s="14"/>
    </row>
    <row r="578" spans="1:8" x14ac:dyDescent="0.25">
      <c r="A578" s="14"/>
      <c r="B578" s="30"/>
      <c r="C578" s="40"/>
      <c r="D578" s="14"/>
      <c r="E578" s="49"/>
      <c r="F578" s="14"/>
      <c r="G578" s="14"/>
      <c r="H578" s="14"/>
    </row>
    <row r="579" spans="1:8" x14ac:dyDescent="0.25">
      <c r="A579" s="14"/>
      <c r="B579" s="30"/>
      <c r="C579" s="40"/>
      <c r="D579" s="14"/>
      <c r="E579" s="49"/>
      <c r="F579" s="14"/>
      <c r="G579" s="14"/>
      <c r="H579" s="14"/>
    </row>
    <row r="580" spans="1:8" x14ac:dyDescent="0.25">
      <c r="A580" s="14"/>
      <c r="B580" s="30"/>
      <c r="C580" s="40"/>
      <c r="D580" s="14"/>
      <c r="E580" s="49"/>
      <c r="F580" s="14"/>
      <c r="G580" s="14"/>
      <c r="H580" s="14"/>
    </row>
    <row r="581" spans="1:8" x14ac:dyDescent="0.25">
      <c r="A581" s="14"/>
      <c r="B581" s="30"/>
      <c r="C581" s="40"/>
      <c r="D581" s="14"/>
      <c r="E581" s="49"/>
      <c r="F581" s="14"/>
      <c r="G581" s="14"/>
      <c r="H581" s="14"/>
    </row>
    <row r="582" spans="1:8" x14ac:dyDescent="0.25">
      <c r="A582" s="14"/>
      <c r="B582" s="30"/>
      <c r="C582" s="40"/>
      <c r="D582" s="14"/>
      <c r="E582" s="49"/>
      <c r="F582" s="14"/>
      <c r="G582" s="14"/>
      <c r="H582" s="14"/>
    </row>
    <row r="583" spans="1:8" x14ac:dyDescent="0.25">
      <c r="A583" s="14"/>
      <c r="B583" s="30"/>
      <c r="C583" s="40"/>
      <c r="D583" s="14"/>
      <c r="E583" s="49"/>
      <c r="F583" s="14"/>
      <c r="G583" s="14"/>
      <c r="H583" s="14"/>
    </row>
    <row r="584" spans="1:8" x14ac:dyDescent="0.25">
      <c r="A584" s="14"/>
      <c r="B584" s="30"/>
      <c r="C584" s="40"/>
      <c r="D584" s="14"/>
      <c r="E584" s="49"/>
      <c r="F584" s="14"/>
      <c r="G584" s="14"/>
      <c r="H584" s="14"/>
    </row>
    <row r="585" spans="1:8" x14ac:dyDescent="0.25">
      <c r="A585" s="14"/>
      <c r="B585" s="30"/>
      <c r="C585" s="40"/>
      <c r="D585" s="14"/>
      <c r="E585" s="49"/>
      <c r="F585" s="14"/>
      <c r="G585" s="14"/>
      <c r="H585" s="14"/>
    </row>
    <row r="586" spans="1:8" x14ac:dyDescent="0.25">
      <c r="A586" s="14"/>
      <c r="B586" s="30"/>
      <c r="C586" s="40"/>
      <c r="D586" s="14"/>
      <c r="E586" s="49"/>
      <c r="F586" s="14"/>
      <c r="G586" s="14"/>
      <c r="H586" s="14"/>
    </row>
    <row r="587" spans="1:8" x14ac:dyDescent="0.25">
      <c r="A587" s="14"/>
      <c r="B587" s="30"/>
      <c r="C587" s="40"/>
      <c r="D587" s="14"/>
      <c r="E587" s="49"/>
      <c r="F587" s="14"/>
      <c r="G587" s="14"/>
      <c r="H587" s="14"/>
    </row>
    <row r="588" spans="1:8" x14ac:dyDescent="0.25">
      <c r="A588" s="14"/>
      <c r="B588" s="30"/>
      <c r="C588" s="40"/>
      <c r="D588" s="14"/>
      <c r="E588" s="49"/>
      <c r="F588" s="14"/>
      <c r="G588" s="14"/>
      <c r="H588" s="14"/>
    </row>
    <row r="589" spans="1:8" x14ac:dyDescent="0.25">
      <c r="A589" s="14"/>
      <c r="B589" s="30"/>
      <c r="C589" s="40"/>
      <c r="D589" s="14"/>
      <c r="E589" s="49"/>
      <c r="F589" s="14"/>
      <c r="G589" s="14"/>
      <c r="H589" s="14"/>
    </row>
    <row r="590" spans="1:8" x14ac:dyDescent="0.25">
      <c r="A590" s="14"/>
      <c r="B590" s="30"/>
      <c r="C590" s="40"/>
      <c r="D590" s="14"/>
      <c r="E590" s="49"/>
      <c r="F590" s="14"/>
      <c r="G590" s="14"/>
      <c r="H590" s="14"/>
    </row>
    <row r="591" spans="1:8" x14ac:dyDescent="0.25">
      <c r="A591" s="14"/>
      <c r="B591" s="30"/>
      <c r="C591" s="40"/>
      <c r="D591" s="14"/>
      <c r="E591" s="49"/>
      <c r="F591" s="14"/>
      <c r="G591" s="14"/>
      <c r="H591" s="14"/>
    </row>
    <row r="592" spans="1:8" x14ac:dyDescent="0.25">
      <c r="A592" s="14"/>
      <c r="B592" s="30"/>
      <c r="C592" s="40"/>
      <c r="D592" s="14"/>
      <c r="E592" s="49"/>
      <c r="F592" s="14"/>
      <c r="G592" s="14"/>
      <c r="H592" s="14"/>
    </row>
    <row r="593" spans="1:8" x14ac:dyDescent="0.25">
      <c r="A593" s="14"/>
      <c r="B593" s="30"/>
      <c r="C593" s="40"/>
      <c r="D593" s="14"/>
      <c r="E593" s="49"/>
      <c r="F593" s="14"/>
      <c r="G593" s="14"/>
      <c r="H593" s="14"/>
    </row>
    <row r="594" spans="1:8" x14ac:dyDescent="0.25">
      <c r="A594" s="14"/>
      <c r="B594" s="30"/>
      <c r="C594" s="40"/>
      <c r="D594" s="14"/>
      <c r="E594" s="49"/>
      <c r="F594" s="14"/>
      <c r="G594" s="14"/>
      <c r="H594" s="14"/>
    </row>
    <row r="595" spans="1:8" x14ac:dyDescent="0.25">
      <c r="A595" s="14"/>
      <c r="B595" s="30"/>
      <c r="C595" s="40"/>
      <c r="D595" s="14"/>
      <c r="E595" s="49"/>
      <c r="F595" s="14"/>
      <c r="G595" s="14"/>
      <c r="H595" s="14"/>
    </row>
    <row r="596" spans="1:8" x14ac:dyDescent="0.25">
      <c r="A596" s="14"/>
      <c r="B596" s="30"/>
      <c r="C596" s="40"/>
      <c r="D596" s="14"/>
      <c r="E596" s="49"/>
      <c r="F596" s="14"/>
      <c r="G596" s="14"/>
      <c r="H596" s="14"/>
    </row>
    <row r="597" spans="1:8" x14ac:dyDescent="0.25">
      <c r="A597" s="14"/>
      <c r="B597" s="30"/>
      <c r="C597" s="40"/>
      <c r="D597" s="14"/>
      <c r="E597" s="49"/>
      <c r="F597" s="14"/>
      <c r="G597" s="14"/>
      <c r="H597" s="14"/>
    </row>
    <row r="598" spans="1:8" x14ac:dyDescent="0.25">
      <c r="A598" s="14"/>
      <c r="B598" s="30"/>
      <c r="C598" s="40"/>
      <c r="D598" s="14"/>
      <c r="E598" s="49"/>
      <c r="F598" s="14"/>
      <c r="G598" s="14"/>
      <c r="H598" s="14"/>
    </row>
    <row r="599" spans="1:8" x14ac:dyDescent="0.25">
      <c r="A599" s="14"/>
      <c r="B599" s="30"/>
      <c r="C599" s="40"/>
      <c r="D599" s="14"/>
      <c r="E599" s="49"/>
      <c r="F599" s="14"/>
      <c r="G599" s="14"/>
      <c r="H599" s="14"/>
    </row>
    <row r="600" spans="1:8" x14ac:dyDescent="0.25">
      <c r="A600" s="14"/>
      <c r="B600" s="30"/>
      <c r="C600" s="40"/>
      <c r="D600" s="14"/>
      <c r="E600" s="49"/>
      <c r="F600" s="14"/>
      <c r="G600" s="14"/>
      <c r="H600" s="14"/>
    </row>
    <row r="601" spans="1:8" x14ac:dyDescent="0.25">
      <c r="A601" s="14"/>
      <c r="B601" s="30"/>
      <c r="C601" s="40"/>
      <c r="D601" s="14"/>
      <c r="E601" s="49"/>
      <c r="F601" s="14"/>
      <c r="G601" s="14"/>
      <c r="H601" s="14"/>
    </row>
    <row r="602" spans="1:8" x14ac:dyDescent="0.25">
      <c r="A602" s="14"/>
      <c r="B602" s="30"/>
      <c r="C602" s="40"/>
      <c r="D602" s="14"/>
      <c r="E602" s="49"/>
      <c r="F602" s="14"/>
      <c r="G602" s="14"/>
      <c r="H602" s="14"/>
    </row>
    <row r="603" spans="1:8" x14ac:dyDescent="0.25">
      <c r="A603" s="14"/>
      <c r="B603" s="30"/>
      <c r="C603" s="40"/>
      <c r="D603" s="14"/>
      <c r="E603" s="49"/>
      <c r="F603" s="14"/>
      <c r="G603" s="14"/>
      <c r="H603" s="14"/>
    </row>
    <row r="604" spans="1:8" x14ac:dyDescent="0.25">
      <c r="A604" s="14"/>
      <c r="B604" s="30"/>
      <c r="C604" s="40"/>
      <c r="D604" s="14"/>
      <c r="E604" s="49"/>
      <c r="F604" s="14"/>
      <c r="G604" s="14"/>
      <c r="H604" s="14"/>
    </row>
    <row r="605" spans="1:8" x14ac:dyDescent="0.25">
      <c r="A605" s="14"/>
      <c r="B605" s="30"/>
      <c r="C605" s="40"/>
      <c r="D605" s="14"/>
      <c r="E605" s="49"/>
      <c r="F605" s="14"/>
      <c r="G605" s="14"/>
      <c r="H605" s="14"/>
    </row>
    <row r="606" spans="1:8" x14ac:dyDescent="0.25">
      <c r="A606" s="14"/>
      <c r="B606" s="30"/>
      <c r="C606" s="40"/>
      <c r="D606" s="14"/>
      <c r="E606" s="49"/>
      <c r="F606" s="14"/>
      <c r="G606" s="14"/>
      <c r="H606" s="14"/>
    </row>
    <row r="607" spans="1:8" x14ac:dyDescent="0.25">
      <c r="A607" s="14"/>
      <c r="B607" s="30"/>
      <c r="C607" s="40"/>
      <c r="D607" s="14"/>
      <c r="E607" s="49"/>
      <c r="F607" s="14"/>
      <c r="G607" s="14"/>
      <c r="H607" s="14"/>
    </row>
    <row r="608" spans="1:8" x14ac:dyDescent="0.25">
      <c r="A608" s="14"/>
      <c r="B608" s="30"/>
      <c r="C608" s="40"/>
      <c r="D608" s="14"/>
      <c r="E608" s="49"/>
      <c r="F608" s="14"/>
      <c r="G608" s="14"/>
      <c r="H608" s="14"/>
    </row>
    <row r="609" spans="1:8" x14ac:dyDescent="0.25">
      <c r="A609" s="14"/>
      <c r="B609" s="30"/>
      <c r="C609" s="40"/>
      <c r="D609" s="14"/>
      <c r="E609" s="49"/>
      <c r="F609" s="14"/>
      <c r="G609" s="14"/>
      <c r="H609" s="14"/>
    </row>
    <row r="610" spans="1:8" x14ac:dyDescent="0.25">
      <c r="A610" s="14"/>
      <c r="B610" s="30"/>
      <c r="C610" s="40"/>
      <c r="D610" s="14"/>
      <c r="E610" s="49"/>
      <c r="F610" s="14"/>
      <c r="G610" s="14"/>
      <c r="H610" s="14"/>
    </row>
    <row r="611" spans="1:8" x14ac:dyDescent="0.25">
      <c r="A611" s="14"/>
      <c r="B611" s="30"/>
      <c r="C611" s="40"/>
      <c r="D611" s="14"/>
      <c r="E611" s="49"/>
      <c r="F611" s="14"/>
      <c r="G611" s="14"/>
      <c r="H611" s="14"/>
    </row>
    <row r="612" spans="1:8" x14ac:dyDescent="0.25">
      <c r="A612" s="14"/>
      <c r="B612" s="30"/>
      <c r="C612" s="40"/>
      <c r="D612" s="14"/>
      <c r="E612" s="49"/>
      <c r="F612" s="14"/>
      <c r="G612" s="14"/>
      <c r="H612" s="14"/>
    </row>
    <row r="613" spans="1:8" x14ac:dyDescent="0.25">
      <c r="A613" s="14"/>
      <c r="B613" s="30"/>
      <c r="C613" s="40"/>
      <c r="D613" s="14"/>
      <c r="E613" s="49"/>
      <c r="F613" s="14"/>
      <c r="G613" s="14"/>
      <c r="H613" s="14"/>
    </row>
    <row r="614" spans="1:8" x14ac:dyDescent="0.25">
      <c r="A614" s="14"/>
      <c r="B614" s="30"/>
      <c r="C614" s="40"/>
      <c r="D614" s="14"/>
      <c r="E614" s="49"/>
      <c r="F614" s="14"/>
      <c r="G614" s="14"/>
      <c r="H614" s="14"/>
    </row>
    <row r="615" spans="1:8" x14ac:dyDescent="0.25">
      <c r="A615" s="14"/>
      <c r="B615" s="30"/>
      <c r="C615" s="40"/>
      <c r="D615" s="14"/>
      <c r="E615" s="49"/>
      <c r="F615" s="14"/>
      <c r="G615" s="14"/>
      <c r="H615" s="14"/>
    </row>
    <row r="616" spans="1:8" x14ac:dyDescent="0.25">
      <c r="A616" s="14"/>
      <c r="B616" s="30"/>
      <c r="C616" s="40"/>
      <c r="D616" s="14"/>
      <c r="E616" s="49"/>
      <c r="F616" s="14"/>
      <c r="G616" s="14"/>
      <c r="H616" s="14"/>
    </row>
    <row r="617" spans="1:8" x14ac:dyDescent="0.25">
      <c r="A617" s="14"/>
      <c r="B617" s="30"/>
      <c r="C617" s="40"/>
      <c r="D617" s="14"/>
      <c r="E617" s="49"/>
      <c r="F617" s="14"/>
      <c r="G617" s="14"/>
      <c r="H617" s="14"/>
    </row>
    <row r="618" spans="1:8" x14ac:dyDescent="0.25">
      <c r="A618" s="14"/>
      <c r="B618" s="35"/>
      <c r="C618" s="40"/>
      <c r="D618" s="14"/>
      <c r="E618" s="49"/>
      <c r="F618" s="14"/>
      <c r="G618" s="14"/>
      <c r="H618" s="14"/>
    </row>
    <row r="619" spans="1:8" x14ac:dyDescent="0.25">
      <c r="A619" s="14"/>
      <c r="B619" s="35"/>
      <c r="C619" s="40"/>
      <c r="D619" s="14"/>
      <c r="E619" s="49"/>
      <c r="F619" s="14"/>
      <c r="G619" s="14"/>
      <c r="H619" s="14"/>
    </row>
    <row r="620" spans="1:8" x14ac:dyDescent="0.25">
      <c r="A620" s="14"/>
      <c r="B620" s="35"/>
      <c r="C620" s="40"/>
      <c r="D620" s="14"/>
      <c r="E620" s="49"/>
      <c r="F620" s="14"/>
      <c r="G620" s="14"/>
      <c r="H620" s="14"/>
    </row>
    <row r="621" spans="1:8" x14ac:dyDescent="0.25">
      <c r="A621" s="14"/>
      <c r="B621" s="35"/>
      <c r="C621" s="40"/>
      <c r="D621" s="14"/>
      <c r="E621" s="49"/>
      <c r="F621" s="14"/>
      <c r="G621" s="14"/>
      <c r="H621" s="14"/>
    </row>
    <row r="622" spans="1:8" x14ac:dyDescent="0.25">
      <c r="A622" s="14"/>
      <c r="B622" s="35"/>
      <c r="C622" s="40"/>
      <c r="D622" s="14"/>
      <c r="E622" s="49"/>
      <c r="F622" s="14"/>
      <c r="G622" s="14"/>
      <c r="H622" s="14"/>
    </row>
    <row r="623" spans="1:8" x14ac:dyDescent="0.25">
      <c r="A623" s="14"/>
      <c r="B623" s="35"/>
      <c r="C623" s="40"/>
      <c r="D623" s="14"/>
      <c r="E623" s="49"/>
      <c r="F623" s="14"/>
      <c r="G623" s="14"/>
      <c r="H623" s="14"/>
    </row>
    <row r="624" spans="1:8" x14ac:dyDescent="0.25">
      <c r="A624" s="14"/>
      <c r="B624" s="35"/>
      <c r="C624" s="40"/>
      <c r="D624" s="14"/>
      <c r="E624" s="49"/>
      <c r="F624" s="14"/>
      <c r="G624" s="14"/>
      <c r="H624" s="14"/>
    </row>
    <row r="625" spans="1:8" x14ac:dyDescent="0.25">
      <c r="A625" s="14"/>
      <c r="B625" s="35"/>
      <c r="C625" s="40"/>
      <c r="D625" s="14"/>
      <c r="E625" s="49"/>
      <c r="F625" s="14"/>
      <c r="G625" s="14"/>
      <c r="H625" s="14"/>
    </row>
    <row r="626" spans="1:8" x14ac:dyDescent="0.25">
      <c r="A626" s="14"/>
      <c r="B626" s="35"/>
      <c r="C626" s="40"/>
      <c r="D626" s="14"/>
      <c r="E626" s="49"/>
      <c r="F626" s="14"/>
      <c r="G626" s="14"/>
      <c r="H626" s="14"/>
    </row>
    <row r="627" spans="1:8" x14ac:dyDescent="0.25">
      <c r="A627" s="14"/>
      <c r="B627" s="35"/>
      <c r="C627" s="40"/>
      <c r="D627" s="14"/>
      <c r="E627" s="49"/>
      <c r="F627" s="14"/>
      <c r="G627" s="14"/>
      <c r="H627" s="14"/>
    </row>
    <row r="628" spans="1:8" x14ac:dyDescent="0.25">
      <c r="A628" s="14"/>
      <c r="B628" s="35"/>
      <c r="C628" s="40"/>
      <c r="D628" s="14"/>
      <c r="E628" s="49"/>
      <c r="F628" s="14"/>
      <c r="G628" s="14"/>
      <c r="H628" s="14"/>
    </row>
    <row r="629" spans="1:8" x14ac:dyDescent="0.25">
      <c r="A629" s="14"/>
      <c r="B629" s="35"/>
      <c r="C629" s="40"/>
      <c r="D629" s="14"/>
      <c r="E629" s="49"/>
      <c r="F629" s="14"/>
      <c r="G629" s="14"/>
      <c r="H629" s="14"/>
    </row>
    <row r="630" spans="1:8" x14ac:dyDescent="0.25">
      <c r="A630" s="14"/>
      <c r="B630" s="35"/>
      <c r="C630" s="40"/>
      <c r="D630" s="14"/>
      <c r="E630" s="49"/>
      <c r="F630" s="14"/>
      <c r="G630" s="14"/>
      <c r="H630" s="14"/>
    </row>
    <row r="631" spans="1:8" x14ac:dyDescent="0.25">
      <c r="A631" s="14"/>
      <c r="B631" s="35"/>
      <c r="C631" s="40"/>
      <c r="D631" s="14"/>
      <c r="E631" s="49"/>
      <c r="F631" s="14"/>
      <c r="G631" s="14"/>
      <c r="H631" s="14"/>
    </row>
    <row r="632" spans="1:8" x14ac:dyDescent="0.25">
      <c r="A632" s="14"/>
      <c r="B632" s="14"/>
      <c r="D632" s="14"/>
      <c r="E632" s="49"/>
      <c r="F632" s="14"/>
      <c r="G632" s="14"/>
      <c r="H632" s="14"/>
    </row>
    <row r="633" spans="1:8" x14ac:dyDescent="0.25">
      <c r="A633" s="14"/>
      <c r="B633" s="14"/>
      <c r="D633" s="14"/>
      <c r="E633" s="49"/>
      <c r="F633" s="14"/>
      <c r="G633" s="14"/>
      <c r="H633" s="14"/>
    </row>
    <row r="634" spans="1:8" x14ac:dyDescent="0.25">
      <c r="A634" s="14"/>
      <c r="B634" s="14"/>
      <c r="D634" s="14"/>
      <c r="E634" s="49"/>
      <c r="F634" s="14"/>
      <c r="G634" s="14"/>
      <c r="H634" s="14"/>
    </row>
    <row r="635" spans="1:8" x14ac:dyDescent="0.25">
      <c r="A635" s="14"/>
      <c r="B635" s="14"/>
      <c r="D635" s="14"/>
      <c r="E635" s="49"/>
      <c r="F635" s="14"/>
      <c r="G635" s="14"/>
      <c r="H635" s="14"/>
    </row>
    <row r="636" spans="1:8" x14ac:dyDescent="0.25">
      <c r="A636" s="14"/>
      <c r="B636" s="14"/>
      <c r="D636" s="14"/>
      <c r="E636" s="49"/>
      <c r="F636" s="14"/>
      <c r="G636" s="14"/>
      <c r="H636" s="14"/>
    </row>
    <row r="637" spans="1:8" x14ac:dyDescent="0.25">
      <c r="A637" s="14"/>
      <c r="B637" s="14"/>
      <c r="D637" s="14"/>
      <c r="E637" s="49"/>
      <c r="F637" s="14"/>
      <c r="G637" s="14"/>
      <c r="H637" s="14"/>
    </row>
    <row r="638" spans="1:8" x14ac:dyDescent="0.25">
      <c r="A638" s="14"/>
      <c r="B638" s="14"/>
      <c r="D638" s="14"/>
      <c r="E638" s="49"/>
      <c r="F638" s="14"/>
      <c r="G638" s="14"/>
      <c r="H638" s="14"/>
    </row>
    <row r="639" spans="1:8" x14ac:dyDescent="0.25">
      <c r="A639" s="14"/>
      <c r="B639" s="14"/>
      <c r="D639" s="14"/>
      <c r="E639" s="49"/>
      <c r="F639" s="14"/>
      <c r="G639" s="14"/>
      <c r="H639" s="14"/>
    </row>
    <row r="640" spans="1:8" x14ac:dyDescent="0.25">
      <c r="A640" s="14"/>
      <c r="B640" s="14"/>
      <c r="D640" s="14"/>
      <c r="E640" s="49"/>
      <c r="F640" s="14"/>
      <c r="G640" s="14"/>
      <c r="H640" s="14"/>
    </row>
    <row r="641" spans="1:8" x14ac:dyDescent="0.25">
      <c r="A641" s="14"/>
      <c r="B641" s="14"/>
      <c r="D641" s="14"/>
      <c r="E641" s="49"/>
      <c r="F641" s="14"/>
      <c r="G641" s="14"/>
      <c r="H641" s="14"/>
    </row>
    <row r="642" spans="1:8" x14ac:dyDescent="0.25">
      <c r="A642" s="14"/>
      <c r="B642" s="14"/>
      <c r="D642" s="14"/>
      <c r="E642" s="49"/>
      <c r="F642" s="14"/>
      <c r="G642" s="14"/>
      <c r="H642" s="14"/>
    </row>
    <row r="643" spans="1:8" x14ac:dyDescent="0.25">
      <c r="A643" s="14"/>
      <c r="B643" s="14"/>
      <c r="D643" s="14"/>
      <c r="E643" s="49"/>
      <c r="F643" s="14"/>
      <c r="G643" s="14"/>
      <c r="H643" s="14"/>
    </row>
    <row r="644" spans="1:8" x14ac:dyDescent="0.25">
      <c r="A644" s="14"/>
      <c r="B644" s="14"/>
      <c r="D644" s="14"/>
      <c r="E644" s="49"/>
      <c r="F644" s="14"/>
      <c r="G644" s="14"/>
      <c r="H644" s="14"/>
    </row>
    <row r="645" spans="1:8" x14ac:dyDescent="0.25">
      <c r="A645" s="14"/>
      <c r="B645" s="14"/>
      <c r="D645" s="14"/>
      <c r="E645" s="49"/>
      <c r="F645" s="14"/>
      <c r="G645" s="14"/>
      <c r="H645" s="14"/>
    </row>
    <row r="646" spans="1:8" x14ac:dyDescent="0.25">
      <c r="A646" s="14"/>
      <c r="B646" s="14"/>
      <c r="D646" s="14"/>
      <c r="E646" s="49"/>
      <c r="F646" s="14"/>
      <c r="G646" s="14"/>
      <c r="H646" s="14"/>
    </row>
    <row r="647" spans="1:8" x14ac:dyDescent="0.25">
      <c r="A647" s="14"/>
      <c r="B647" s="14"/>
      <c r="D647" s="14"/>
      <c r="E647" s="49"/>
      <c r="F647" s="14"/>
      <c r="G647" s="14"/>
      <c r="H647" s="14"/>
    </row>
    <row r="648" spans="1:8" x14ac:dyDescent="0.25">
      <c r="A648" s="14"/>
      <c r="B648" s="14"/>
      <c r="D648" s="14"/>
      <c r="E648" s="49"/>
      <c r="F648" s="14"/>
      <c r="G648" s="14"/>
      <c r="H648" s="14"/>
    </row>
    <row r="649" spans="1:8" x14ac:dyDescent="0.25">
      <c r="A649" s="14"/>
      <c r="B649" s="14"/>
      <c r="D649" s="14"/>
      <c r="E649" s="49"/>
      <c r="F649" s="14"/>
      <c r="G649" s="14"/>
      <c r="H649" s="14"/>
    </row>
    <row r="650" spans="1:8" x14ac:dyDescent="0.25">
      <c r="A650" s="14"/>
      <c r="B650" s="14"/>
      <c r="D650" s="14"/>
      <c r="E650" s="49"/>
      <c r="F650" s="14"/>
      <c r="G650" s="14"/>
      <c r="H650" s="14"/>
    </row>
    <row r="651" spans="1:8" x14ac:dyDescent="0.25">
      <c r="A651" s="14"/>
      <c r="B651" s="14"/>
      <c r="D651" s="14"/>
      <c r="E651" s="49"/>
      <c r="F651" s="14"/>
      <c r="G651" s="14"/>
      <c r="H651" s="14"/>
    </row>
    <row r="652" spans="1:8" x14ac:dyDescent="0.25">
      <c r="A652" s="14"/>
      <c r="B652" s="14"/>
      <c r="D652" s="14"/>
      <c r="E652" s="49"/>
      <c r="F652" s="14"/>
      <c r="G652" s="14"/>
      <c r="H652" s="14"/>
    </row>
    <row r="653" spans="1:8" x14ac:dyDescent="0.25">
      <c r="A653" s="14"/>
      <c r="B653" s="14"/>
      <c r="D653" s="14"/>
      <c r="E653" s="49"/>
      <c r="F653" s="14"/>
      <c r="G653" s="14"/>
      <c r="H653" s="14"/>
    </row>
    <row r="654" spans="1:8" x14ac:dyDescent="0.25">
      <c r="A654" s="14"/>
      <c r="B654" s="14"/>
      <c r="D654" s="14"/>
      <c r="E654" s="49"/>
      <c r="F654" s="14"/>
      <c r="G654" s="14"/>
      <c r="H654" s="14"/>
    </row>
    <row r="655" spans="1:8" x14ac:dyDescent="0.25">
      <c r="A655" s="14"/>
      <c r="B655" s="14"/>
      <c r="D655" s="14"/>
      <c r="E655" s="49"/>
      <c r="F655" s="14"/>
      <c r="G655" s="14"/>
      <c r="H655" s="14"/>
    </row>
    <row r="656" spans="1:8" x14ac:dyDescent="0.25">
      <c r="A656" s="14"/>
      <c r="B656" s="14"/>
      <c r="D656" s="14"/>
      <c r="E656" s="49"/>
      <c r="F656" s="14"/>
      <c r="G656" s="14"/>
      <c r="H656" s="14"/>
    </row>
    <row r="657" spans="1:8" x14ac:dyDescent="0.25">
      <c r="A657" s="14"/>
      <c r="B657" s="14"/>
      <c r="D657" s="14"/>
      <c r="E657" s="49"/>
      <c r="F657" s="14"/>
      <c r="G657" s="14"/>
      <c r="H657" s="14"/>
    </row>
    <row r="658" spans="1:8" x14ac:dyDescent="0.25">
      <c r="A658" s="14"/>
      <c r="B658" s="14"/>
      <c r="D658" s="14"/>
      <c r="E658" s="49"/>
      <c r="F658" s="14"/>
      <c r="G658" s="14"/>
      <c r="H658" s="14"/>
    </row>
    <row r="659" spans="1:8" x14ac:dyDescent="0.25">
      <c r="A659" s="14"/>
      <c r="B659" s="14"/>
      <c r="D659" s="14"/>
      <c r="E659" s="49"/>
      <c r="F659" s="14"/>
      <c r="G659" s="14"/>
      <c r="H659" s="14"/>
    </row>
    <row r="660" spans="1:8" x14ac:dyDescent="0.25">
      <c r="A660" s="14"/>
      <c r="B660" s="14"/>
      <c r="D660" s="14"/>
      <c r="E660" s="49"/>
      <c r="F660" s="14"/>
      <c r="G660" s="14"/>
      <c r="H660" s="14"/>
    </row>
    <row r="661" spans="1:8" x14ac:dyDescent="0.25">
      <c r="A661" s="14"/>
      <c r="B661" s="14"/>
      <c r="D661" s="14"/>
      <c r="E661" s="49"/>
      <c r="F661" s="14"/>
      <c r="G661" s="14"/>
      <c r="H661" s="14"/>
    </row>
    <row r="662" spans="1:8" x14ac:dyDescent="0.25">
      <c r="A662" s="14"/>
      <c r="B662" s="14"/>
      <c r="D662" s="14"/>
      <c r="E662" s="49"/>
      <c r="F662" s="14"/>
      <c r="G662" s="14"/>
      <c r="H662" s="14"/>
    </row>
    <row r="663" spans="1:8" x14ac:dyDescent="0.25">
      <c r="A663" s="14"/>
      <c r="B663" s="14"/>
      <c r="D663" s="14"/>
      <c r="E663" s="49"/>
      <c r="F663" s="14"/>
      <c r="G663" s="14"/>
      <c r="H663" s="14"/>
    </row>
    <row r="664" spans="1:8" x14ac:dyDescent="0.25">
      <c r="A664" s="14"/>
      <c r="B664" s="14"/>
      <c r="D664" s="14"/>
      <c r="E664" s="49"/>
      <c r="F664" s="14"/>
      <c r="G664" s="14"/>
      <c r="H664" s="14"/>
    </row>
    <row r="665" spans="1:8" x14ac:dyDescent="0.25">
      <c r="A665" s="14"/>
      <c r="B665" s="14"/>
      <c r="D665" s="14"/>
      <c r="E665" s="49"/>
      <c r="F665" s="14"/>
      <c r="G665" s="14"/>
      <c r="H665" s="14"/>
    </row>
    <row r="666" spans="1:8" x14ac:dyDescent="0.25">
      <c r="A666" s="14"/>
      <c r="B666" s="14"/>
      <c r="D666" s="14"/>
      <c r="E666" s="49"/>
      <c r="F666" s="14"/>
      <c r="G666" s="14"/>
      <c r="H666" s="14"/>
    </row>
    <row r="667" spans="1:8" x14ac:dyDescent="0.25">
      <c r="A667" s="14"/>
      <c r="B667" s="14"/>
      <c r="D667" s="14"/>
      <c r="E667" s="49"/>
      <c r="F667" s="14"/>
      <c r="G667" s="14"/>
      <c r="H667" s="14"/>
    </row>
    <row r="668" spans="1:8" x14ac:dyDescent="0.25">
      <c r="A668" s="14"/>
      <c r="B668" s="14"/>
      <c r="D668" s="14"/>
      <c r="E668" s="49"/>
      <c r="F668" s="14"/>
      <c r="G668" s="14"/>
      <c r="H668" s="14"/>
    </row>
    <row r="669" spans="1:8" x14ac:dyDescent="0.25">
      <c r="A669" s="14"/>
      <c r="B669" s="14"/>
      <c r="D669" s="14"/>
      <c r="E669" s="49"/>
      <c r="F669" s="14"/>
      <c r="G669" s="14"/>
      <c r="H669" s="14"/>
    </row>
    <row r="670" spans="1:8" x14ac:dyDescent="0.25">
      <c r="A670" s="14"/>
      <c r="B670" s="14"/>
      <c r="D670" s="14"/>
      <c r="E670" s="49"/>
      <c r="F670" s="14"/>
      <c r="G670" s="14"/>
      <c r="H670" s="14"/>
    </row>
    <row r="671" spans="1:8" x14ac:dyDescent="0.25">
      <c r="A671" s="14"/>
      <c r="B671" s="14"/>
      <c r="D671" s="14"/>
      <c r="E671" s="49"/>
      <c r="F671" s="14"/>
      <c r="G671" s="14"/>
      <c r="H671" s="14"/>
    </row>
    <row r="672" spans="1:8" x14ac:dyDescent="0.25">
      <c r="A672" s="14"/>
      <c r="B672" s="14"/>
      <c r="D672" s="14"/>
      <c r="E672" s="49"/>
      <c r="F672" s="14"/>
      <c r="G672" s="14"/>
      <c r="H672" s="14"/>
    </row>
    <row r="673" spans="1:8" x14ac:dyDescent="0.25">
      <c r="A673" s="14"/>
      <c r="B673" s="14"/>
      <c r="D673" s="14"/>
      <c r="E673" s="49"/>
      <c r="F673" s="14"/>
      <c r="G673" s="14"/>
      <c r="H673" s="14"/>
    </row>
    <row r="674" spans="1:8" x14ac:dyDescent="0.25">
      <c r="A674" s="14"/>
      <c r="B674" s="14"/>
      <c r="D674" s="14"/>
      <c r="E674" s="49"/>
      <c r="F674" s="14"/>
      <c r="G674" s="14"/>
      <c r="H674" s="14"/>
    </row>
    <row r="675" spans="1:8" x14ac:dyDescent="0.25">
      <c r="A675" s="14"/>
      <c r="B675" s="14"/>
      <c r="D675" s="14"/>
      <c r="E675" s="49"/>
      <c r="F675" s="14"/>
      <c r="G675" s="14"/>
      <c r="H675" s="14"/>
    </row>
    <row r="676" spans="1:8" x14ac:dyDescent="0.25">
      <c r="A676" s="14"/>
      <c r="B676" s="14"/>
      <c r="D676" s="14"/>
      <c r="E676" s="49"/>
      <c r="F676" s="14"/>
      <c r="G676" s="14"/>
      <c r="H676" s="14"/>
    </row>
    <row r="677" spans="1:8" x14ac:dyDescent="0.25">
      <c r="A677" s="14"/>
      <c r="B677" s="14"/>
      <c r="D677" s="14"/>
      <c r="E677" s="49"/>
      <c r="F677" s="14"/>
      <c r="G677" s="14"/>
      <c r="H677" s="14"/>
    </row>
    <row r="678" spans="1:8" x14ac:dyDescent="0.25">
      <c r="A678" s="14"/>
      <c r="B678" s="14"/>
      <c r="D678" s="14"/>
      <c r="E678" s="49"/>
      <c r="F678" s="14"/>
      <c r="G678" s="14"/>
      <c r="H678" s="14"/>
    </row>
    <row r="679" spans="1:8" x14ac:dyDescent="0.25">
      <c r="A679" s="14"/>
      <c r="B679" s="14"/>
      <c r="D679" s="14"/>
      <c r="E679" s="49"/>
      <c r="F679" s="14"/>
      <c r="G679" s="14"/>
      <c r="H679" s="14"/>
    </row>
    <row r="680" spans="1:8" x14ac:dyDescent="0.25">
      <c r="A680" s="14"/>
      <c r="B680" s="14"/>
      <c r="D680" s="14"/>
      <c r="E680" s="49"/>
      <c r="F680" s="14"/>
      <c r="G680" s="14"/>
      <c r="H680" s="14"/>
    </row>
    <row r="681" spans="1:8" x14ac:dyDescent="0.25">
      <c r="A681" s="14"/>
      <c r="B681" s="14"/>
      <c r="D681" s="14"/>
      <c r="E681" s="49"/>
      <c r="F681" s="14"/>
      <c r="G681" s="14"/>
      <c r="H681" s="14"/>
    </row>
    <row r="682" spans="1:8" x14ac:dyDescent="0.25">
      <c r="A682" s="14"/>
      <c r="B682" s="14"/>
      <c r="D682" s="14"/>
      <c r="E682" s="49"/>
      <c r="F682" s="14"/>
      <c r="G682" s="14"/>
      <c r="H682" s="14"/>
    </row>
    <row r="683" spans="1:8" x14ac:dyDescent="0.25">
      <c r="A683" s="14"/>
      <c r="B683" s="14"/>
      <c r="D683" s="14"/>
      <c r="E683" s="49"/>
      <c r="F683" s="14"/>
      <c r="G683" s="14"/>
      <c r="H683" s="14"/>
    </row>
    <row r="684" spans="1:8" x14ac:dyDescent="0.25">
      <c r="A684" s="14"/>
      <c r="B684" s="14"/>
      <c r="D684" s="14"/>
      <c r="E684" s="49"/>
      <c r="F684" s="14"/>
      <c r="G684" s="14"/>
      <c r="H684" s="14"/>
    </row>
    <row r="685" spans="1:8" x14ac:dyDescent="0.25">
      <c r="A685" s="14"/>
      <c r="B685" s="14"/>
      <c r="D685" s="14"/>
      <c r="E685" s="49"/>
      <c r="F685" s="14"/>
      <c r="G685" s="14"/>
      <c r="H685" s="14"/>
    </row>
    <row r="686" spans="1:8" x14ac:dyDescent="0.25">
      <c r="A686" s="14"/>
      <c r="B686" s="14"/>
      <c r="D686" s="14"/>
      <c r="E686" s="49"/>
      <c r="F686" s="14"/>
      <c r="G686" s="14"/>
      <c r="H686" s="14"/>
    </row>
    <row r="687" spans="1:8" x14ac:dyDescent="0.25">
      <c r="A687" s="14"/>
      <c r="B687" s="14"/>
      <c r="D687" s="14"/>
      <c r="E687" s="49"/>
      <c r="F687" s="14"/>
      <c r="G687" s="14"/>
      <c r="H687" s="14"/>
    </row>
  </sheetData>
  <mergeCells count="2">
    <mergeCell ref="A3:A5"/>
    <mergeCell ref="B3:F3"/>
  </mergeCells>
  <conditionalFormatting sqref="I6:R316">
    <cfRule type="cellIs" dxfId="3" priority="1" operator="greaterThan">
      <formula>1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687"/>
  <sheetViews>
    <sheetView topLeftCell="Y1" workbookViewId="0">
      <selection activeCell="AL6" sqref="AL6"/>
    </sheetView>
  </sheetViews>
  <sheetFormatPr defaultColWidth="9.140625" defaultRowHeight="15.75" x14ac:dyDescent="0.25"/>
  <cols>
    <col min="1" max="1" width="13.140625" style="39" bestFit="1" customWidth="1"/>
    <col min="2" max="2" width="9.140625" style="13"/>
    <col min="3" max="3" width="40" style="14" customWidth="1"/>
    <col min="4" max="4" width="10.7109375" style="15" customWidth="1"/>
    <col min="5" max="5" width="12.7109375" style="15" customWidth="1"/>
    <col min="6" max="8" width="14" style="15" customWidth="1"/>
    <col min="9" max="18" width="9.85546875" style="14" customWidth="1"/>
    <col min="19" max="31" width="9.140625" style="14"/>
    <col min="32" max="35" width="9.5703125" style="14" bestFit="1" customWidth="1"/>
    <col min="36" max="37" width="9.140625" style="14"/>
    <col min="38" max="38" width="10.5703125" style="14" customWidth="1"/>
    <col min="39" max="39" width="9.5703125" style="14" customWidth="1"/>
    <col min="40" max="47" width="8.85546875" style="14" customWidth="1"/>
    <col min="48" max="16384" width="9.140625" style="14"/>
  </cols>
  <sheetData>
    <row r="1" spans="1:53" x14ac:dyDescent="0.25">
      <c r="A1" s="12" t="s">
        <v>80</v>
      </c>
      <c r="T1" s="14" t="s">
        <v>1207</v>
      </c>
      <c r="AE1" s="14" t="s">
        <v>1208</v>
      </c>
      <c r="AL1" s="14" t="s">
        <v>1210</v>
      </c>
      <c r="AW1" s="14" t="s">
        <v>1209</v>
      </c>
    </row>
    <row r="2" spans="1:53" x14ac:dyDescent="0.25">
      <c r="A2" s="12" t="s">
        <v>1067</v>
      </c>
    </row>
    <row r="3" spans="1:53" x14ac:dyDescent="0.25">
      <c r="A3" s="263" t="s">
        <v>82</v>
      </c>
      <c r="B3" s="264" t="s">
        <v>83</v>
      </c>
      <c r="C3" s="265"/>
      <c r="D3" s="265"/>
      <c r="E3" s="265"/>
      <c r="F3" s="266"/>
      <c r="G3" s="92"/>
      <c r="H3" s="92"/>
      <c r="I3" s="63" t="s">
        <v>1202</v>
      </c>
      <c r="J3" s="190"/>
      <c r="K3" s="64" t="s">
        <v>1203</v>
      </c>
      <c r="L3" s="191"/>
      <c r="M3" s="67" t="s">
        <v>1204</v>
      </c>
      <c r="N3" s="192"/>
      <c r="O3" s="66" t="s">
        <v>1205</v>
      </c>
      <c r="P3" s="50"/>
      <c r="Q3" s="65" t="s">
        <v>1206</v>
      </c>
      <c r="R3" s="51"/>
      <c r="T3" s="14" t="s">
        <v>38</v>
      </c>
      <c r="V3" s="14" t="s">
        <v>39</v>
      </c>
      <c r="X3" s="14" t="s">
        <v>85</v>
      </c>
      <c r="Z3" s="14" t="s">
        <v>40</v>
      </c>
      <c r="AB3" s="14" t="s">
        <v>41</v>
      </c>
      <c r="AE3" s="14" t="str">
        <f>T3</f>
        <v>Acadia</v>
      </c>
      <c r="AF3" s="14" t="str">
        <f>V3</f>
        <v>Brigantine</v>
      </c>
      <c r="AG3" s="14" t="str">
        <f>X3</f>
        <v>Great Gulf</v>
      </c>
      <c r="AH3" s="14" t="str">
        <f>Z3</f>
        <v>Lye Brook</v>
      </c>
      <c r="AI3" s="14" t="str">
        <f>AB3</f>
        <v>Moosehorn</v>
      </c>
      <c r="AL3" s="14" t="s">
        <v>84</v>
      </c>
      <c r="AN3" s="14" t="s">
        <v>39</v>
      </c>
      <c r="AP3" s="14" t="s">
        <v>85</v>
      </c>
      <c r="AR3" s="14" t="s">
        <v>40</v>
      </c>
      <c r="AT3" s="14" t="s">
        <v>41</v>
      </c>
      <c r="AW3" s="14" t="s">
        <v>84</v>
      </c>
      <c r="AX3" s="14" t="s">
        <v>39</v>
      </c>
      <c r="AY3" s="14" t="s">
        <v>85</v>
      </c>
      <c r="AZ3" s="14" t="s">
        <v>40</v>
      </c>
      <c r="BA3" s="14" t="s">
        <v>41</v>
      </c>
    </row>
    <row r="4" spans="1:53" x14ac:dyDescent="0.25">
      <c r="A4" s="263"/>
      <c r="B4" s="92"/>
      <c r="C4" s="92"/>
      <c r="D4" s="92"/>
      <c r="E4" s="92"/>
      <c r="F4" s="93"/>
      <c r="G4" s="92"/>
      <c r="H4" s="92"/>
      <c r="I4" s="94" t="s">
        <v>931</v>
      </c>
      <c r="J4" s="94" t="s">
        <v>932</v>
      </c>
      <c r="K4" s="95" t="s">
        <v>931</v>
      </c>
      <c r="L4" s="95" t="s">
        <v>932</v>
      </c>
      <c r="M4" s="96" t="s">
        <v>931</v>
      </c>
      <c r="N4" s="96" t="s">
        <v>932</v>
      </c>
      <c r="O4" s="50" t="s">
        <v>931</v>
      </c>
      <c r="P4" s="50" t="s">
        <v>932</v>
      </c>
      <c r="Q4" s="51" t="s">
        <v>931</v>
      </c>
      <c r="R4" s="51" t="s">
        <v>932</v>
      </c>
      <c r="T4" s="14" t="str">
        <f>I4</f>
        <v>SO4</v>
      </c>
      <c r="U4" s="14" t="str">
        <f t="shared" ref="U4:AA4" si="0">J4</f>
        <v>NO3</v>
      </c>
      <c r="V4" s="14" t="str">
        <f t="shared" si="0"/>
        <v>SO4</v>
      </c>
      <c r="W4" s="14" t="str">
        <f t="shared" si="0"/>
        <v>NO3</v>
      </c>
      <c r="X4" s="14" t="str">
        <f t="shared" si="0"/>
        <v>SO4</v>
      </c>
      <c r="Y4" s="14" t="str">
        <f t="shared" si="0"/>
        <v>NO3</v>
      </c>
      <c r="Z4" s="14" t="str">
        <f t="shared" si="0"/>
        <v>SO4</v>
      </c>
      <c r="AA4" s="14" t="str">
        <f t="shared" si="0"/>
        <v>NO3</v>
      </c>
      <c r="AB4" s="14" t="str">
        <f t="shared" ref="AB4:AC4" si="1">Q4</f>
        <v>SO4</v>
      </c>
      <c r="AC4" s="14" t="str">
        <f t="shared" si="1"/>
        <v>NO3</v>
      </c>
      <c r="AL4" s="14" t="s">
        <v>931</v>
      </c>
      <c r="AM4" s="14" t="s">
        <v>932</v>
      </c>
      <c r="AN4" s="14" t="s">
        <v>931</v>
      </c>
      <c r="AO4" s="14" t="s">
        <v>932</v>
      </c>
      <c r="AP4" s="14" t="s">
        <v>931</v>
      </c>
      <c r="AQ4" s="14" t="s">
        <v>932</v>
      </c>
      <c r="AR4" s="14" t="s">
        <v>931</v>
      </c>
      <c r="AS4" s="14" t="s">
        <v>932</v>
      </c>
      <c r="AT4" s="14" t="s">
        <v>931</v>
      </c>
      <c r="AU4" s="14" t="s">
        <v>932</v>
      </c>
    </row>
    <row r="5" spans="1:53" s="6" customFormat="1" ht="42.75" customHeight="1" x14ac:dyDescent="0.25">
      <c r="A5" s="263"/>
      <c r="B5" s="21" t="s">
        <v>86</v>
      </c>
      <c r="C5" s="22" t="s">
        <v>87</v>
      </c>
      <c r="D5" s="91" t="s">
        <v>88</v>
      </c>
      <c r="E5" s="24" t="s">
        <v>89</v>
      </c>
      <c r="F5" s="24" t="s">
        <v>90</v>
      </c>
      <c r="G5" s="123" t="s">
        <v>1068</v>
      </c>
      <c r="H5" s="124" t="s">
        <v>1069</v>
      </c>
      <c r="I5" s="53" t="s">
        <v>91</v>
      </c>
      <c r="J5" s="62" t="s">
        <v>92</v>
      </c>
      <c r="K5" s="54" t="s">
        <v>91</v>
      </c>
      <c r="L5" s="61" t="s">
        <v>92</v>
      </c>
      <c r="M5" s="55" t="s">
        <v>91</v>
      </c>
      <c r="N5" s="60" t="s">
        <v>92</v>
      </c>
      <c r="O5" s="56" t="s">
        <v>91</v>
      </c>
      <c r="P5" s="59" t="s">
        <v>92</v>
      </c>
      <c r="Q5" s="57" t="s">
        <v>91</v>
      </c>
      <c r="R5" s="58" t="s">
        <v>92</v>
      </c>
      <c r="T5" s="172" t="s">
        <v>1070</v>
      </c>
      <c r="U5" s="172" t="s">
        <v>1070</v>
      </c>
      <c r="V5" s="172" t="s">
        <v>1070</v>
      </c>
      <c r="W5" s="172" t="s">
        <v>1070</v>
      </c>
      <c r="X5" s="172" t="s">
        <v>1070</v>
      </c>
      <c r="Y5" s="172" t="s">
        <v>1070</v>
      </c>
      <c r="Z5" s="172" t="s">
        <v>1070</v>
      </c>
      <c r="AA5" s="172" t="s">
        <v>1070</v>
      </c>
      <c r="AB5" s="172" t="s">
        <v>1070</v>
      </c>
      <c r="AC5" s="172" t="s">
        <v>1070</v>
      </c>
      <c r="AE5" s="172" t="s">
        <v>1071</v>
      </c>
      <c r="AF5" s="172" t="s">
        <v>1071</v>
      </c>
      <c r="AG5" s="172" t="s">
        <v>1071</v>
      </c>
      <c r="AH5" s="172" t="s">
        <v>1071</v>
      </c>
      <c r="AI5" s="172" t="s">
        <v>1071</v>
      </c>
      <c r="AL5" s="172" t="s">
        <v>1070</v>
      </c>
      <c r="AM5" s="172" t="s">
        <v>1070</v>
      </c>
      <c r="AN5" s="172" t="s">
        <v>1070</v>
      </c>
      <c r="AO5" s="172" t="s">
        <v>1070</v>
      </c>
      <c r="AP5" s="172" t="s">
        <v>1070</v>
      </c>
      <c r="AQ5" s="172" t="s">
        <v>1070</v>
      </c>
      <c r="AR5" s="172" t="s">
        <v>1070</v>
      </c>
      <c r="AS5" s="172" t="s">
        <v>1070</v>
      </c>
      <c r="AT5" s="172" t="s">
        <v>1070</v>
      </c>
      <c r="AU5" s="172" t="s">
        <v>1070</v>
      </c>
      <c r="AW5" s="172" t="s">
        <v>1071</v>
      </c>
      <c r="AX5" s="172" t="s">
        <v>1071</v>
      </c>
      <c r="AY5" s="172" t="s">
        <v>1071</v>
      </c>
      <c r="AZ5" s="172" t="s">
        <v>1071</v>
      </c>
      <c r="BA5" s="172" t="s">
        <v>1071</v>
      </c>
    </row>
    <row r="6" spans="1:53" x14ac:dyDescent="0.25">
      <c r="A6" s="25" t="s">
        <v>93</v>
      </c>
      <c r="B6" s="26" t="s">
        <v>42</v>
      </c>
      <c r="C6" s="27" t="s">
        <v>94</v>
      </c>
      <c r="D6" s="28">
        <v>47</v>
      </c>
      <c r="E6" s="28" t="s">
        <v>95</v>
      </c>
      <c r="F6" s="28" t="s">
        <v>96</v>
      </c>
      <c r="G6" s="173">
        <v>9383.3958333333339</v>
      </c>
      <c r="H6" s="173">
        <v>2648.5875000000001</v>
      </c>
      <c r="I6" s="29">
        <v>0.13808950073203335</v>
      </c>
      <c r="J6" s="29">
        <v>3.4289115880365414E-2</v>
      </c>
      <c r="K6" s="29">
        <v>8.7177195293224527E-2</v>
      </c>
      <c r="L6" s="29">
        <v>8.0812050786695871E-2</v>
      </c>
      <c r="M6" s="29">
        <v>5.187111060005558E-2</v>
      </c>
      <c r="N6" s="29">
        <v>3.907228560471223E-2</v>
      </c>
      <c r="O6" s="29">
        <v>4.0883999999999997E-2</v>
      </c>
      <c r="P6" s="29">
        <v>4.7036909294088679E-2</v>
      </c>
      <c r="Q6" s="29">
        <v>9.3303012213430736E-2</v>
      </c>
      <c r="R6" s="29">
        <v>3.3746236637845595E-2</v>
      </c>
      <c r="T6" s="174">
        <f>I6/$G6</f>
        <v>1.4716367420149513E-5</v>
      </c>
      <c r="U6" s="174">
        <f>J6/$H6</f>
        <v>1.2946189574769727E-5</v>
      </c>
      <c r="V6" s="174">
        <f>K6/$G6</f>
        <v>9.2905806002064308E-6</v>
      </c>
      <c r="W6" s="174">
        <f>L6/$H6</f>
        <v>3.051137664385106E-5</v>
      </c>
      <c r="X6" s="174">
        <f>M6/$G6</f>
        <v>5.5279678616764715E-6</v>
      </c>
      <c r="Y6" s="174">
        <f>N6/$H6</f>
        <v>1.4752121878062261E-5</v>
      </c>
      <c r="Z6" s="174">
        <f>O6/$G6</f>
        <v>4.3570580124910351E-6</v>
      </c>
      <c r="AA6" s="174">
        <f>P6/$H6</f>
        <v>1.77592431037633E-5</v>
      </c>
      <c r="AB6" s="174">
        <f>Q6/$G6</f>
        <v>9.9434164209489617E-6</v>
      </c>
      <c r="AC6" s="174">
        <f>R6/$H6</f>
        <v>1.2741220230725092E-5</v>
      </c>
      <c r="AE6" s="175">
        <f>U6/T6</f>
        <v>0.87971366881231339</v>
      </c>
      <c r="AF6" s="175">
        <f>W6/V6</f>
        <v>3.284119470765166</v>
      </c>
      <c r="AG6" s="175">
        <f>Y6/X6</f>
        <v>2.6686337994715426</v>
      </c>
      <c r="AH6" s="175">
        <f>AA6/Z6</f>
        <v>4.075971229405301</v>
      </c>
      <c r="AI6" s="175">
        <f>AC6/AB6</f>
        <v>1.2813724872149244</v>
      </c>
      <c r="AK6" s="26" t="s">
        <v>42</v>
      </c>
      <c r="AL6" s="174">
        <f>(SUM(I6:I10)/SUM($G6:$G10))</f>
        <v>9.8005269367771298E-6</v>
      </c>
      <c r="AM6" s="174">
        <f>(SUM(J6:J10)/SUM($H6:$H10))</f>
        <v>9.9468018852978847E-6</v>
      </c>
      <c r="AN6" s="174">
        <f>(SUM(K6:K10)/SUM($G6:$G10))</f>
        <v>1.8714261438930157E-5</v>
      </c>
      <c r="AO6" s="174">
        <f>(SUM(L6:L10)/SUM($H6:$H10))</f>
        <v>3.171279341892916E-5</v>
      </c>
      <c r="AP6" s="174">
        <f>(SUM(M6:M10)/SUM($G6:$G10))</f>
        <v>5.9197654791811959E-6</v>
      </c>
      <c r="AQ6" s="174">
        <f>(SUM(N6:N10)/SUM($H6:$H10))</f>
        <v>9.9200158950359486E-6</v>
      </c>
      <c r="AR6" s="174">
        <f>(SUM(O6:O10)/SUM($G6:$G10))</f>
        <v>8.6310557408787444E-6</v>
      </c>
      <c r="AS6" s="174">
        <f>(SUM(P6:P10)/SUM($H6:$H10))</f>
        <v>1.2812535874137567E-5</v>
      </c>
      <c r="AT6" s="174">
        <f>(SUM(Q6:Q10)/SUM($G6:$G10))</f>
        <v>7.1520228911241772E-6</v>
      </c>
      <c r="AU6" s="174">
        <f>(SUM(R6:R10)/SUM($H6:$H10))</f>
        <v>8.5754745395054859E-6</v>
      </c>
      <c r="AV6" s="176" t="s">
        <v>42</v>
      </c>
      <c r="AW6" s="175">
        <f>AM6/AL6</f>
        <v>1.0149252126405417</v>
      </c>
      <c r="AX6" s="175">
        <f>AO6/AN6</f>
        <v>1.6945789457102984</v>
      </c>
      <c r="AY6" s="175">
        <f>AQ6/AP6</f>
        <v>1.6757447452813714</v>
      </c>
      <c r="AZ6" s="175">
        <f>AS6/AR6</f>
        <v>1.4844691378198767</v>
      </c>
      <c r="BA6" s="175">
        <f>AU6/AT6</f>
        <v>1.1990278373057006</v>
      </c>
    </row>
    <row r="7" spans="1:53" x14ac:dyDescent="0.25">
      <c r="A7" s="25" t="s">
        <v>97</v>
      </c>
      <c r="B7" s="30" t="s">
        <v>42</v>
      </c>
      <c r="C7" s="31" t="s">
        <v>98</v>
      </c>
      <c r="D7" s="32">
        <v>26</v>
      </c>
      <c r="E7" s="32" t="s">
        <v>99</v>
      </c>
      <c r="F7" s="32" t="s">
        <v>100</v>
      </c>
      <c r="G7" s="173">
        <v>7137.4458333333341</v>
      </c>
      <c r="H7" s="173">
        <v>1045.3624999999995</v>
      </c>
      <c r="I7" s="29">
        <v>9.5524999999999999E-2</v>
      </c>
      <c r="J7" s="29">
        <v>1.3585E-2</v>
      </c>
      <c r="K7" s="29">
        <v>0.23702999999999999</v>
      </c>
      <c r="L7" s="29">
        <v>4.7024000000000003E-2</v>
      </c>
      <c r="M7" s="29">
        <v>7.3205999999999993E-2</v>
      </c>
      <c r="N7" s="29">
        <v>1.2847000000000001E-2</v>
      </c>
      <c r="O7" s="29">
        <v>0.11545</v>
      </c>
      <c r="P7" s="29">
        <v>1.6669E-2</v>
      </c>
      <c r="Q7" s="29">
        <v>7.0224999999999996E-2</v>
      </c>
      <c r="R7" s="29">
        <v>1.0028E-2</v>
      </c>
      <c r="T7" s="174">
        <f t="shared" ref="T7:T70" si="2">I7/$G7</f>
        <v>1.3383639222013942E-5</v>
      </c>
      <c r="U7" s="174">
        <f t="shared" ref="U7:U70" si="3">J7/$H7</f>
        <v>1.2995491994403861E-5</v>
      </c>
      <c r="V7" s="174">
        <f t="shared" ref="V7:V70" si="4">K7/$G7</f>
        <v>3.3209358856780575E-5</v>
      </c>
      <c r="W7" s="174">
        <f t="shared" ref="W7:W70" si="5">L7/$H7</f>
        <v>4.4983438759282093E-5</v>
      </c>
      <c r="X7" s="174">
        <f t="shared" ref="X7:X70" si="6">M7/$G7</f>
        <v>1.0256610236972024E-5</v>
      </c>
      <c r="Y7" s="174">
        <f t="shared" ref="Y7:Y70" si="7">N7/$H7</f>
        <v>1.2289516794413428E-5</v>
      </c>
      <c r="Z7" s="174">
        <f t="shared" ref="Z7:Z70" si="8">O7/$G7</f>
        <v>1.6175254102920803E-5</v>
      </c>
      <c r="AA7" s="174">
        <f t="shared" ref="AA7:AA70" si="9">P7/$H7</f>
        <v>1.5945664781355758E-5</v>
      </c>
      <c r="AB7" s="174">
        <f t="shared" ref="AB7:AB70" si="10">Q7/$G7</f>
        <v>9.8389538274371008E-6</v>
      </c>
      <c r="AC7" s="174">
        <f t="shared" ref="AC7:AC70" si="11">R7/$H7</f>
        <v>9.5928445874038957E-6</v>
      </c>
      <c r="AE7" s="175">
        <f t="shared" ref="AE7:AE70" si="12">U7/T7</f>
        <v>0.97099837935173561</v>
      </c>
      <c r="AF7" s="175">
        <f t="shared" ref="AF7:AF70" si="13">W7/V7</f>
        <v>1.3545410181894411</v>
      </c>
      <c r="AG7" s="175">
        <f t="shared" ref="AG7:AG70" si="14">Y7/X7</f>
        <v>1.1982045247379471</v>
      </c>
      <c r="AH7" s="175">
        <f t="shared" ref="AH7:AH70" si="15">AA7/Z7</f>
        <v>0.98580613818464913</v>
      </c>
      <c r="AI7" s="175">
        <f t="shared" ref="AI7:AI70" si="16">AC7/AB7</f>
        <v>0.97498623894880976</v>
      </c>
      <c r="AK7" s="30" t="s">
        <v>43</v>
      </c>
      <c r="AL7" s="174">
        <f>(SUM(I11:I15)/SUM($G11:$G15))</f>
        <v>9.1802697584071745E-6</v>
      </c>
      <c r="AM7" s="174">
        <f>(SUM(J11:J15)/SUM($H11:$H15))</f>
        <v>9.922688576802008E-6</v>
      </c>
      <c r="AN7" s="174">
        <f>(SUM(K11:K15)/SUM($G11:$G15))</f>
        <v>7.242130403816023E-6</v>
      </c>
      <c r="AO7" s="174">
        <f>(SUM(L11:L15)/SUM($H11:$H15))</f>
        <v>9.374509911958371E-6</v>
      </c>
      <c r="AP7" s="174">
        <f>(SUM(M11:M15)/SUM($G11:$G15))</f>
        <v>7.4606085442286674E-6</v>
      </c>
      <c r="AQ7" s="174">
        <f>(SUM(N11:N15)/SUM($H11:$H15))</f>
        <v>8.8111049911387239E-6</v>
      </c>
      <c r="AR7" s="174">
        <f>(SUM(O11:O15)/SUM($G11:$G15))</f>
        <v>1.0030863364104529E-5</v>
      </c>
      <c r="AS7" s="174">
        <f>(SUM(P11:P15)/SUM($H11:$H15))</f>
        <v>1.1078735505891821E-5</v>
      </c>
      <c r="AT7" s="174">
        <f>(SUM(Q11:Q15)/SUM($G11:$G15))</f>
        <v>8.6717706305590529E-6</v>
      </c>
      <c r="AU7" s="174">
        <f>(SUM(R11:R15)/SUM($H11:$H15))</f>
        <v>9.3502782401646851E-6</v>
      </c>
      <c r="AV7" s="177" t="s">
        <v>43</v>
      </c>
      <c r="AW7" s="175">
        <f t="shared" ref="AW7:AW35" si="17">AM7/AL7</f>
        <v>1.0808711331946359</v>
      </c>
      <c r="AX7" s="175">
        <f t="shared" ref="AX7:AX35" si="18">AO7/AN7</f>
        <v>1.294440915758539</v>
      </c>
      <c r="AY7" s="175">
        <f t="shared" ref="AY7:AY35" si="19">AQ7/AP7</f>
        <v>1.1810169289681824</v>
      </c>
      <c r="AZ7" s="175">
        <f t="shared" ref="AZ7:AZ35" si="20">AS7/AR7</f>
        <v>1.1044648006608389</v>
      </c>
      <c r="BA7" s="175">
        <f t="shared" ref="BA7:BA35" si="21">AU7/AT7</f>
        <v>1.0782432606340615</v>
      </c>
    </row>
    <row r="8" spans="1:53" x14ac:dyDescent="0.25">
      <c r="A8" s="25" t="s">
        <v>101</v>
      </c>
      <c r="B8" s="30" t="s">
        <v>42</v>
      </c>
      <c r="C8" s="31" t="s">
        <v>98</v>
      </c>
      <c r="D8" s="32">
        <v>26</v>
      </c>
      <c r="E8" s="32" t="s">
        <v>102</v>
      </c>
      <c r="F8" s="32" t="s">
        <v>103</v>
      </c>
      <c r="G8" s="173">
        <v>6494.6333333333323</v>
      </c>
      <c r="H8" s="173">
        <v>973.20833333333303</v>
      </c>
      <c r="I8" s="29">
        <v>9.7706000000000001E-2</v>
      </c>
      <c r="J8" s="29">
        <v>1.3820000000000001E-2</v>
      </c>
      <c r="K8" s="29">
        <v>0.22506999999999999</v>
      </c>
      <c r="L8" s="29">
        <v>5.0480999999999998E-2</v>
      </c>
      <c r="M8" s="29">
        <v>6.9754999999999998E-2</v>
      </c>
      <c r="N8" s="29">
        <v>1.2864E-2</v>
      </c>
      <c r="O8" s="29">
        <v>0.12518000000000001</v>
      </c>
      <c r="P8" s="29">
        <v>1.5386E-2</v>
      </c>
      <c r="Q8" s="29">
        <v>7.5823000000000002E-2</v>
      </c>
      <c r="R8" s="29">
        <v>1.0436000000000001E-2</v>
      </c>
      <c r="T8" s="174">
        <f t="shared" si="2"/>
        <v>1.5044113344864224E-5</v>
      </c>
      <c r="U8" s="174">
        <f t="shared" si="3"/>
        <v>1.4200453825405666E-5</v>
      </c>
      <c r="V8" s="174">
        <f t="shared" si="4"/>
        <v>3.4654766242897986E-5</v>
      </c>
      <c r="W8" s="174">
        <f t="shared" si="5"/>
        <v>5.1870702573104434E-5</v>
      </c>
      <c r="X8" s="174">
        <f t="shared" si="6"/>
        <v>1.0740406181513969E-5</v>
      </c>
      <c r="Y8" s="174">
        <f t="shared" si="7"/>
        <v>1.3218135890739397E-5</v>
      </c>
      <c r="Z8" s="174">
        <f t="shared" si="8"/>
        <v>1.9274375253414363E-5</v>
      </c>
      <c r="AA8" s="174">
        <f t="shared" si="9"/>
        <v>1.5809564584492876E-5</v>
      </c>
      <c r="AB8" s="174">
        <f t="shared" si="10"/>
        <v>1.1674716047608541E-5</v>
      </c>
      <c r="AC8" s="174">
        <f t="shared" si="11"/>
        <v>1.0723294943699965E-5</v>
      </c>
      <c r="AE8" s="175">
        <f t="shared" si="12"/>
        <v>0.94392095432154077</v>
      </c>
      <c r="AF8" s="175">
        <f t="shared" si="13"/>
        <v>1.4967840847500917</v>
      </c>
      <c r="AG8" s="175">
        <f t="shared" si="14"/>
        <v>1.2306923655727298</v>
      </c>
      <c r="AH8" s="175">
        <f t="shared" si="15"/>
        <v>0.82023745914629775</v>
      </c>
      <c r="AI8" s="175">
        <f t="shared" si="16"/>
        <v>0.91850584630677456</v>
      </c>
      <c r="AK8" s="30" t="s">
        <v>44</v>
      </c>
      <c r="AL8" s="174">
        <f>(SUM(I16:I18)/SUM($G16:$G18))</f>
        <v>3.9793274378081524E-5</v>
      </c>
      <c r="AM8" s="174">
        <f>(SUM(J16:J18)/SUM($H16:$H18))</f>
        <v>4.2059335959110546E-5</v>
      </c>
      <c r="AN8" s="174">
        <f>(SUM(K16:K18)/SUM($G16:$G18))</f>
        <v>3.2725717388901439E-5</v>
      </c>
      <c r="AO8" s="174">
        <f>(SUM(L16:L18)/SUM($H16:$H18))</f>
        <v>7.826133500842698E-5</v>
      </c>
      <c r="AP8" s="174">
        <f>(SUM(M16:M18)/SUM($G16:$G18))</f>
        <v>1.6826160147873808E-5</v>
      </c>
      <c r="AQ8" s="174">
        <f>(SUM(N16:N18)/SUM($H16:$H18))</f>
        <v>5.6056474066439099E-5</v>
      </c>
      <c r="AR8" s="174">
        <f>(SUM(O16:O18)/SUM($G16:$G18))</f>
        <v>4.7386423130055628E-5</v>
      </c>
      <c r="AS8" s="174">
        <f>(SUM(P16:P18)/SUM($H16:$H18))</f>
        <v>7.7179020344698664E-5</v>
      </c>
      <c r="AT8" s="174">
        <f>(SUM(Q16:Q18)/SUM($G16:$G18))</f>
        <v>3.9193211795205332E-5</v>
      </c>
      <c r="AU8" s="174">
        <f>(SUM(R16:R18)/SUM($H16:$H18))</f>
        <v>8.1730742319496892E-5</v>
      </c>
      <c r="AV8" s="177" t="s">
        <v>44</v>
      </c>
      <c r="AW8" s="175">
        <f t="shared" si="17"/>
        <v>1.0569458436493275</v>
      </c>
      <c r="AX8" s="175">
        <f t="shared" si="18"/>
        <v>2.3914322206720651</v>
      </c>
      <c r="AY8" s="175">
        <f t="shared" si="19"/>
        <v>3.3315072229074514</v>
      </c>
      <c r="AZ8" s="175">
        <f t="shared" si="20"/>
        <v>1.6287158904751049</v>
      </c>
      <c r="BA8" s="175">
        <f t="shared" si="21"/>
        <v>2.0853290295921947</v>
      </c>
    </row>
    <row r="9" spans="1:53" x14ac:dyDescent="0.25">
      <c r="A9" s="33" t="s">
        <v>104</v>
      </c>
      <c r="B9" s="30" t="s">
        <v>42</v>
      </c>
      <c r="C9" s="31" t="s">
        <v>98</v>
      </c>
      <c r="D9" s="32">
        <v>26</v>
      </c>
      <c r="E9" s="32">
        <v>5</v>
      </c>
      <c r="F9" s="32"/>
      <c r="G9" s="173">
        <v>8418.9333333333398</v>
      </c>
      <c r="H9" s="173">
        <v>2586.7333333333331</v>
      </c>
      <c r="I9" s="29">
        <v>1.0241501302807189E-2</v>
      </c>
      <c r="J9" s="29">
        <v>1.6822758102865727E-2</v>
      </c>
      <c r="K9" s="29">
        <v>2.3991663693300438E-2</v>
      </c>
      <c r="L9" s="29">
        <v>5.6720295558653655E-2</v>
      </c>
      <c r="M9" s="29">
        <v>7.5898309979964031E-3</v>
      </c>
      <c r="N9" s="29">
        <v>1.4236328832859689E-2</v>
      </c>
      <c r="O9" s="29">
        <v>1.3332999999999999E-2</v>
      </c>
      <c r="P9" s="29">
        <v>2.2567273708733453E-2</v>
      </c>
      <c r="Q9" s="29">
        <v>7.8193014729154003E-3</v>
      </c>
      <c r="R9" s="29">
        <v>1.2431559357701636E-2</v>
      </c>
      <c r="T9" s="174">
        <f t="shared" si="2"/>
        <v>1.2164844282894722E-6</v>
      </c>
      <c r="U9" s="174">
        <f t="shared" si="3"/>
        <v>6.5034759811083716E-6</v>
      </c>
      <c r="V9" s="174">
        <f t="shared" si="4"/>
        <v>2.8497272449360669E-6</v>
      </c>
      <c r="W9" s="174">
        <f t="shared" si="5"/>
        <v>2.1927384175145098E-5</v>
      </c>
      <c r="X9" s="174">
        <f t="shared" si="6"/>
        <v>9.0151931337260433E-7</v>
      </c>
      <c r="Y9" s="174">
        <f t="shared" si="7"/>
        <v>5.5035935283342015E-6</v>
      </c>
      <c r="Z9" s="174">
        <f t="shared" si="8"/>
        <v>1.5836923125653276E-6</v>
      </c>
      <c r="AA9" s="174">
        <f t="shared" si="9"/>
        <v>8.7242366338754632E-6</v>
      </c>
      <c r="AB9" s="174">
        <f t="shared" si="10"/>
        <v>9.2877579181631018E-7</v>
      </c>
      <c r="AC9" s="174">
        <f t="shared" si="11"/>
        <v>4.8058913524271163E-6</v>
      </c>
      <c r="AE9" s="175">
        <f t="shared" si="12"/>
        <v>5.3461234931326365</v>
      </c>
      <c r="AF9" s="175">
        <f t="shared" si="13"/>
        <v>7.6945554049461444</v>
      </c>
      <c r="AG9" s="175">
        <f t="shared" si="14"/>
        <v>6.1047982519033699</v>
      </c>
      <c r="AH9" s="175">
        <f t="shared" si="15"/>
        <v>5.5087952152420305</v>
      </c>
      <c r="AI9" s="175">
        <f t="shared" si="16"/>
        <v>5.1744364945480914</v>
      </c>
      <c r="AK9" s="30" t="s">
        <v>46</v>
      </c>
      <c r="AL9" s="174">
        <f>(SUM(I19:I20)/SUM($G19:$G20))</f>
        <v>4.8224459921519554E-5</v>
      </c>
      <c r="AM9" s="174">
        <f>(SUM(J19:J20)/SUM($H19:$H20))</f>
        <v>2.6345667135739856E-5</v>
      </c>
      <c r="AN9" s="174">
        <f>(SUM(K19:K20)/SUM($G19:$G20))</f>
        <v>6.2846145985518719E-5</v>
      </c>
      <c r="AO9" s="174">
        <f>(SUM(L19:L20)/SUM($H19:$H20))</f>
        <v>3.9992529607714616E-5</v>
      </c>
      <c r="AP9" s="174">
        <f>(SUM(M19:M20)/SUM($G19:$G20))</f>
        <v>5.7272958509634317E-5</v>
      </c>
      <c r="AQ9" s="174">
        <f>(SUM(N19:N20)/SUM($H19:$H20))</f>
        <v>2.2542668210120515E-5</v>
      </c>
      <c r="AR9" s="174">
        <f>(SUM(O19:O20)/SUM($G19:$G20))</f>
        <v>6.5623911477970593E-5</v>
      </c>
      <c r="AS9" s="174">
        <f>(SUM(P19:P20)/SUM($H19:$H20))</f>
        <v>1.6890431036210352E-5</v>
      </c>
      <c r="AT9" s="174">
        <f>(SUM(Q19:Q20)/SUM($G19:$G20))</f>
        <v>7.0051069638314467E-5</v>
      </c>
      <c r="AU9" s="174">
        <f>(SUM(R19:R20)/SUM($H19:$H20))</f>
        <v>4.1376131461597743E-5</v>
      </c>
      <c r="AV9" s="177" t="s">
        <v>46</v>
      </c>
      <c r="AW9" s="175">
        <f t="shared" si="17"/>
        <v>0.54631336833247635</v>
      </c>
      <c r="AX9" s="175">
        <f t="shared" si="18"/>
        <v>0.636356119863418</v>
      </c>
      <c r="AY9" s="175">
        <f t="shared" si="19"/>
        <v>0.39360055420095752</v>
      </c>
      <c r="AZ9" s="175">
        <f t="shared" si="20"/>
        <v>0.25738226594250374</v>
      </c>
      <c r="BA9" s="175">
        <f t="shared" si="21"/>
        <v>0.59065666913053172</v>
      </c>
    </row>
    <row r="10" spans="1:53" x14ac:dyDescent="0.25">
      <c r="A10" s="25" t="s">
        <v>105</v>
      </c>
      <c r="B10" s="30" t="s">
        <v>42</v>
      </c>
      <c r="C10" s="31" t="s">
        <v>106</v>
      </c>
      <c r="D10" s="32">
        <v>10</v>
      </c>
      <c r="E10" s="32">
        <v>1</v>
      </c>
      <c r="F10" s="32"/>
      <c r="G10" s="173">
        <v>5892.7749999999978</v>
      </c>
      <c r="H10" s="173">
        <v>912.03749999999991</v>
      </c>
      <c r="I10" s="29">
        <v>2.4264063697511086E-2</v>
      </c>
      <c r="J10" s="29">
        <v>2.7080056469778505E-3</v>
      </c>
      <c r="K10" s="29">
        <v>0.1252818086923515</v>
      </c>
      <c r="L10" s="29">
        <v>2.3927078390758812E-2</v>
      </c>
      <c r="M10" s="29">
        <v>1.854622973368238E-2</v>
      </c>
      <c r="N10" s="29">
        <v>1.9865326934990612E-3</v>
      </c>
      <c r="O10" s="29">
        <v>2.7326E-2</v>
      </c>
      <c r="P10" s="29">
        <v>2.9670773907608389E-3</v>
      </c>
      <c r="Q10" s="29">
        <v>1.9794555974842767E-2</v>
      </c>
      <c r="R10" s="29">
        <v>3.3849216646080192E-3</v>
      </c>
      <c r="T10" s="174">
        <f t="shared" si="2"/>
        <v>4.1175954787873443E-6</v>
      </c>
      <c r="U10" s="174">
        <f t="shared" si="3"/>
        <v>2.9691823493856894E-6</v>
      </c>
      <c r="V10" s="174">
        <f t="shared" si="4"/>
        <v>2.1260239648103238E-5</v>
      </c>
      <c r="W10" s="174">
        <f t="shared" si="5"/>
        <v>2.6234752837201118E-5</v>
      </c>
      <c r="X10" s="174">
        <f t="shared" si="6"/>
        <v>3.1472828563253115E-6</v>
      </c>
      <c r="Y10" s="174">
        <f t="shared" si="7"/>
        <v>2.1781261115897771E-6</v>
      </c>
      <c r="Z10" s="174">
        <f t="shared" si="8"/>
        <v>4.6372040337531994E-6</v>
      </c>
      <c r="AA10" s="174">
        <f t="shared" si="9"/>
        <v>3.253240563859314E-6</v>
      </c>
      <c r="AB10" s="174">
        <f t="shared" si="10"/>
        <v>3.3591229895665071E-6</v>
      </c>
      <c r="AC10" s="174">
        <f t="shared" si="11"/>
        <v>3.7113843066847793E-6</v>
      </c>
      <c r="AE10" s="175">
        <f t="shared" si="12"/>
        <v>0.72109617486274558</v>
      </c>
      <c r="AF10" s="175">
        <f t="shared" si="13"/>
        <v>1.233981990393118</v>
      </c>
      <c r="AG10" s="175">
        <f t="shared" si="14"/>
        <v>0.6920655724388568</v>
      </c>
      <c r="AH10" s="175">
        <f t="shared" si="15"/>
        <v>0.7015521724253847</v>
      </c>
      <c r="AI10" s="175">
        <f t="shared" si="16"/>
        <v>1.104867049587765</v>
      </c>
      <c r="AK10" s="30" t="s">
        <v>48</v>
      </c>
      <c r="AL10" s="174">
        <f>(SUM(I21:I33)/SUM($G21:$G33))</f>
        <v>1.7979570829395507E-5</v>
      </c>
      <c r="AM10" s="174">
        <f>(SUM(J21:J33)/SUM($H21:$H33))</f>
        <v>9.2785409744179006E-6</v>
      </c>
      <c r="AN10" s="174">
        <f>(SUM(K21:K33)/SUM($G21:$G33))</f>
        <v>3.1234488181383203E-5</v>
      </c>
      <c r="AO10" s="174">
        <f>(SUM(L21:L33)/SUM($H21:$H33))</f>
        <v>1.3667183181132302E-5</v>
      </c>
      <c r="AP10" s="174">
        <f>(SUM(M21:M33)/SUM($G21:$G33))</f>
        <v>2.488205627493958E-5</v>
      </c>
      <c r="AQ10" s="174">
        <f>(SUM(N21:N33)/SUM($H21:$H33))</f>
        <v>9.9761715035301774E-6</v>
      </c>
      <c r="AR10" s="174">
        <f>(SUM(O21:O33)/SUM($G21:$G33))</f>
        <v>1.8915776479254894E-5</v>
      </c>
      <c r="AS10" s="174">
        <f>(SUM(P21:P33)/SUM($H21:$H33))</f>
        <v>1.0189132892496388E-5</v>
      </c>
      <c r="AT10" s="174">
        <f>(SUM(Q21:Q33)/SUM($G21:$G33))</f>
        <v>1.5160698543573136E-5</v>
      </c>
      <c r="AU10" s="174">
        <f>(SUM(R21:R33)/SUM($H21:$H33))</f>
        <v>9.2519418902909681E-6</v>
      </c>
      <c r="AV10" s="177" t="s">
        <v>48</v>
      </c>
      <c r="AW10" s="175">
        <f t="shared" si="17"/>
        <v>0.5160602031305469</v>
      </c>
      <c r="AX10" s="175">
        <f t="shared" si="18"/>
        <v>0.43756706054426081</v>
      </c>
      <c r="AY10" s="175">
        <f t="shared" si="19"/>
        <v>0.40093838681563715</v>
      </c>
      <c r="AZ10" s="175">
        <f t="shared" si="20"/>
        <v>0.53865792417619773</v>
      </c>
      <c r="BA10" s="175">
        <f t="shared" si="21"/>
        <v>0.61025828484750233</v>
      </c>
    </row>
    <row r="11" spans="1:53" x14ac:dyDescent="0.25">
      <c r="A11" s="25" t="s">
        <v>107</v>
      </c>
      <c r="B11" s="30" t="s">
        <v>43</v>
      </c>
      <c r="C11" s="31" t="s">
        <v>108</v>
      </c>
      <c r="D11" s="32">
        <v>6138</v>
      </c>
      <c r="E11" s="32">
        <v>1</v>
      </c>
      <c r="F11" s="32"/>
      <c r="G11" s="173">
        <v>2192.7291666666665</v>
      </c>
      <c r="H11" s="173">
        <v>1555.6333333333332</v>
      </c>
      <c r="I11" s="29">
        <v>1.7147166773799575E-2</v>
      </c>
      <c r="J11" s="29">
        <v>1.1390000000000001E-2</v>
      </c>
      <c r="K11" s="29">
        <v>1.6771000000000001E-2</v>
      </c>
      <c r="L11" s="29">
        <v>8.776397487513788E-3</v>
      </c>
      <c r="M11" s="29">
        <v>1.6209000000000001E-2</v>
      </c>
      <c r="N11" s="29">
        <v>9.8344999999999995E-3</v>
      </c>
      <c r="O11" s="29">
        <v>2.0729000000000001E-2</v>
      </c>
      <c r="P11" s="29">
        <v>1.0422000000000001E-2</v>
      </c>
      <c r="Q11" s="29">
        <v>1.1881073900258991E-2</v>
      </c>
      <c r="R11" s="29">
        <v>7.268889517253449E-3</v>
      </c>
      <c r="T11" s="174">
        <f t="shared" si="2"/>
        <v>7.820011260153154E-6</v>
      </c>
      <c r="U11" s="174">
        <f t="shared" si="3"/>
        <v>7.3217767683044426E-6</v>
      </c>
      <c r="V11" s="174">
        <f t="shared" si="4"/>
        <v>7.648459397060361E-6</v>
      </c>
      <c r="W11" s="174">
        <f t="shared" si="5"/>
        <v>5.6416877290152707E-6</v>
      </c>
      <c r="X11" s="174">
        <f t="shared" si="6"/>
        <v>7.3921577942252338E-6</v>
      </c>
      <c r="Y11" s="174">
        <f t="shared" si="7"/>
        <v>6.3218624783046566E-6</v>
      </c>
      <c r="Z11" s="174">
        <f t="shared" si="8"/>
        <v>9.4535158810842659E-6</v>
      </c>
      <c r="AA11" s="174">
        <f t="shared" si="9"/>
        <v>6.6995221667488061E-6</v>
      </c>
      <c r="AB11" s="174">
        <f t="shared" si="10"/>
        <v>5.4183955232010302E-6</v>
      </c>
      <c r="AC11" s="174">
        <f t="shared" si="11"/>
        <v>4.6726239156100081E-6</v>
      </c>
      <c r="AE11" s="175">
        <f t="shared" si="12"/>
        <v>0.93628724112106287</v>
      </c>
      <c r="AF11" s="175">
        <f t="shared" si="13"/>
        <v>0.73762406729695384</v>
      </c>
      <c r="AG11" s="175">
        <f t="shared" si="14"/>
        <v>0.85521205773547015</v>
      </c>
      <c r="AH11" s="175">
        <f t="shared" si="15"/>
        <v>0.70868047941338075</v>
      </c>
      <c r="AI11" s="175">
        <f t="shared" si="16"/>
        <v>0.86236301790858527</v>
      </c>
      <c r="AK11" s="30" t="s">
        <v>49</v>
      </c>
      <c r="AL11" s="174">
        <f>(SUM(I34:I38)/SUM($G34:$G38))</f>
        <v>1.8828654194986055E-5</v>
      </c>
      <c r="AM11" s="174">
        <f>(SUM(J34:J38)/SUM($H34:$H38))</f>
        <v>1.3012786949878185E-5</v>
      </c>
      <c r="AN11" s="174">
        <f>(SUM(K34:K38)/SUM($G34:$G38))</f>
        <v>2.2264247490725419E-5</v>
      </c>
      <c r="AO11" s="174">
        <f>(SUM(L34:L38)/SUM($H34:$H38))</f>
        <v>1.54415683992964E-5</v>
      </c>
      <c r="AP11" s="174">
        <f>(SUM(M34:M38)/SUM($G34:$G38))</f>
        <v>2.2356202474329706E-5</v>
      </c>
      <c r="AQ11" s="174">
        <f>(SUM(N34:N38)/SUM($H34:$H38))</f>
        <v>1.5226913443096466E-5</v>
      </c>
      <c r="AR11" s="174">
        <f>(SUM(O34:O38)/SUM($G34:$G38))</f>
        <v>1.939438192718612E-5</v>
      </c>
      <c r="AS11" s="174">
        <f>(SUM(P34:P38)/SUM($H34:$H38))</f>
        <v>1.2767681171416891E-5</v>
      </c>
      <c r="AT11" s="174">
        <f>(SUM(Q34:Q38)/SUM($G34:$G38))</f>
        <v>1.8222467358463578E-5</v>
      </c>
      <c r="AU11" s="174">
        <f>(SUM(R34:R38)/SUM($H34:$H38))</f>
        <v>1.2295794028248646E-5</v>
      </c>
      <c r="AV11" s="177" t="s">
        <v>49</v>
      </c>
      <c r="AW11" s="175">
        <f t="shared" si="17"/>
        <v>0.6911161475015779</v>
      </c>
      <c r="AX11" s="175">
        <f t="shared" si="18"/>
        <v>0.69355896289460806</v>
      </c>
      <c r="AY11" s="175">
        <f t="shared" si="19"/>
        <v>0.68110464917199698</v>
      </c>
      <c r="AZ11" s="175">
        <f t="shared" si="20"/>
        <v>0.65831853880941493</v>
      </c>
      <c r="BA11" s="175">
        <f t="shared" si="21"/>
        <v>0.67476010720017898</v>
      </c>
    </row>
    <row r="12" spans="1:53" x14ac:dyDescent="0.25">
      <c r="A12" s="25" t="s">
        <v>109</v>
      </c>
      <c r="B12" s="30" t="s">
        <v>43</v>
      </c>
      <c r="C12" s="31" t="s">
        <v>110</v>
      </c>
      <c r="D12" s="32"/>
      <c r="E12" s="32">
        <v>1</v>
      </c>
      <c r="F12" s="32" t="s">
        <v>111</v>
      </c>
      <c r="G12" s="173">
        <v>3811.4916666666663</v>
      </c>
      <c r="H12" s="173">
        <v>1539.520833333333</v>
      </c>
      <c r="I12" s="29">
        <v>2.9020254322812879E-2</v>
      </c>
      <c r="J12" s="29">
        <v>1.5500999999999999E-2</v>
      </c>
      <c r="K12" s="29">
        <v>2.7317999999999999E-2</v>
      </c>
      <c r="L12" s="29">
        <v>1.9321213269908454E-2</v>
      </c>
      <c r="M12" s="29">
        <v>2.6842999999999999E-2</v>
      </c>
      <c r="N12" s="29">
        <v>1.5252E-2</v>
      </c>
      <c r="O12" s="29">
        <v>4.1640000000000003E-2</v>
      </c>
      <c r="P12" s="29">
        <v>2.0587999999999999E-2</v>
      </c>
      <c r="Q12" s="29">
        <v>2.8244765680680777E-2</v>
      </c>
      <c r="R12" s="29">
        <v>1.5082095254207626E-2</v>
      </c>
      <c r="T12" s="174">
        <f t="shared" si="2"/>
        <v>7.6138837129329198E-6</v>
      </c>
      <c r="U12" s="174">
        <f t="shared" si="3"/>
        <v>1.0068717268630664E-5</v>
      </c>
      <c r="V12" s="174">
        <f t="shared" si="4"/>
        <v>7.1672726557187807E-6</v>
      </c>
      <c r="W12" s="174">
        <f t="shared" si="5"/>
        <v>1.2550147326083684E-5</v>
      </c>
      <c r="X12" s="174">
        <f t="shared" si="6"/>
        <v>7.0426495313514614E-6</v>
      </c>
      <c r="Y12" s="174">
        <f t="shared" si="7"/>
        <v>9.906978632420804E-6</v>
      </c>
      <c r="Z12" s="174">
        <f t="shared" si="8"/>
        <v>1.0924856628747714E-5</v>
      </c>
      <c r="AA12" s="174">
        <f t="shared" si="9"/>
        <v>1.3372992137705186E-5</v>
      </c>
      <c r="AB12" s="174">
        <f t="shared" si="10"/>
        <v>7.410423044524767E-6</v>
      </c>
      <c r="AC12" s="174">
        <f t="shared" si="11"/>
        <v>9.7966165365571836E-6</v>
      </c>
      <c r="AE12" s="175">
        <f t="shared" si="12"/>
        <v>1.3224154253272835</v>
      </c>
      <c r="AF12" s="175">
        <f t="shared" si="13"/>
        <v>1.7510352862144705</v>
      </c>
      <c r="AG12" s="175">
        <f t="shared" si="14"/>
        <v>1.4067118615399405</v>
      </c>
      <c r="AH12" s="175">
        <f t="shared" si="15"/>
        <v>1.2240885708756524</v>
      </c>
      <c r="AI12" s="175">
        <f t="shared" si="16"/>
        <v>1.3220050296312664</v>
      </c>
      <c r="AK12" s="178" t="s">
        <v>50</v>
      </c>
      <c r="AL12" s="174">
        <f>(SUM(I39:I48)+SUM(I321:I323))/(SUM($G39:$G48)+SUM($G321:$G323))</f>
        <v>2.0566634523544102E-5</v>
      </c>
      <c r="AM12" s="174">
        <f>(SUM(J39:J48)+SUM(J321:J323))/(SUM($H39:$H48)+SUM($H321:$H323))</f>
        <v>2.5174444098488957E-5</v>
      </c>
      <c r="AN12" s="174">
        <f>(SUM(K39:K48)+SUM(K321:K323))/(SUM($G39:$G48)+SUM($G321:$G323))</f>
        <v>3.3407782508190162E-5</v>
      </c>
      <c r="AO12" s="174">
        <f>(SUM(L39:L48)+SUM(L321:L323))/(SUM($H39:$H48)+SUM($H321:$H323))</f>
        <v>5.5676817219552304E-5</v>
      </c>
      <c r="AP12" s="174">
        <f>(SUM(M39:M48)+SUM(M321:M323))/(SUM($G39:$G48)+SUM($G321:$G323))</f>
        <v>3.2842472612325098E-5</v>
      </c>
      <c r="AQ12" s="174">
        <f>(SUM(N39:N48)+SUM(N321:N323))/(SUM($H39:$H48)+SUM($H321:$H323))</f>
        <v>3.9923481325224534E-5</v>
      </c>
      <c r="AR12" s="174">
        <f>(SUM(O39:O48)+SUM(O321:O323))/(SUM($G39:$G48)+SUM($G321:$G323))</f>
        <v>2.6214900365346783E-5</v>
      </c>
      <c r="AS12" s="174">
        <f>(SUM(P39:P48)+SUM(P321:P323))/(SUM($H39:$H48)+SUM($H321:$H323))</f>
        <v>3.132319315149851E-5</v>
      </c>
      <c r="AT12" s="174">
        <f>(SUM(Q39:Q48)+SUM(Q321:Q323))/(SUM($G39:$G48)+SUM($G321:$G323))</f>
        <v>2.4428731543847923E-5</v>
      </c>
      <c r="AU12" s="174">
        <f>(SUM(R39:R48)+SUM(R321:R323))/(SUM($H39:$H48)+SUM($H321:$H323))</f>
        <v>2.245628664873408E-5</v>
      </c>
      <c r="AV12" s="177" t="s">
        <v>50</v>
      </c>
      <c r="AW12" s="175">
        <f t="shared" si="17"/>
        <v>1.2240429550916541</v>
      </c>
      <c r="AX12" s="175">
        <f t="shared" si="18"/>
        <v>1.6665822463943163</v>
      </c>
      <c r="AY12" s="175">
        <f t="shared" si="19"/>
        <v>1.2156052254799501</v>
      </c>
      <c r="AZ12" s="175">
        <f t="shared" si="20"/>
        <v>1.1948621858164423</v>
      </c>
      <c r="BA12" s="175">
        <f t="shared" si="21"/>
        <v>0.91925717094342629</v>
      </c>
    </row>
    <row r="13" spans="1:53" x14ac:dyDescent="0.25">
      <c r="A13" s="25" t="s">
        <v>112</v>
      </c>
      <c r="B13" s="30" t="s">
        <v>43</v>
      </c>
      <c r="C13" s="31" t="s">
        <v>110</v>
      </c>
      <c r="D13" s="32"/>
      <c r="E13" s="32">
        <v>2</v>
      </c>
      <c r="F13" s="32" t="s">
        <v>113</v>
      </c>
      <c r="G13" s="173">
        <v>3780.8333333333339</v>
      </c>
      <c r="H13" s="173">
        <v>1287.2041666666667</v>
      </c>
      <c r="I13" s="29">
        <v>2.9362766953782857E-2</v>
      </c>
      <c r="J13" s="29">
        <v>1.3677999999999999E-2</v>
      </c>
      <c r="K13" s="29">
        <v>2.7647000000000001E-2</v>
      </c>
      <c r="L13" s="29">
        <v>1.7101713996216031E-2</v>
      </c>
      <c r="M13" s="29">
        <v>2.7161999999999999E-2</v>
      </c>
      <c r="N13" s="29">
        <v>1.3457E-2</v>
      </c>
      <c r="O13" s="29">
        <v>4.2143E-2</v>
      </c>
      <c r="P13" s="29">
        <v>1.8169999999999999E-2</v>
      </c>
      <c r="Q13" s="29">
        <v>2.8560156407610074E-2</v>
      </c>
      <c r="R13" s="29">
        <v>1.3297107651022372E-2</v>
      </c>
      <c r="T13" s="174">
        <f t="shared" si="2"/>
        <v>7.7662156368832765E-6</v>
      </c>
      <c r="U13" s="174">
        <f t="shared" si="3"/>
        <v>1.062613092328658E-5</v>
      </c>
      <c r="V13" s="174">
        <f t="shared" si="4"/>
        <v>7.3124090808904556E-6</v>
      </c>
      <c r="W13" s="174">
        <f t="shared" si="5"/>
        <v>1.3285937413100898E-5</v>
      </c>
      <c r="X13" s="174">
        <f t="shared" si="6"/>
        <v>7.184130482697816E-6</v>
      </c>
      <c r="Y13" s="174">
        <f t="shared" si="7"/>
        <v>1.0454440988058745E-5</v>
      </c>
      <c r="Z13" s="174">
        <f t="shared" si="8"/>
        <v>1.114648446109764E-5</v>
      </c>
      <c r="AA13" s="174">
        <f t="shared" si="9"/>
        <v>1.4115864810360955E-5</v>
      </c>
      <c r="AB13" s="174">
        <f t="shared" si="10"/>
        <v>7.5539316043932296E-6</v>
      </c>
      <c r="AC13" s="174">
        <f t="shared" si="11"/>
        <v>1.0330224214124829E-5</v>
      </c>
      <c r="AE13" s="175">
        <f t="shared" si="12"/>
        <v>1.3682508212649938</v>
      </c>
      <c r="AF13" s="175">
        <f t="shared" si="13"/>
        <v>1.8169029202456801</v>
      </c>
      <c r="AG13" s="175">
        <f t="shared" si="14"/>
        <v>1.4552131274949849</v>
      </c>
      <c r="AH13" s="175">
        <f t="shared" si="15"/>
        <v>1.2663961323076127</v>
      </c>
      <c r="AI13" s="175">
        <f t="shared" si="16"/>
        <v>1.3675294873092254</v>
      </c>
      <c r="AK13" s="178" t="s">
        <v>51</v>
      </c>
      <c r="AL13" s="174">
        <f>(SUM(I49:I77)+SUM(I324:I346))/(SUM($G49:$G77)+SUM($G324:$G346))</f>
        <v>2.1033876013930195E-5</v>
      </c>
      <c r="AM13" s="174">
        <f>(SUM(J49:J77)+SUM(J324:J346))/(SUM($H49:$H77)+SUM($H324:$H346))</f>
        <v>1.6144579558617735E-5</v>
      </c>
      <c r="AN13" s="174">
        <f>(SUM(K49:K77)+SUM(K324:K346))/(SUM($G49:$G77)+SUM($G324:$G346))</f>
        <v>2.8523908501150874E-5</v>
      </c>
      <c r="AO13" s="174">
        <f>(SUM(L49:L77)+SUM(L324:L346))/(SUM($H49:$H77)+SUM($H324:$H346))</f>
        <v>2.2371667854853515E-5</v>
      </c>
      <c r="AP13" s="174">
        <f>(SUM(M49:M77)+SUM(M324:M346))/(SUM($G49:$G77)+SUM($G324:$G346))</f>
        <v>2.2443976789758512E-5</v>
      </c>
      <c r="AQ13" s="174">
        <f>(SUM(N49:N77)+SUM(N324:N346))/(SUM($H49:$H77)+SUM($H324:$H346))</f>
        <v>2.6954478591577738E-5</v>
      </c>
      <c r="AR13" s="174">
        <f>(SUM(O49:O77)+SUM(O324:O346))/(SUM($G49:$G77)+SUM($G324:$G346))</f>
        <v>2.7011251878429751E-5</v>
      </c>
      <c r="AS13" s="174">
        <f>(SUM(P49:P77)+SUM(P324:P346))/(SUM($H49:$H77)+SUM($H324:$H346))</f>
        <v>2.7720033532558944E-5</v>
      </c>
      <c r="AT13" s="174">
        <f>(SUM(Q49:Q77)+SUM(Q324:Q346))/(SUM($G49:$G77)+SUM($G324:$G346))</f>
        <v>2.0640835139352854E-5</v>
      </c>
      <c r="AU13" s="174">
        <f>(SUM(R49:R77)+SUM(R324:R346))/(SUM($H49:$H77)+SUM($H324:$H346))</f>
        <v>1.6107127662671629E-5</v>
      </c>
      <c r="AV13" s="177" t="s">
        <v>51</v>
      </c>
      <c r="AW13" s="175">
        <f t="shared" si="17"/>
        <v>0.76755133233292783</v>
      </c>
      <c r="AX13" s="175">
        <f t="shared" si="18"/>
        <v>0.78431284597448736</v>
      </c>
      <c r="AY13" s="175">
        <f t="shared" si="19"/>
        <v>1.2009671389375802</v>
      </c>
      <c r="AZ13" s="175">
        <f t="shared" si="20"/>
        <v>1.026240237117451</v>
      </c>
      <c r="BA13" s="175">
        <f t="shared" si="21"/>
        <v>0.78035251742128064</v>
      </c>
    </row>
    <row r="14" spans="1:53" x14ac:dyDescent="0.25">
      <c r="A14" s="25" t="s">
        <v>114</v>
      </c>
      <c r="B14" s="30" t="s">
        <v>43</v>
      </c>
      <c r="C14" s="31" t="s">
        <v>115</v>
      </c>
      <c r="D14" s="32"/>
      <c r="E14" s="32">
        <v>1</v>
      </c>
      <c r="F14" s="32" t="s">
        <v>116</v>
      </c>
      <c r="G14" s="173">
        <v>4840.4249999999993</v>
      </c>
      <c r="H14" s="173">
        <v>2133.3333333333335</v>
      </c>
      <c r="I14" s="29">
        <v>5.1767605161663552E-2</v>
      </c>
      <c r="J14" s="29">
        <v>2.2554000000000001E-2</v>
      </c>
      <c r="K14" s="29">
        <v>3.4633999999999998E-2</v>
      </c>
      <c r="L14" s="29">
        <v>1.7980736776270368E-2</v>
      </c>
      <c r="M14" s="29">
        <v>3.7555999999999999E-2</v>
      </c>
      <c r="N14" s="29">
        <v>1.8790999999999999E-2</v>
      </c>
      <c r="O14" s="29">
        <v>4.5349E-2</v>
      </c>
      <c r="P14" s="29">
        <v>2.3283000000000002E-2</v>
      </c>
      <c r="Q14" s="29">
        <v>5.0248864525928381E-2</v>
      </c>
      <c r="R14" s="29">
        <v>2.2505543698042765E-2</v>
      </c>
      <c r="T14" s="174">
        <f t="shared" si="2"/>
        <v>1.0694847076788414E-5</v>
      </c>
      <c r="U14" s="174">
        <f t="shared" si="3"/>
        <v>1.0572187499999999E-5</v>
      </c>
      <c r="V14" s="174">
        <f t="shared" si="4"/>
        <v>7.1551568302370151E-6</v>
      </c>
      <c r="W14" s="174">
        <f t="shared" si="5"/>
        <v>8.428470363876735E-6</v>
      </c>
      <c r="X14" s="174">
        <f t="shared" si="6"/>
        <v>7.7588228306398726E-6</v>
      </c>
      <c r="Y14" s="174">
        <f t="shared" si="7"/>
        <v>8.8082812499999987E-6</v>
      </c>
      <c r="Z14" s="174">
        <f t="shared" si="8"/>
        <v>9.368805425143454E-6</v>
      </c>
      <c r="AA14" s="174">
        <f t="shared" si="9"/>
        <v>1.0913906249999999E-5</v>
      </c>
      <c r="AB14" s="174">
        <f t="shared" si="10"/>
        <v>1.0381085240640727E-5</v>
      </c>
      <c r="AC14" s="174">
        <f t="shared" si="11"/>
        <v>1.0549473608457545E-5</v>
      </c>
      <c r="AE14" s="175">
        <f t="shared" si="12"/>
        <v>0.98853096487423098</v>
      </c>
      <c r="AF14" s="175">
        <f t="shared" si="13"/>
        <v>1.1779574597524987</v>
      </c>
      <c r="AG14" s="175">
        <f t="shared" si="14"/>
        <v>1.1352600055791682</v>
      </c>
      <c r="AH14" s="175">
        <f t="shared" si="15"/>
        <v>1.1649197261275055</v>
      </c>
      <c r="AI14" s="175">
        <f t="shared" si="16"/>
        <v>1.016220690218167</v>
      </c>
      <c r="AK14" s="30" t="s">
        <v>52</v>
      </c>
      <c r="AL14" s="174">
        <f>(SUM(I78:I82)/SUM($G78:$G82))</f>
        <v>3.0667011073480006E-5</v>
      </c>
      <c r="AM14" s="174">
        <f>(SUM(J78:J82)/SUM($H78:$H82))</f>
        <v>7.6662357369286732E-4</v>
      </c>
      <c r="AN14" s="174">
        <f>(SUM(K78:K82)/SUM($G78:$G82))</f>
        <v>3.9306415938506578E-5</v>
      </c>
      <c r="AO14" s="174">
        <f>(SUM(L78:L82)/SUM($H78:$H82))</f>
        <v>6.1540549276004172E-4</v>
      </c>
      <c r="AP14" s="174">
        <f>(SUM(M78:M82)/SUM($G78:$G82))</f>
        <v>2.9745502182665E-5</v>
      </c>
      <c r="AQ14" s="174">
        <f>(SUM(N78:N82)/SUM($H78:$H82))</f>
        <v>7.5074091125554125E-4</v>
      </c>
      <c r="AR14" s="174">
        <f>(SUM(O78:O82)/SUM($G78:$G82))</f>
        <v>5.5704474966933779E-5</v>
      </c>
      <c r="AS14" s="174">
        <f>(SUM(P78:P82)/SUM($H78:$H82))</f>
        <v>9.3977486908983123E-4</v>
      </c>
      <c r="AT14" s="174">
        <f>(SUM(Q78:Q82)/SUM($G78:$G82))</f>
        <v>3.0003741219128041E-5</v>
      </c>
      <c r="AU14" s="174">
        <f>(SUM(R78:R82)/SUM($H78:$H82))</f>
        <v>7.5661947460027893E-4</v>
      </c>
      <c r="AV14" s="177" t="s">
        <v>52</v>
      </c>
      <c r="AW14" s="179">
        <f t="shared" si="17"/>
        <v>24.998314046843074</v>
      </c>
      <c r="AX14" s="179">
        <f t="shared" si="18"/>
        <v>15.656616816013464</v>
      </c>
      <c r="AY14" s="179">
        <f t="shared" si="19"/>
        <v>25.238804396217454</v>
      </c>
      <c r="AZ14" s="179">
        <f t="shared" si="20"/>
        <v>16.870724832209305</v>
      </c>
      <c r="BA14" s="179">
        <f t="shared" si="21"/>
        <v>25.217504346355231</v>
      </c>
    </row>
    <row r="15" spans="1:53" x14ac:dyDescent="0.25">
      <c r="A15" s="25" t="s">
        <v>117</v>
      </c>
      <c r="B15" s="30" t="s">
        <v>43</v>
      </c>
      <c r="C15" s="31" t="s">
        <v>115</v>
      </c>
      <c r="D15" s="32"/>
      <c r="E15" s="32">
        <v>2</v>
      </c>
      <c r="F15" s="32" t="s">
        <v>118</v>
      </c>
      <c r="G15" s="173">
        <v>4662.4916666666659</v>
      </c>
      <c r="H15" s="173">
        <v>2244.3333333333335</v>
      </c>
      <c r="I15" s="29">
        <v>4.9770982130230755E-2</v>
      </c>
      <c r="J15" s="29">
        <v>2.3800000000000002E-2</v>
      </c>
      <c r="K15" s="29">
        <v>3.3315999999999998E-2</v>
      </c>
      <c r="L15" s="29">
        <v>1.8940879661594474E-2</v>
      </c>
      <c r="M15" s="29">
        <v>3.6130000000000002E-2</v>
      </c>
      <c r="N15" s="29">
        <v>1.9851000000000001E-2</v>
      </c>
      <c r="O15" s="29">
        <v>4.3614E-2</v>
      </c>
      <c r="P15" s="29">
        <v>2.4587000000000001E-2</v>
      </c>
      <c r="Q15" s="29">
        <v>4.8325998481101397E-2</v>
      </c>
      <c r="R15" s="29">
        <v>2.3755035020272437E-2</v>
      </c>
      <c r="T15" s="174">
        <f t="shared" si="2"/>
        <v>1.0674760554760047E-5</v>
      </c>
      <c r="U15" s="174">
        <f t="shared" si="3"/>
        <v>1.06044853705629E-5</v>
      </c>
      <c r="V15" s="174">
        <f t="shared" si="4"/>
        <v>7.1455355594916174E-6</v>
      </c>
      <c r="W15" s="174">
        <f t="shared" si="5"/>
        <v>8.4394235830660056E-6</v>
      </c>
      <c r="X15" s="174">
        <f t="shared" si="6"/>
        <v>7.7490755121993087E-6</v>
      </c>
      <c r="Y15" s="174">
        <f t="shared" si="7"/>
        <v>8.8449428189514322E-6</v>
      </c>
      <c r="Z15" s="174">
        <f t="shared" si="8"/>
        <v>9.3542258341837973E-6</v>
      </c>
      <c r="AA15" s="174">
        <f t="shared" si="9"/>
        <v>1.0955146294371009E-5</v>
      </c>
      <c r="AB15" s="174">
        <f t="shared" si="10"/>
        <v>1.0364843936686515E-5</v>
      </c>
      <c r="AC15" s="174">
        <f t="shared" si="11"/>
        <v>1.0584450476877664E-5</v>
      </c>
      <c r="AE15" s="175">
        <f t="shared" si="12"/>
        <v>0.99341669690513013</v>
      </c>
      <c r="AF15" s="175">
        <f t="shared" si="13"/>
        <v>1.1810764235657158</v>
      </c>
      <c r="AG15" s="175">
        <f t="shared" si="14"/>
        <v>1.1414191028370944</v>
      </c>
      <c r="AH15" s="175">
        <f t="shared" si="15"/>
        <v>1.1711440891598808</v>
      </c>
      <c r="AI15" s="175">
        <f t="shared" si="16"/>
        <v>1.0211876359675662</v>
      </c>
      <c r="AK15" s="178" t="s">
        <v>53</v>
      </c>
      <c r="AL15" s="174">
        <f>(SUM(I83:I100)+SUM(I347:I349))/(SUM($G83:$G100)+SUM($G347:$G349))</f>
        <v>1.7637296050025316E-5</v>
      </c>
      <c r="AM15" s="174">
        <f>(SUM(J83:J100)+SUM(J347:J349))/(SUM($H83:$H100)+SUM($H347:$H349))</f>
        <v>1.2486573925746634E-5</v>
      </c>
      <c r="AN15" s="174">
        <f>(SUM(K83:K100)+SUM(K347:K349))/(SUM($G83:$G100)+SUM($G347:$G349))</f>
        <v>2.7629829874659784E-5</v>
      </c>
      <c r="AO15" s="174">
        <f>(SUM(L83:L100)+SUM(L347:L349))/(SUM($H83:$H100)+SUM($H347:$H349))</f>
        <v>2.9281792722515312E-5</v>
      </c>
      <c r="AP15" s="174">
        <f>(SUM(M83:M100)+SUM(M347:M349))/(SUM($G83:$G100)+SUM($G347:$G349))</f>
        <v>1.6095547605610347E-5</v>
      </c>
      <c r="AQ15" s="174">
        <f>(SUM(N83:N100)+SUM(N347:N349))/(SUM($H83:$H100)+SUM($H347:$H349))</f>
        <v>1.9313616952730931E-5</v>
      </c>
      <c r="AR15" s="174">
        <f>(SUM(O83:O100)+SUM(O347:O349))/(SUM($G83:$G100)+SUM($G347:$G349))</f>
        <v>1.9188309303210387E-5</v>
      </c>
      <c r="AS15" s="174">
        <f>(SUM(P83:P100)+SUM(P347:P349))/(SUM($H83:$H100)+SUM($H347:$H349))</f>
        <v>1.9484365627165336E-5</v>
      </c>
      <c r="AT15" s="174">
        <f>(SUM(Q83:Q100)+SUM(Q347:Q349))/(SUM($G83:$G100)+SUM($G347:$G349))</f>
        <v>1.7021237788196138E-5</v>
      </c>
      <c r="AU15" s="174">
        <f>(SUM(R83:R100)+SUM(R347:R349))/(SUM($H83:$H100)+SUM($H347:$H349))</f>
        <v>1.2256856858276518E-5</v>
      </c>
      <c r="AV15" s="177" t="s">
        <v>53</v>
      </c>
      <c r="AW15" s="175">
        <f t="shared" si="17"/>
        <v>0.70796418511831416</v>
      </c>
      <c r="AX15" s="175">
        <f t="shared" si="18"/>
        <v>1.0597891067498246</v>
      </c>
      <c r="AY15" s="175">
        <f t="shared" si="19"/>
        <v>1.1999353750473751</v>
      </c>
      <c r="AZ15" s="175">
        <f t="shared" si="20"/>
        <v>1.0154289947736779</v>
      </c>
      <c r="BA15" s="175">
        <f t="shared" si="21"/>
        <v>0.72009198219276294</v>
      </c>
    </row>
    <row r="16" spans="1:53" x14ac:dyDescent="0.25">
      <c r="A16" s="25" t="s">
        <v>119</v>
      </c>
      <c r="B16" s="30" t="s">
        <v>44</v>
      </c>
      <c r="C16" s="31" t="s">
        <v>120</v>
      </c>
      <c r="D16" s="32">
        <v>568</v>
      </c>
      <c r="E16" s="32" t="s">
        <v>121</v>
      </c>
      <c r="F16" s="32"/>
      <c r="G16" s="173">
        <v>1008.2333333333335</v>
      </c>
      <c r="H16" s="173">
        <v>536.91250000000002</v>
      </c>
      <c r="I16" s="29">
        <v>3.2648000000000003E-2</v>
      </c>
      <c r="J16" s="29">
        <v>2.324E-2</v>
      </c>
      <c r="K16" s="29">
        <v>3.2641000000000003E-2</v>
      </c>
      <c r="L16" s="29">
        <v>7.0022000000000001E-2</v>
      </c>
      <c r="M16" s="29">
        <v>2.027E-2</v>
      </c>
      <c r="N16" s="29">
        <v>3.5499000000000003E-2</v>
      </c>
      <c r="O16" s="29">
        <v>3.9884999999999997E-2</v>
      </c>
      <c r="P16" s="29">
        <v>2.896E-2</v>
      </c>
      <c r="Q16" s="29">
        <v>2.6249999999999999E-2</v>
      </c>
      <c r="R16" s="29">
        <v>3.5802E-2</v>
      </c>
      <c r="T16" s="174">
        <f t="shared" si="2"/>
        <v>3.2381393196019439E-5</v>
      </c>
      <c r="U16" s="174">
        <f t="shared" si="3"/>
        <v>4.3284520289618884E-5</v>
      </c>
      <c r="V16" s="174">
        <f t="shared" si="4"/>
        <v>3.2374450358713259E-5</v>
      </c>
      <c r="W16" s="174">
        <f t="shared" si="5"/>
        <v>1.3041603613251693E-4</v>
      </c>
      <c r="X16" s="174">
        <f t="shared" si="6"/>
        <v>2.010447317089298E-5</v>
      </c>
      <c r="Y16" s="174">
        <f t="shared" si="7"/>
        <v>6.6116918492305544E-5</v>
      </c>
      <c r="Z16" s="174">
        <f t="shared" si="8"/>
        <v>3.9559295136707762E-5</v>
      </c>
      <c r="AA16" s="174">
        <f t="shared" si="9"/>
        <v>5.393802528344935E-5</v>
      </c>
      <c r="AB16" s="174">
        <f t="shared" si="10"/>
        <v>2.6035639898171716E-5</v>
      </c>
      <c r="AC16" s="174">
        <f t="shared" si="11"/>
        <v>6.6681256256838863E-5</v>
      </c>
      <c r="AE16" s="175">
        <f t="shared" si="12"/>
        <v>1.3367096353019097</v>
      </c>
      <c r="AF16" s="175">
        <f t="shared" si="13"/>
        <v>4.0283629432311505</v>
      </c>
      <c r="AG16" s="175">
        <f t="shared" si="14"/>
        <v>3.2886670508744711</v>
      </c>
      <c r="AH16" s="175">
        <f t="shared" si="15"/>
        <v>1.3634728600965216</v>
      </c>
      <c r="AI16" s="175">
        <f t="shared" si="16"/>
        <v>2.5611529625404512</v>
      </c>
      <c r="AK16" s="178" t="s">
        <v>55</v>
      </c>
      <c r="AL16" s="174">
        <f>(SUM(I101:I108)+SUM(I350))/(SUM($G101:$G108)+SUM($G350))</f>
        <v>1.7878225789545981E-4</v>
      </c>
      <c r="AM16" s="174">
        <f>(SUM(J101:J108)+SUM(J350))/(SUM($H101:$H108)+SUM($H350))</f>
        <v>6.3674191098338299E-5</v>
      </c>
      <c r="AN16" s="174">
        <f>(SUM(K101:K108)+SUM(K350))/(SUM($G101:$G108)+SUM($G350))</f>
        <v>9.9515800593466574E-5</v>
      </c>
      <c r="AO16" s="174">
        <f>(SUM(L101:L108)+SUM(L350))/(SUM($H101:$H108)+SUM($H350))</f>
        <v>5.7466502495936362E-5</v>
      </c>
      <c r="AP16" s="174">
        <f>(SUM(M101:M108)+SUM(M350))/(SUM($G101:$G108)+SUM($G350))</f>
        <v>6.084153512829661E-5</v>
      </c>
      <c r="AQ16" s="174">
        <f>(SUM(N101:N108)+SUM(N350))/(SUM($H101:$H108)+SUM($H350))</f>
        <v>5.4339558470939113E-5</v>
      </c>
      <c r="AR16" s="174">
        <f>(SUM(O101:O108)+SUM(O350))/(SUM($G101:$G108)+SUM($G350))</f>
        <v>8.2979944527928926E-5</v>
      </c>
      <c r="AS16" s="174">
        <f>(SUM(P101:P108)+SUM(P350))/(SUM($H101:$H108)+SUM($H350))</f>
        <v>4.5990917930871516E-5</v>
      </c>
      <c r="AT16" s="174">
        <f>(SUM(Q101:Q108)+SUM(Q350))/(SUM($G101:$G108)+SUM($G350))</f>
        <v>1.6273362657278552E-4</v>
      </c>
      <c r="AU16" s="174">
        <f>(SUM(R101:R108)+SUM(R350))/(SUM($H101:$H108)+SUM($H350))</f>
        <v>6.3298721813599508E-5</v>
      </c>
      <c r="AV16" s="177" t="s">
        <v>55</v>
      </c>
      <c r="AW16" s="175">
        <f t="shared" si="17"/>
        <v>0.35615497783661959</v>
      </c>
      <c r="AX16" s="175">
        <f t="shared" si="18"/>
        <v>0.57746108812100705</v>
      </c>
      <c r="AY16" s="175">
        <f t="shared" si="19"/>
        <v>0.89313260022701968</v>
      </c>
      <c r="AZ16" s="175">
        <f t="shared" si="20"/>
        <v>0.55424136750768915</v>
      </c>
      <c r="BA16" s="175">
        <f t="shared" si="21"/>
        <v>0.38897137086346456</v>
      </c>
    </row>
    <row r="17" spans="1:53" x14ac:dyDescent="0.25">
      <c r="A17" s="25" t="s">
        <v>122</v>
      </c>
      <c r="B17" s="30" t="s">
        <v>44</v>
      </c>
      <c r="C17" s="31" t="s">
        <v>123</v>
      </c>
      <c r="D17" s="32">
        <v>562</v>
      </c>
      <c r="E17" s="32">
        <v>4</v>
      </c>
      <c r="F17" s="32"/>
      <c r="G17" s="173">
        <v>489.07499999999976</v>
      </c>
      <c r="H17" s="173">
        <v>400.39166666666642</v>
      </c>
      <c r="I17" s="29">
        <v>3.7636295234215897E-2</v>
      </c>
      <c r="J17" s="29">
        <v>2.3792000000000001E-2</v>
      </c>
      <c r="K17" s="29">
        <v>2.5930999999999999E-2</v>
      </c>
      <c r="L17" s="29">
        <v>2.1597092299185876E-2</v>
      </c>
      <c r="M17" s="29">
        <v>1.1521372128378378E-2</v>
      </c>
      <c r="N17" s="29">
        <v>2.8177179002058624E-2</v>
      </c>
      <c r="O17" s="29">
        <v>4.58443579367925E-2</v>
      </c>
      <c r="P17" s="29">
        <v>6.1795544519333098E-2</v>
      </c>
      <c r="Q17" s="29">
        <v>4.521823472356936E-2</v>
      </c>
      <c r="R17" s="29">
        <v>5.9376632194625752E-2</v>
      </c>
      <c r="T17" s="174">
        <f t="shared" si="2"/>
        <v>7.6954036158494949E-5</v>
      </c>
      <c r="U17" s="174">
        <f t="shared" si="3"/>
        <v>5.9421816138364558E-5</v>
      </c>
      <c r="V17" s="174">
        <f t="shared" si="4"/>
        <v>5.3020497878648496E-5</v>
      </c>
      <c r="W17" s="174">
        <f t="shared" si="5"/>
        <v>5.3939914581603565E-5</v>
      </c>
      <c r="X17" s="174">
        <f t="shared" si="6"/>
        <v>2.3557475087416823E-5</v>
      </c>
      <c r="Y17" s="174">
        <f t="shared" si="7"/>
        <v>7.0374039591380048E-5</v>
      </c>
      <c r="Z17" s="174">
        <f t="shared" si="8"/>
        <v>9.3736866404523888E-5</v>
      </c>
      <c r="AA17" s="174">
        <f t="shared" si="9"/>
        <v>1.5433773892896489E-4</v>
      </c>
      <c r="AB17" s="174">
        <f t="shared" si="10"/>
        <v>9.245664718820095E-5</v>
      </c>
      <c r="AC17" s="174">
        <f t="shared" si="11"/>
        <v>1.482963736207275E-4</v>
      </c>
      <c r="AE17" s="175">
        <f t="shared" si="12"/>
        <v>0.7721728333518344</v>
      </c>
      <c r="AF17" s="175">
        <f t="shared" si="13"/>
        <v>1.0173407783732888</v>
      </c>
      <c r="AG17" s="175">
        <f t="shared" si="14"/>
        <v>2.9873337159537185</v>
      </c>
      <c r="AH17" s="175">
        <f t="shared" si="15"/>
        <v>1.6464998761844285</v>
      </c>
      <c r="AI17" s="175">
        <f t="shared" si="16"/>
        <v>1.603955779608377</v>
      </c>
      <c r="AK17" s="178" t="s">
        <v>56</v>
      </c>
      <c r="AL17" s="174">
        <f>(SUM(I109:I118)+SUM(I351:I357))/(SUM($G109:$G118)+SUM($G351:$G357))</f>
        <v>3.0559005622164792E-5</v>
      </c>
      <c r="AM17" s="174">
        <f>(SUM(J109:J118)+SUM(J351:J357))/(SUM($H109:$H118)+SUM($H351:$H357))</f>
        <v>3.8744417325615099E-5</v>
      </c>
      <c r="AN17" s="174">
        <f>(SUM(K109:K118)+SUM(K351:K357))/(SUM($G109:$G118)+SUM($G351:$G357))</f>
        <v>6.9488110147586875E-5</v>
      </c>
      <c r="AO17" s="174">
        <f>(SUM(L109:L118)+SUM(L351:L357))/(SUM($H109:$H118)+SUM($H351:$H357))</f>
        <v>1.8733256104627646E-4</v>
      </c>
      <c r="AP17" s="174">
        <f>(SUM(M109:M118)+SUM(M351:M357))/(SUM($G109:$G118)+SUM($G351:$G357))</f>
        <v>2.7971813471475704E-5</v>
      </c>
      <c r="AQ17" s="174">
        <f>(SUM(N109:N118)+SUM(N351:N357))/(SUM($H109:$H118)+SUM($H351:$H357))</f>
        <v>4.7615571259780857E-5</v>
      </c>
      <c r="AR17" s="174">
        <f>(SUM(O109:O118)+SUM(O351:O357))/(SUM($G109:$G118)+SUM($G351:$G357))</f>
        <v>4.563631880827515E-5</v>
      </c>
      <c r="AS17" s="174">
        <f>(SUM(P109:P118)+SUM(P351:P357))/(SUM($H109:$H118)+SUM($H351:$H357))</f>
        <v>6.0924909290197263E-5</v>
      </c>
      <c r="AT17" s="174">
        <f>(SUM(Q109:Q118)+SUM(Q351:Q357))/(SUM($G109:$G118)+SUM($G351:$G357))</f>
        <v>2.6747106432613485E-5</v>
      </c>
      <c r="AU17" s="174">
        <f>(SUM(R109:R118)+SUM(R351:R357))/(SUM($H109:$H118)+SUM($H351:$H357))</f>
        <v>3.0734996937018142E-5</v>
      </c>
      <c r="AV17" s="177" t="s">
        <v>56</v>
      </c>
      <c r="AW17" s="175">
        <f t="shared" si="17"/>
        <v>1.2678559572472914</v>
      </c>
      <c r="AX17" s="175">
        <f t="shared" si="18"/>
        <v>2.6958937384884685</v>
      </c>
      <c r="AY17" s="175">
        <f t="shared" si="19"/>
        <v>1.7022697262133863</v>
      </c>
      <c r="AZ17" s="175">
        <f t="shared" si="20"/>
        <v>1.3350092838590184</v>
      </c>
      <c r="BA17" s="175">
        <f t="shared" si="21"/>
        <v>1.1490961466972782</v>
      </c>
    </row>
    <row r="18" spans="1:53" x14ac:dyDescent="0.25">
      <c r="A18" s="34" t="s">
        <v>124</v>
      </c>
      <c r="B18" s="30" t="s">
        <v>44</v>
      </c>
      <c r="C18" s="31" t="s">
        <v>125</v>
      </c>
      <c r="D18" s="32">
        <v>6156</v>
      </c>
      <c r="E18" s="32" t="s">
        <v>126</v>
      </c>
      <c r="F18" s="32"/>
      <c r="G18" s="173">
        <v>1103.7041666666667</v>
      </c>
      <c r="H18" s="173">
        <v>576.53333333333342</v>
      </c>
      <c r="I18" s="29">
        <v>3.3218508839103877E-2</v>
      </c>
      <c r="J18" s="29">
        <v>1.6639000000000001E-2</v>
      </c>
      <c r="K18" s="29">
        <v>2.6547999999999999E-2</v>
      </c>
      <c r="L18" s="29">
        <v>2.6855851436633681E-2</v>
      </c>
      <c r="M18" s="29">
        <v>1.1973680743243243E-2</v>
      </c>
      <c r="N18" s="29">
        <v>2.1184213557494364E-2</v>
      </c>
      <c r="O18" s="29">
        <v>3.7523320954771296E-2</v>
      </c>
      <c r="P18" s="29">
        <v>2.6080950691734661E-2</v>
      </c>
      <c r="Q18" s="29">
        <v>3.0473799070907144E-2</v>
      </c>
      <c r="R18" s="29">
        <v>2.8548430431465623E-2</v>
      </c>
      <c r="T18" s="174">
        <f t="shared" si="2"/>
        <v>3.0097294041598294E-5</v>
      </c>
      <c r="U18" s="174">
        <f t="shared" si="3"/>
        <v>2.8860430157261791E-5</v>
      </c>
      <c r="V18" s="174">
        <f t="shared" si="4"/>
        <v>2.4053546957404798E-5</v>
      </c>
      <c r="W18" s="174">
        <f t="shared" si="5"/>
        <v>4.658161095623325E-5</v>
      </c>
      <c r="X18" s="174">
        <f t="shared" si="6"/>
        <v>1.0848632364418222E-5</v>
      </c>
      <c r="Y18" s="174">
        <f t="shared" si="7"/>
        <v>3.6744126198244149E-5</v>
      </c>
      <c r="Z18" s="174">
        <f t="shared" si="8"/>
        <v>3.3997625530486777E-5</v>
      </c>
      <c r="AA18" s="174">
        <f t="shared" si="9"/>
        <v>4.5237541671602667E-5</v>
      </c>
      <c r="AB18" s="174">
        <f t="shared" si="10"/>
        <v>2.7610477509514231E-5</v>
      </c>
      <c r="AC18" s="174">
        <f t="shared" si="11"/>
        <v>4.9517397834410767E-5</v>
      </c>
      <c r="AE18" s="175">
        <f t="shared" si="12"/>
        <v>0.95890448215620316</v>
      </c>
      <c r="AF18" s="175">
        <f t="shared" si="13"/>
        <v>1.9365797085445342</v>
      </c>
      <c r="AG18" s="175">
        <f t="shared" si="14"/>
        <v>3.3869823369403691</v>
      </c>
      <c r="AH18" s="175">
        <f t="shared" si="15"/>
        <v>1.3306088576990971</v>
      </c>
      <c r="AI18" s="175">
        <f t="shared" si="16"/>
        <v>1.7934277962902916</v>
      </c>
      <c r="AK18" s="178" t="s">
        <v>57</v>
      </c>
      <c r="AL18" s="174">
        <f>(SUM(I119:I122)+SUM(I358:I364))/(SUM($G119:$G122)+SUM($G358:$G364))</f>
        <v>9.7267102037151666E-5</v>
      </c>
      <c r="AM18" s="174">
        <f>(SUM(J119:J122)+SUM(J358:J364))/(SUM($H119:$H122)+SUM($H358:$H364))</f>
        <v>3.4727174698584901E-4</v>
      </c>
      <c r="AN18" s="174">
        <f>(SUM(K119:K122)+SUM(K358:K364))/(SUM($G119:$G122)+SUM($G358:$G364))</f>
        <v>1.9267094231187032E-5</v>
      </c>
      <c r="AO18" s="174">
        <f>(SUM(L119:L122)+SUM(L358:L364))/(SUM($H119:$H122)+SUM($H358:$H364))</f>
        <v>1.2012135986095495E-5</v>
      </c>
      <c r="AP18" s="174">
        <f>(SUM(M119:M122)+SUM(M358:M364))/(SUM($G119:$G122)+SUM($G358:$G364))</f>
        <v>2.9378542282492052E-5</v>
      </c>
      <c r="AQ18" s="174">
        <f>(SUM(N119:N122)+SUM(N358:N364))/(SUM($H119:$H122)+SUM($H358:$H364))</f>
        <v>1.2528061712433587E-4</v>
      </c>
      <c r="AR18" s="174">
        <f>(SUM(O119:O122)+SUM(O358:O364))/(SUM($G119:$G122)+SUM($G358:$G364))</f>
        <v>3.1700658834211651E-5</v>
      </c>
      <c r="AS18" s="174">
        <f>(SUM(P119:P122)+SUM(P358:P364))/(SUM($H119:$H122)+SUM($H358:$H364))</f>
        <v>9.2968429849471062E-5</v>
      </c>
      <c r="AT18" s="174">
        <f>(SUM(Q119:Q122)+SUM(Q358:Q364))/(SUM($G119:$G122)+SUM($G358:$G364))</f>
        <v>7.3599644798581985E-5</v>
      </c>
      <c r="AU18" s="174">
        <f>(SUM(R119:R122)+SUM(R358:R364))/(SUM($H119:$H122)+SUM($H358:$H364))</f>
        <v>2.0485100281226567E-4</v>
      </c>
      <c r="AV18" s="177" t="s">
        <v>57</v>
      </c>
      <c r="AW18" s="175">
        <f t="shared" si="17"/>
        <v>3.5702898483930032</v>
      </c>
      <c r="AX18" s="175">
        <f t="shared" si="18"/>
        <v>0.62345343007934395</v>
      </c>
      <c r="AY18" s="175">
        <f t="shared" si="19"/>
        <v>4.2643578404840055</v>
      </c>
      <c r="AZ18" s="175">
        <f t="shared" si="20"/>
        <v>2.9326970879588994</v>
      </c>
      <c r="BA18" s="175">
        <f t="shared" si="21"/>
        <v>2.7833151012192445</v>
      </c>
    </row>
    <row r="19" spans="1:53" x14ac:dyDescent="0.25">
      <c r="A19" s="25" t="s">
        <v>127</v>
      </c>
      <c r="B19" s="30" t="s">
        <v>46</v>
      </c>
      <c r="C19" s="31" t="s">
        <v>128</v>
      </c>
      <c r="D19" s="32">
        <v>593</v>
      </c>
      <c r="E19" s="32">
        <v>5</v>
      </c>
      <c r="F19" s="32" t="s">
        <v>129</v>
      </c>
      <c r="G19" s="173">
        <v>705.62916666666649</v>
      </c>
      <c r="H19" s="173">
        <v>186.91666666666666</v>
      </c>
      <c r="I19" s="29">
        <v>2.5075817828303499E-2</v>
      </c>
      <c r="J19" s="29">
        <v>2.2396166079531451E-3</v>
      </c>
      <c r="K19" s="29">
        <v>1.7520097240911466E-2</v>
      </c>
      <c r="L19" s="29">
        <v>4.6087000000000003E-3</v>
      </c>
      <c r="M19" s="29">
        <v>2.8147895929768556E-2</v>
      </c>
      <c r="N19" s="29">
        <v>3.2716191106906337E-3</v>
      </c>
      <c r="O19" s="29">
        <v>3.3228780412972468E-2</v>
      </c>
      <c r="P19" s="29">
        <v>2.0994748991493969E-3</v>
      </c>
      <c r="Q19" s="29">
        <v>3.6723763532348283E-2</v>
      </c>
      <c r="R19" s="29">
        <v>3.7047662053021888E-3</v>
      </c>
      <c r="T19" s="174">
        <f t="shared" si="2"/>
        <v>3.5536821623685964E-5</v>
      </c>
      <c r="U19" s="174">
        <f t="shared" si="3"/>
        <v>1.198189892797046E-5</v>
      </c>
      <c r="V19" s="174">
        <f t="shared" si="4"/>
        <v>2.4829043453057571E-5</v>
      </c>
      <c r="W19" s="174">
        <f t="shared" si="5"/>
        <v>2.46564422648239E-5</v>
      </c>
      <c r="X19" s="174">
        <f t="shared" si="6"/>
        <v>3.9890493844999175E-5</v>
      </c>
      <c r="Y19" s="174">
        <f t="shared" si="7"/>
        <v>1.7503089312656088E-5</v>
      </c>
      <c r="Z19" s="174">
        <f t="shared" si="8"/>
        <v>4.7090996209726512E-5</v>
      </c>
      <c r="AA19" s="174">
        <f t="shared" si="9"/>
        <v>1.1232143909849649E-5</v>
      </c>
      <c r="AB19" s="174">
        <f t="shared" si="10"/>
        <v>5.2043998841244459E-5</v>
      </c>
      <c r="AC19" s="174">
        <f t="shared" si="11"/>
        <v>1.982041661329749E-5</v>
      </c>
      <c r="AE19" s="175">
        <f t="shared" si="12"/>
        <v>0.33716855870937812</v>
      </c>
      <c r="AF19" s="175">
        <f t="shared" si="13"/>
        <v>0.9930484157168602</v>
      </c>
      <c r="AG19" s="175">
        <f t="shared" si="14"/>
        <v>0.4387784563577255</v>
      </c>
      <c r="AH19" s="175">
        <f t="shared" si="15"/>
        <v>0.23851998925284323</v>
      </c>
      <c r="AI19" s="175">
        <f t="shared" si="16"/>
        <v>0.38083961752742884</v>
      </c>
      <c r="AK19" s="178" t="s">
        <v>58</v>
      </c>
      <c r="AL19" s="174">
        <f>(SUM(I123:I136)+SUM(I365:I369))/(SUM($G123:$G136)+SUM($G365:$G369))</f>
        <v>3.9154670957698504E-5</v>
      </c>
      <c r="AM19" s="174">
        <f>(SUM(J123:J136)+SUM(J365:J369))/(SUM($H123:$H136)+SUM($H365:$H369))</f>
        <v>4.1301236539519359E-5</v>
      </c>
      <c r="AN19" s="174">
        <f>(SUM(K123:K136)+SUM(K365:K369))/(SUM($G123:$G136)+SUM($G365:$G369))</f>
        <v>5.6827600449726253E-5</v>
      </c>
      <c r="AO19" s="174">
        <f>(SUM(L123:L136)+SUM(L365:L369))/(SUM($H123:$H136)+SUM($H365:$H369))</f>
        <v>6.7184228094399555E-5</v>
      </c>
      <c r="AP19" s="174">
        <f>(SUM(M123:M136)+SUM(M365:M369))/(SUM($G123:$G136)+SUM($G365:$G369))</f>
        <v>4.0254601206934969E-5</v>
      </c>
      <c r="AQ19" s="174">
        <f>(SUM(N123:N136)+SUM(N365:N369))/(SUM($H123:$H136)+SUM($H365:$H369))</f>
        <v>5.5660204137370377E-5</v>
      </c>
      <c r="AR19" s="174">
        <f>(SUM(O123:O136)+SUM(O365:O369))/(SUM($G123:$G136)+SUM($G365:$G369))</f>
        <v>3.7276516423980511E-5</v>
      </c>
      <c r="AS19" s="174">
        <f>(SUM(P123:P136)+SUM(P365:P369))/(SUM($H123:$H136)+SUM($H365:$H369))</f>
        <v>5.1404162020667313E-5</v>
      </c>
      <c r="AT19" s="174">
        <f>(SUM(Q123:Q136)+SUM(Q365:Q369))/(SUM($G123:$G136)+SUM($G365:$G369))</f>
        <v>3.9506165263862502E-5</v>
      </c>
      <c r="AU19" s="174">
        <f>(SUM(R123:R136)+SUM(R365:R369))/(SUM($H123:$H136)+SUM($H365:$H369))</f>
        <v>4.3069978252695704E-5</v>
      </c>
      <c r="AV19" s="177" t="s">
        <v>58</v>
      </c>
      <c r="AW19" s="175">
        <f t="shared" si="17"/>
        <v>1.0548227204907414</v>
      </c>
      <c r="AX19" s="175">
        <f t="shared" si="18"/>
        <v>1.1822464359345159</v>
      </c>
      <c r="AY19" s="175">
        <f t="shared" si="19"/>
        <v>1.3827041497999331</v>
      </c>
      <c r="AZ19" s="175">
        <f t="shared" si="20"/>
        <v>1.3789958652788243</v>
      </c>
      <c r="BA19" s="175">
        <f t="shared" si="21"/>
        <v>1.0902090335781875</v>
      </c>
    </row>
    <row r="20" spans="1:53" x14ac:dyDescent="0.25">
      <c r="A20" s="25" t="s">
        <v>130</v>
      </c>
      <c r="B20" s="30" t="s">
        <v>46</v>
      </c>
      <c r="C20" s="31" t="s">
        <v>131</v>
      </c>
      <c r="D20" s="32">
        <v>594</v>
      </c>
      <c r="E20" s="32">
        <v>4</v>
      </c>
      <c r="F20" s="32" t="s">
        <v>132</v>
      </c>
      <c r="G20" s="173">
        <v>1154.0249999999999</v>
      </c>
      <c r="H20" s="173">
        <v>277.13749999999999</v>
      </c>
      <c r="I20" s="29">
        <v>6.4604999999999996E-2</v>
      </c>
      <c r="J20" s="29">
        <v>9.9862000000000006E-3</v>
      </c>
      <c r="K20" s="29">
        <v>9.9351999999999996E-2</v>
      </c>
      <c r="L20" s="29">
        <v>1.3950000000000001E-2</v>
      </c>
      <c r="M20" s="29">
        <v>7.8359999999999999E-2</v>
      </c>
      <c r="N20" s="29">
        <v>7.1894000000000003E-3</v>
      </c>
      <c r="O20" s="29">
        <v>8.8808999999999999E-2</v>
      </c>
      <c r="P20" s="29">
        <v>5.7386E-3</v>
      </c>
      <c r="Q20" s="29">
        <v>9.3547000000000005E-2</v>
      </c>
      <c r="R20" s="29">
        <v>1.5495999999999999E-2</v>
      </c>
      <c r="T20" s="174">
        <f t="shared" si="2"/>
        <v>5.5982322739975309E-5</v>
      </c>
      <c r="U20" s="174">
        <f t="shared" si="3"/>
        <v>3.6033376933832487E-5</v>
      </c>
      <c r="V20" s="174">
        <f t="shared" si="4"/>
        <v>8.6091722449686974E-5</v>
      </c>
      <c r="W20" s="174">
        <f t="shared" si="5"/>
        <v>5.0336024536556767E-5</v>
      </c>
      <c r="X20" s="174">
        <f t="shared" si="6"/>
        <v>6.7901475271332949E-5</v>
      </c>
      <c r="Y20" s="174">
        <f t="shared" si="7"/>
        <v>2.5941635469757793E-5</v>
      </c>
      <c r="Z20" s="174">
        <f t="shared" si="8"/>
        <v>7.6955871839864826E-5</v>
      </c>
      <c r="AA20" s="174">
        <f t="shared" si="9"/>
        <v>2.070668891795589E-5</v>
      </c>
      <c r="AB20" s="174">
        <f t="shared" si="10"/>
        <v>8.1061502133835937E-5</v>
      </c>
      <c r="AC20" s="174">
        <f t="shared" si="11"/>
        <v>5.5914482883045419E-5</v>
      </c>
      <c r="AE20" s="175">
        <f t="shared" si="12"/>
        <v>0.6436563395413053</v>
      </c>
      <c r="AF20" s="175">
        <f t="shared" si="13"/>
        <v>0.58467902725460907</v>
      </c>
      <c r="AG20" s="175">
        <f t="shared" si="14"/>
        <v>0.3820481862300566</v>
      </c>
      <c r="AH20" s="175">
        <f t="shared" si="15"/>
        <v>0.26907224131049828</v>
      </c>
      <c r="AI20" s="175">
        <f t="shared" si="16"/>
        <v>0.68977851891676356</v>
      </c>
      <c r="AK20" s="30" t="s">
        <v>59</v>
      </c>
      <c r="AL20" s="174">
        <f>(SUM(I137:I139)/SUM($G137:$G139))</f>
        <v>2.3885233752341592E-5</v>
      </c>
      <c r="AM20" s="174">
        <f>(SUM(J137:J139)/SUM($H137:$H139))</f>
        <v>1.4088746176648725E-5</v>
      </c>
      <c r="AN20" s="174">
        <f>(SUM(K137:K139)/SUM($G137:$G139))</f>
        <v>3.898027000974271E-5</v>
      </c>
      <c r="AO20" s="174">
        <f>(SUM(L137:L139)/SUM($H137:$H139))</f>
        <v>2.2441991921251019E-5</v>
      </c>
      <c r="AP20" s="174">
        <f>(SUM(M137:M139)/SUM($G137:$G139))</f>
        <v>3.2018153039395715E-5</v>
      </c>
      <c r="AQ20" s="174">
        <f>(SUM(N137:N139)/SUM($H137:$H139))</f>
        <v>1.9882185277257719E-5</v>
      </c>
      <c r="AR20" s="174">
        <f>(SUM(O137:O139)/SUM($G137:$G139))</f>
        <v>3.2706769794972478E-5</v>
      </c>
      <c r="AS20" s="174">
        <f>(SUM(P137:P139)/SUM($H137:$H139))</f>
        <v>2.0656650458067047E-5</v>
      </c>
      <c r="AT20" s="174">
        <f>(SUM(Q137:Q139)/SUM($G137:$G139))</f>
        <v>1.8102524949536406E-5</v>
      </c>
      <c r="AU20" s="174">
        <f>(SUM(R137:R139)/SUM($H137:$H139))</f>
        <v>1.3271520005227751E-5</v>
      </c>
      <c r="AV20" s="177" t="s">
        <v>59</v>
      </c>
      <c r="AW20" s="175">
        <f t="shared" si="17"/>
        <v>0.58985171854420448</v>
      </c>
      <c r="AX20" s="175">
        <f t="shared" si="18"/>
        <v>0.57572694893190524</v>
      </c>
      <c r="AY20" s="175">
        <f t="shared" si="19"/>
        <v>0.62096602676595114</v>
      </c>
      <c r="AZ20" s="175">
        <f t="shared" si="20"/>
        <v>0.63157109636801512</v>
      </c>
      <c r="BA20" s="175">
        <f t="shared" si="21"/>
        <v>0.73313087772143226</v>
      </c>
    </row>
    <row r="21" spans="1:53" x14ac:dyDescent="0.25">
      <c r="A21" s="25" t="s">
        <v>133</v>
      </c>
      <c r="B21" s="30" t="s">
        <v>48</v>
      </c>
      <c r="C21" s="31" t="s">
        <v>134</v>
      </c>
      <c r="D21" s="32">
        <v>703</v>
      </c>
      <c r="E21" s="32" t="s">
        <v>135</v>
      </c>
      <c r="F21" s="32" t="s">
        <v>136</v>
      </c>
      <c r="G21" s="173">
        <v>883.5</v>
      </c>
      <c r="H21" s="173">
        <v>1017.75</v>
      </c>
      <c r="I21" s="29">
        <v>6.8939137093260144E-3</v>
      </c>
      <c r="J21" s="29">
        <v>9.4033510801448516E-3</v>
      </c>
      <c r="K21" s="29">
        <v>9.1767172669182089E-3</v>
      </c>
      <c r="L21" s="29">
        <v>1.3034E-2</v>
      </c>
      <c r="M21" s="29">
        <v>7.6572000000000003E-3</v>
      </c>
      <c r="N21" s="29">
        <v>1.6744351241249417E-2</v>
      </c>
      <c r="O21" s="29">
        <v>8.4881999999999996E-3</v>
      </c>
      <c r="P21" s="29">
        <v>1.5310000000000001E-2</v>
      </c>
      <c r="Q21" s="29">
        <v>6.9255999999999996E-3</v>
      </c>
      <c r="R21" s="29">
        <v>1.1990294162919352E-2</v>
      </c>
      <c r="T21" s="174">
        <f t="shared" si="2"/>
        <v>7.8029583580373673E-6</v>
      </c>
      <c r="U21" s="174">
        <f t="shared" si="3"/>
        <v>9.2393525719919933E-6</v>
      </c>
      <c r="V21" s="174">
        <f t="shared" si="4"/>
        <v>1.0386776759386767E-5</v>
      </c>
      <c r="W21" s="174">
        <f t="shared" si="5"/>
        <v>1.2806681405060182E-5</v>
      </c>
      <c r="X21" s="174">
        <f t="shared" si="6"/>
        <v>8.6668930390492362E-6</v>
      </c>
      <c r="Y21" s="174">
        <f t="shared" si="7"/>
        <v>1.6452322516580121E-5</v>
      </c>
      <c r="Z21" s="174">
        <f t="shared" si="8"/>
        <v>9.6074702886247865E-6</v>
      </c>
      <c r="AA21" s="174">
        <f t="shared" si="9"/>
        <v>1.504298698108573E-5</v>
      </c>
      <c r="AB21" s="174">
        <f t="shared" si="10"/>
        <v>7.8388228636106394E-6</v>
      </c>
      <c r="AC21" s="174">
        <f t="shared" si="11"/>
        <v>1.1781178248999609E-5</v>
      </c>
      <c r="AE21" s="175">
        <f t="shared" si="12"/>
        <v>1.1840832858572263</v>
      </c>
      <c r="AF21" s="175">
        <f t="shared" si="13"/>
        <v>1.2329793642177294</v>
      </c>
      <c r="AG21" s="175">
        <f t="shared" si="14"/>
        <v>1.8982953224936709</v>
      </c>
      <c r="AH21" s="175">
        <f t="shared" si="15"/>
        <v>1.5657594069165717</v>
      </c>
      <c r="AI21" s="175">
        <f t="shared" si="16"/>
        <v>1.5029269641606726</v>
      </c>
      <c r="AK21" s="30" t="s">
        <v>60</v>
      </c>
      <c r="AL21" s="174">
        <f>(SUM(I140:I150)/SUM($G140:$G150))</f>
        <v>1.3601836899986953E-5</v>
      </c>
      <c r="AM21" s="174">
        <f>(SUM(J140:J150)/SUM($H140:$H150))</f>
        <v>1.1150342284630432E-5</v>
      </c>
      <c r="AN21" s="174">
        <f>(SUM(K140:K150)/SUM($G140:$G150))</f>
        <v>1.6715317423401879E-5</v>
      </c>
      <c r="AO21" s="174">
        <f>(SUM(L140:L150)/SUM($H140:$H150))</f>
        <v>1.1762873801276685E-5</v>
      </c>
      <c r="AP21" s="174">
        <f>(SUM(M140:M150)/SUM($G140:$G150))</f>
        <v>1.745048751849671E-5</v>
      </c>
      <c r="AQ21" s="174">
        <f>(SUM(N140:N150)/SUM($H140:$H150))</f>
        <v>1.240975261625252E-5</v>
      </c>
      <c r="AR21" s="174">
        <f>(SUM(O140:O150)/SUM($G140:$G150))</f>
        <v>1.9528300973536712E-5</v>
      </c>
      <c r="AS21" s="174">
        <f>(SUM(P140:P150)/SUM($H140:$H150))</f>
        <v>1.4282683894621503E-5</v>
      </c>
      <c r="AT21" s="174">
        <f>(SUM(Q140:Q150)/SUM($G140:$G150))</f>
        <v>1.2972990913688105E-5</v>
      </c>
      <c r="AU21" s="174">
        <f>(SUM(R140:R150)/SUM($H140:$H150))</f>
        <v>1.2307463567873884E-5</v>
      </c>
      <c r="AV21" s="177" t="s">
        <v>60</v>
      </c>
      <c r="AW21" s="175">
        <f t="shared" si="17"/>
        <v>0.81976738631832347</v>
      </c>
      <c r="AX21" s="175">
        <f t="shared" si="18"/>
        <v>0.70371824257482274</v>
      </c>
      <c r="AY21" s="175">
        <f t="shared" si="19"/>
        <v>0.7111407405150576</v>
      </c>
      <c r="AZ21" s="175">
        <f t="shared" si="20"/>
        <v>0.73138384716501059</v>
      </c>
      <c r="BA21" s="175">
        <f t="shared" si="21"/>
        <v>0.94869900470584567</v>
      </c>
    </row>
    <row r="22" spans="1:53" x14ac:dyDescent="0.25">
      <c r="A22" s="25" t="s">
        <v>137</v>
      </c>
      <c r="B22" s="30" t="s">
        <v>48</v>
      </c>
      <c r="C22" s="31" t="s">
        <v>134</v>
      </c>
      <c r="D22" s="32">
        <v>703</v>
      </c>
      <c r="E22" s="32" t="s">
        <v>138</v>
      </c>
      <c r="F22" s="32" t="s">
        <v>139</v>
      </c>
      <c r="G22" s="173">
        <v>953.44999999999993</v>
      </c>
      <c r="H22" s="173">
        <v>789.47916666666652</v>
      </c>
      <c r="I22" s="29">
        <v>3.3406241258700071E-3</v>
      </c>
      <c r="J22" s="29">
        <v>9.3804718804364699E-3</v>
      </c>
      <c r="K22" s="29">
        <v>4.3295292729701364E-3</v>
      </c>
      <c r="L22" s="29">
        <v>1.346E-2</v>
      </c>
      <c r="M22" s="29">
        <v>3.7039999999999998E-3</v>
      </c>
      <c r="N22" s="29">
        <v>1.6719625382948692E-2</v>
      </c>
      <c r="O22" s="29">
        <v>3.8606000000000001E-3</v>
      </c>
      <c r="P22" s="29">
        <v>1.5103E-2</v>
      </c>
      <c r="Q22" s="29">
        <v>3.3644E-3</v>
      </c>
      <c r="R22" s="29">
        <v>1.087155928575438E-2</v>
      </c>
      <c r="T22" s="174">
        <f t="shared" si="2"/>
        <v>3.5037224037652812E-6</v>
      </c>
      <c r="U22" s="174">
        <f t="shared" si="3"/>
        <v>1.1881848535715811E-5</v>
      </c>
      <c r="V22" s="174">
        <f t="shared" si="4"/>
        <v>4.5409085667524642E-6</v>
      </c>
      <c r="W22" s="174">
        <f t="shared" si="5"/>
        <v>1.7049214936007393E-5</v>
      </c>
      <c r="X22" s="174">
        <f t="shared" si="6"/>
        <v>3.8848392679217581E-6</v>
      </c>
      <c r="Y22" s="174">
        <f t="shared" si="7"/>
        <v>2.1178045081977501E-5</v>
      </c>
      <c r="Z22" s="174">
        <f t="shared" si="8"/>
        <v>4.0490849021972837E-6</v>
      </c>
      <c r="AA22" s="174">
        <f t="shared" si="9"/>
        <v>1.9130333817126273E-5</v>
      </c>
      <c r="AB22" s="174">
        <f t="shared" si="10"/>
        <v>3.5286590801824954E-6</v>
      </c>
      <c r="AC22" s="174">
        <f t="shared" si="11"/>
        <v>1.3770546133162958E-5</v>
      </c>
      <c r="AE22" s="175">
        <f t="shared" si="12"/>
        <v>3.3912071695368797</v>
      </c>
      <c r="AF22" s="175">
        <f t="shared" si="13"/>
        <v>3.7545823011804296</v>
      </c>
      <c r="AG22" s="175">
        <f t="shared" si="14"/>
        <v>5.4514597957374322</v>
      </c>
      <c r="AH22" s="175">
        <f t="shared" si="15"/>
        <v>4.7246067393511488</v>
      </c>
      <c r="AI22" s="175">
        <f t="shared" si="16"/>
        <v>3.902486984503692</v>
      </c>
      <c r="AK22" s="178" t="s">
        <v>62</v>
      </c>
      <c r="AL22" s="174">
        <f>(SUM(I151:I166)+SUM(I370:I377))/(SUM($G151:$G166)+SUM($G370:$G377))</f>
        <v>4.2759099598638468E-5</v>
      </c>
      <c r="AM22" s="174">
        <f>(SUM(J151:J166)+SUM(J370:J377))/(SUM($H151:$H166)+SUM($H370:$H377))</f>
        <v>9.0770296003307802E-6</v>
      </c>
      <c r="AN22" s="174">
        <f>(SUM(K151:K166)+SUM(K370:K377))/(SUM($G151:$G166)+SUM($G370:$G377))</f>
        <v>5.7703851701710318E-5</v>
      </c>
      <c r="AO22" s="174">
        <f>(SUM(L151:L166)+SUM(L370:L377))/(SUM($H151:$H166)+SUM($H370:$H377))</f>
        <v>3.6457192700260933E-5</v>
      </c>
      <c r="AP22" s="174">
        <f>(SUM(M151:M166)+SUM(M370:M377))/(SUM($G151:$G166)+SUM($G370:$G377))</f>
        <v>2.5216623866909254E-5</v>
      </c>
      <c r="AQ22" s="174">
        <f>(SUM(N151:N166)+SUM(N370:N377))/(SUM($H151:$H166)+SUM($H370:$H377))</f>
        <v>8.7180286769568682E-6</v>
      </c>
      <c r="AR22" s="174">
        <f>(SUM(O151:O166)+SUM(O370:O377))/(SUM($G151:$G166)+SUM($G370:$G377))</f>
        <v>3.9450421768840919E-5</v>
      </c>
      <c r="AS22" s="174">
        <f>(SUM(P151:P166)+SUM(P370:P377))/(SUM($H151:$H166)+SUM($H370:$H377))</f>
        <v>1.6695069810825661E-5</v>
      </c>
      <c r="AT22" s="174">
        <f>(SUM(Q151:Q166)+SUM(Q370:Q377))/(SUM($G151:$G166)+SUM($G370:$G377))</f>
        <v>4.380505379102842E-5</v>
      </c>
      <c r="AU22" s="174">
        <f>(SUM(R151:R166)+SUM(R370:R377))/(SUM($H151:$H166)+SUM($H370:$H377))</f>
        <v>9.0500267623935756E-6</v>
      </c>
      <c r="AV22" s="177" t="s">
        <v>62</v>
      </c>
      <c r="AW22" s="180">
        <f t="shared" si="17"/>
        <v>0.21228299205392553</v>
      </c>
      <c r="AX22" s="180">
        <f t="shared" si="18"/>
        <v>0.6317982530649745</v>
      </c>
      <c r="AY22" s="180">
        <f t="shared" si="19"/>
        <v>0.3457254517087508</v>
      </c>
      <c r="AZ22" s="180">
        <f t="shared" si="20"/>
        <v>0.42319116152040503</v>
      </c>
      <c r="BA22" s="180">
        <f t="shared" si="21"/>
        <v>0.20659777763466836</v>
      </c>
    </row>
    <row r="23" spans="1:53" x14ac:dyDescent="0.25">
      <c r="A23" s="25" t="s">
        <v>140</v>
      </c>
      <c r="B23" s="30" t="s">
        <v>48</v>
      </c>
      <c r="C23" s="31" t="s">
        <v>134</v>
      </c>
      <c r="D23" s="32">
        <v>703</v>
      </c>
      <c r="E23" s="32" t="s">
        <v>141</v>
      </c>
      <c r="F23" s="32" t="s">
        <v>142</v>
      </c>
      <c r="G23" s="173">
        <v>1178.4791666666663</v>
      </c>
      <c r="H23" s="173">
        <v>737.29166666666663</v>
      </c>
      <c r="I23" s="29">
        <v>3.8822865992250884E-3</v>
      </c>
      <c r="J23" s="29">
        <v>4.2802118572554271E-3</v>
      </c>
      <c r="K23" s="29">
        <v>5.1678003017211656E-3</v>
      </c>
      <c r="L23" s="29">
        <v>5.9943000000000001E-3</v>
      </c>
      <c r="M23" s="29">
        <v>4.3131000000000003E-3</v>
      </c>
      <c r="N23" s="29">
        <v>7.6971596890149782E-3</v>
      </c>
      <c r="O23" s="29">
        <v>4.7802000000000001E-3</v>
      </c>
      <c r="P23" s="29">
        <v>7.0257999999999996E-3</v>
      </c>
      <c r="Q23" s="29">
        <v>3.8999999999999998E-3</v>
      </c>
      <c r="R23" s="29">
        <v>5.5503307308980461E-3</v>
      </c>
      <c r="T23" s="174">
        <f t="shared" si="2"/>
        <v>3.2943192455460658E-6</v>
      </c>
      <c r="U23" s="174">
        <f t="shared" si="3"/>
        <v>5.8053170146442645E-6</v>
      </c>
      <c r="V23" s="174">
        <f t="shared" si="4"/>
        <v>4.3851435374443759E-6</v>
      </c>
      <c r="W23" s="174">
        <f t="shared" si="5"/>
        <v>8.13016106244702E-6</v>
      </c>
      <c r="X23" s="174">
        <f t="shared" si="6"/>
        <v>3.6598865062669063E-6</v>
      </c>
      <c r="Y23" s="174">
        <f t="shared" si="7"/>
        <v>1.0439775786174597E-5</v>
      </c>
      <c r="Z23" s="174">
        <f t="shared" si="8"/>
        <v>4.0562448070429766E-6</v>
      </c>
      <c r="AA23" s="174">
        <f t="shared" si="9"/>
        <v>9.5292003390788357E-6</v>
      </c>
      <c r="AB23" s="174">
        <f t="shared" si="10"/>
        <v>3.309349974366681E-6</v>
      </c>
      <c r="AC23" s="174">
        <f t="shared" si="11"/>
        <v>7.5279987308026628E-6</v>
      </c>
      <c r="AE23" s="175">
        <f t="shared" si="12"/>
        <v>1.7622205323582645</v>
      </c>
      <c r="AF23" s="175">
        <f t="shared" si="13"/>
        <v>1.8540239317195095</v>
      </c>
      <c r="AG23" s="175">
        <f t="shared" si="14"/>
        <v>2.8524862091483802</v>
      </c>
      <c r="AH23" s="175">
        <f t="shared" si="15"/>
        <v>2.3492665734900928</v>
      </c>
      <c r="AI23" s="175">
        <f t="shared" si="16"/>
        <v>2.2747665822933447</v>
      </c>
      <c r="AK23" s="30" t="s">
        <v>542</v>
      </c>
      <c r="AL23" s="174">
        <f>(SUM(I167)/SUM($G167))</f>
        <v>9.7547715685147779E-6</v>
      </c>
      <c r="AM23" s="174">
        <f>(SUM(J167)/SUM($H167))</f>
        <v>7.5768103427885517E-6</v>
      </c>
      <c r="AN23" s="174">
        <f>(SUM(K167)/SUM($G167))</f>
        <v>1.3226784300418507E-5</v>
      </c>
      <c r="AO23" s="174">
        <f>(SUM(L167)/SUM($H167))</f>
        <v>1.1623544287851349E-5</v>
      </c>
      <c r="AP23" s="174">
        <f>(SUM(M167)/SUM($G167))</f>
        <v>2.1051350435529149E-5</v>
      </c>
      <c r="AQ23" s="174">
        <f>(SUM(N167)/SUM($H167))</f>
        <v>1.9464058374760983E-5</v>
      </c>
      <c r="AR23" s="174">
        <f>(SUM(O167)/SUM($G167))</f>
        <v>1.1999321343739398E-5</v>
      </c>
      <c r="AS23" s="174">
        <f>(SUM(P167)/SUM($H167))</f>
        <v>1.0451548499517931E-5</v>
      </c>
      <c r="AT23" s="174">
        <f>(SUM(Q167)/SUM($G167))</f>
        <v>9.3660189625718486E-6</v>
      </c>
      <c r="AU23" s="174">
        <f>(SUM(R167)/SUM($H167))</f>
        <v>7.2240662089900234E-6</v>
      </c>
      <c r="AV23" s="177" t="s">
        <v>542</v>
      </c>
      <c r="AW23" s="175">
        <f t="shared" si="17"/>
        <v>0.77672862860715519</v>
      </c>
      <c r="AX23" s="175">
        <f t="shared" si="18"/>
        <v>0.87878837545446098</v>
      </c>
      <c r="AY23" s="175">
        <f t="shared" si="19"/>
        <v>0.92459903863985693</v>
      </c>
      <c r="AZ23" s="175">
        <f t="shared" si="20"/>
        <v>0.8710116347514093</v>
      </c>
      <c r="BA23" s="175">
        <f t="shared" si="21"/>
        <v>0.77130595590918394</v>
      </c>
    </row>
    <row r="24" spans="1:53" x14ac:dyDescent="0.25">
      <c r="A24" s="25" t="s">
        <v>143</v>
      </c>
      <c r="B24" s="30" t="s">
        <v>48</v>
      </c>
      <c r="C24" s="31" t="s">
        <v>134</v>
      </c>
      <c r="D24" s="32">
        <v>703</v>
      </c>
      <c r="E24" s="32" t="s">
        <v>144</v>
      </c>
      <c r="F24" s="32" t="s">
        <v>145</v>
      </c>
      <c r="G24" s="173">
        <v>1110.2666666666667</v>
      </c>
      <c r="H24" s="173">
        <v>737.52499999999998</v>
      </c>
      <c r="I24" s="29">
        <v>3.8430018583726867E-3</v>
      </c>
      <c r="J24" s="29">
        <v>1.1080018101293734E-2</v>
      </c>
      <c r="K24" s="29">
        <v>5.0843246751683911E-3</v>
      </c>
      <c r="L24" s="29">
        <v>1.5695000000000001E-2</v>
      </c>
      <c r="M24" s="29">
        <v>4.2687999999999997E-3</v>
      </c>
      <c r="N24" s="29">
        <v>1.9838380309946519E-2</v>
      </c>
      <c r="O24" s="29">
        <v>4.8754000000000002E-3</v>
      </c>
      <c r="P24" s="29">
        <v>1.8144E-2</v>
      </c>
      <c r="Q24" s="29">
        <v>3.8657000000000001E-3</v>
      </c>
      <c r="R24" s="29">
        <v>1.4110786253952614E-2</v>
      </c>
      <c r="T24" s="174">
        <f t="shared" si="2"/>
        <v>3.4613322850720727E-6</v>
      </c>
      <c r="U24" s="174">
        <f t="shared" si="3"/>
        <v>1.5023244095174718E-5</v>
      </c>
      <c r="V24" s="174">
        <f t="shared" si="4"/>
        <v>4.5793725307749409E-6</v>
      </c>
      <c r="W24" s="174">
        <f t="shared" si="5"/>
        <v>2.1280634554760858E-5</v>
      </c>
      <c r="X24" s="174">
        <f t="shared" si="6"/>
        <v>3.8448420799807853E-6</v>
      </c>
      <c r="Y24" s="174">
        <f t="shared" si="7"/>
        <v>2.6898586908845829E-5</v>
      </c>
      <c r="Z24" s="174">
        <f t="shared" si="8"/>
        <v>4.3911973099555665E-6</v>
      </c>
      <c r="AA24" s="174">
        <f t="shared" si="9"/>
        <v>2.4601199959323415E-5</v>
      </c>
      <c r="AB24" s="174">
        <f t="shared" si="10"/>
        <v>3.4817761498739043E-6</v>
      </c>
      <c r="AC24" s="174">
        <f t="shared" si="11"/>
        <v>1.9132620933463429E-5</v>
      </c>
      <c r="AE24" s="175">
        <f t="shared" si="12"/>
        <v>4.3403068119078032</v>
      </c>
      <c r="AF24" s="175">
        <f t="shared" si="13"/>
        <v>4.6470634157295034</v>
      </c>
      <c r="AG24" s="175">
        <f t="shared" si="14"/>
        <v>6.9960186528597958</v>
      </c>
      <c r="AH24" s="175">
        <f t="shared" si="15"/>
        <v>5.6023900141194858</v>
      </c>
      <c r="AI24" s="175">
        <f t="shared" si="16"/>
        <v>5.4950749588414336</v>
      </c>
      <c r="AK24" s="178" t="s">
        <v>63</v>
      </c>
      <c r="AL24" s="174">
        <f>(SUM(I168:I172)+SUM(I378:I379))/(SUM($G168:$G172)+SUM($G378:$G379))</f>
        <v>3.2137868919266186E-4</v>
      </c>
      <c r="AM24" s="174">
        <f>(SUM(J168:J172)+SUM(J378:J379))/(SUM($H168:$H172)+SUM($H378:$H379))</f>
        <v>1.1056455122634522E-4</v>
      </c>
      <c r="AN24" s="174">
        <f>(SUM(K168:K172)+SUM(K378:K379))/(SUM($G168:$G172)+SUM($G378:$G379))</f>
        <v>1.0662983641660127E-4</v>
      </c>
      <c r="AO24" s="174">
        <f>(SUM(L168:L172)+SUM(L378:L379))/(SUM($H168:$H172)+SUM($H378:$H379))</f>
        <v>4.6126165993627025E-5</v>
      </c>
      <c r="AP24" s="174">
        <f>(SUM(M168:M172)+SUM(M378:M379))/(SUM($G168:$G172)+SUM($G378:$G379))</f>
        <v>2.5218151013289321E-4</v>
      </c>
      <c r="AQ24" s="174">
        <f>(SUM(N168:N172)+SUM(N378:N379))/(SUM($H168:$H172)+SUM($H378:$H379))</f>
        <v>1.3252614426247214E-4</v>
      </c>
      <c r="AR24" s="174">
        <f>(SUM(O168:O172)+SUM(O378:O379))/(SUM($G168:$G172)+SUM($G378:$G379))</f>
        <v>3.5449221349322178E-4</v>
      </c>
      <c r="AS24" s="174">
        <f>(SUM(P168:P172)+SUM(P378:P379))/(SUM($H168:$H172)+SUM($H378:$H379))</f>
        <v>2.0490956677762372E-4</v>
      </c>
      <c r="AT24" s="174">
        <f>(SUM(Q168:Q172)+SUM(Q378:Q379))/(SUM($G168:$G172)+SUM($G378:$G379))</f>
        <v>2.6384246974498599E-4</v>
      </c>
      <c r="AU24" s="174">
        <f>(SUM(R168:R172)+SUM(R378:R379))/(SUM($H168:$H172)+SUM($H378:$H379))</f>
        <v>7.3914033271065276E-5</v>
      </c>
      <c r="AV24" s="177" t="s">
        <v>63</v>
      </c>
      <c r="AW24" s="180">
        <f t="shared" si="17"/>
        <v>0.34403199385776129</v>
      </c>
      <c r="AX24" s="180">
        <f t="shared" si="18"/>
        <v>0.43258216971667052</v>
      </c>
      <c r="AY24" s="180">
        <f t="shared" si="19"/>
        <v>0.52551887802017783</v>
      </c>
      <c r="AZ24" s="180">
        <f t="shared" si="20"/>
        <v>0.57803686224420214</v>
      </c>
      <c r="BA24" s="180">
        <f t="shared" si="21"/>
        <v>0.28014456255850723</v>
      </c>
    </row>
    <row r="25" spans="1:53" x14ac:dyDescent="0.25">
      <c r="A25" s="25" t="s">
        <v>146</v>
      </c>
      <c r="B25" s="30" t="s">
        <v>48</v>
      </c>
      <c r="C25" s="31" t="s">
        <v>147</v>
      </c>
      <c r="D25" s="32">
        <v>709</v>
      </c>
      <c r="E25" s="32" t="s">
        <v>148</v>
      </c>
      <c r="F25" s="32" t="s">
        <v>149</v>
      </c>
      <c r="G25" s="181">
        <v>4660.916666666667</v>
      </c>
      <c r="H25" s="181">
        <v>832.28333333333342</v>
      </c>
      <c r="I25" s="29">
        <v>8.2798999999999998E-2</v>
      </c>
      <c r="J25" s="29">
        <v>1.555E-2</v>
      </c>
      <c r="K25" s="29">
        <v>0.11947000000000001</v>
      </c>
      <c r="L25" s="29">
        <v>1.7075E-2</v>
      </c>
      <c r="M25" s="29">
        <v>0.13188</v>
      </c>
      <c r="N25" s="29">
        <v>1.2213999999999999E-2</v>
      </c>
      <c r="O25" s="29">
        <v>8.6712999999999998E-2</v>
      </c>
      <c r="P25" s="29">
        <v>1.4800000000000001E-2</v>
      </c>
      <c r="Q25" s="29">
        <v>7.8759999999999997E-2</v>
      </c>
      <c r="R25" s="29">
        <v>1.5327E-2</v>
      </c>
      <c r="T25" s="174">
        <f t="shared" si="2"/>
        <v>1.7764531297491551E-5</v>
      </c>
      <c r="U25" s="174">
        <f t="shared" si="3"/>
        <v>1.8683541261990107E-5</v>
      </c>
      <c r="V25" s="174">
        <f t="shared" si="4"/>
        <v>2.5632296937297743E-5</v>
      </c>
      <c r="W25" s="174">
        <f t="shared" si="5"/>
        <v>2.051584997096341E-5</v>
      </c>
      <c r="X25" s="174">
        <f t="shared" si="6"/>
        <v>2.829486331372584E-5</v>
      </c>
      <c r="Y25" s="174">
        <f t="shared" si="7"/>
        <v>1.4675290866491777E-5</v>
      </c>
      <c r="Z25" s="174">
        <f t="shared" si="8"/>
        <v>1.8604280273908923E-5</v>
      </c>
      <c r="AA25" s="174">
        <f t="shared" si="9"/>
        <v>1.7782405831347498E-5</v>
      </c>
      <c r="AB25" s="174">
        <f t="shared" si="10"/>
        <v>1.6897963562246337E-5</v>
      </c>
      <c r="AC25" s="174">
        <f t="shared" si="11"/>
        <v>1.8415603660612371E-5</v>
      </c>
      <c r="AE25" s="175">
        <f t="shared" si="12"/>
        <v>1.0517328574060563</v>
      </c>
      <c r="AF25" s="175">
        <f t="shared" si="13"/>
        <v>0.80039061739764128</v>
      </c>
      <c r="AG25" s="175">
        <f t="shared" si="14"/>
        <v>0.51865565504862476</v>
      </c>
      <c r="AH25" s="175">
        <f t="shared" si="15"/>
        <v>0.95582336803891088</v>
      </c>
      <c r="AI25" s="175">
        <f t="shared" si="16"/>
        <v>1.0898120115347369</v>
      </c>
      <c r="AK25" s="178" t="s">
        <v>64</v>
      </c>
      <c r="AL25" s="174">
        <f>(SUM(I173:I177)+SUM(I380:I381))/(SUM($G173:$G177)+SUM($G380:$G381))</f>
        <v>1.2708011185405584E-4</v>
      </c>
      <c r="AM25" s="174">
        <f>(SUM(J173:J177)+SUM(J380:J381))/(SUM($H173:$H177)+SUM($H380:$H381))</f>
        <v>3.3615054091729437E-5</v>
      </c>
      <c r="AN25" s="174">
        <f>(SUM(K173:K177)+SUM(K380:K381))/(SUM($G173:$G177)+SUM($G380:$G381))</f>
        <v>7.5246608749184756E-4</v>
      </c>
      <c r="AO25" s="174">
        <f>(SUM(L173:L177)+SUM(L380:L381))/(SUM($H173:$H177)+SUM($H380:$H381))</f>
        <v>4.550950244561194E-4</v>
      </c>
      <c r="AP25" s="174">
        <f>(SUM(M173:M177)+SUM(M380:M381))/(SUM($G173:$G177)+SUM($G380:$G381))</f>
        <v>1.035780696193909E-4</v>
      </c>
      <c r="AQ25" s="174">
        <f>(SUM(N173:N177)+SUM(N380:N381))/(SUM($H173:$H177)+SUM($H380:$H381))</f>
        <v>5.2839462791419641E-5</v>
      </c>
      <c r="AR25" s="174">
        <f>(SUM(O173:O177)+SUM(O380:O381))/(SUM($G173:$G177)+SUM($G380:$G381))</f>
        <v>8.5100713965142604E-5</v>
      </c>
      <c r="AS25" s="174">
        <f>(SUM(P173:P177)+SUM(P380:P381))/(SUM($H173:$H177)+SUM($H380:$H381))</f>
        <v>5.3227872390480795E-5</v>
      </c>
      <c r="AT25" s="174">
        <f>(SUM(Q173:Q177)+SUM(Q380:Q381))/(SUM($G173:$G177)+SUM($G380:$G381))</f>
        <v>1.1119513725169706E-4</v>
      </c>
      <c r="AU25" s="174">
        <f>(SUM(R173:R177)+SUM(R380:R381))/(SUM($H173:$H177)+SUM($H380:$H381))</f>
        <v>2.7738943985962889E-5</v>
      </c>
      <c r="AV25" s="177" t="s">
        <v>64</v>
      </c>
      <c r="AW25" s="180">
        <f t="shared" si="17"/>
        <v>0.26451860642312292</v>
      </c>
      <c r="AX25" s="180">
        <f t="shared" si="18"/>
        <v>0.60480469754200061</v>
      </c>
      <c r="AY25" s="180">
        <f t="shared" si="19"/>
        <v>0.51014141299972193</v>
      </c>
      <c r="AZ25" s="180">
        <f t="shared" si="20"/>
        <v>0.62546916365805139</v>
      </c>
      <c r="BA25" s="180">
        <f t="shared" si="21"/>
        <v>0.24946184402987043</v>
      </c>
    </row>
    <row r="26" spans="1:53" x14ac:dyDescent="0.25">
      <c r="A26" s="25" t="s">
        <v>150</v>
      </c>
      <c r="B26" s="30" t="s">
        <v>48</v>
      </c>
      <c r="C26" s="31" t="s">
        <v>147</v>
      </c>
      <c r="D26" s="32">
        <v>709</v>
      </c>
      <c r="E26" s="32" t="s">
        <v>151</v>
      </c>
      <c r="F26" s="32" t="s">
        <v>152</v>
      </c>
      <c r="G26" s="181">
        <v>14840.574999999999</v>
      </c>
      <c r="H26" s="181">
        <v>2804.6666666666665</v>
      </c>
      <c r="I26" s="29">
        <v>0.16395999999999999</v>
      </c>
      <c r="J26" s="29">
        <v>3.0610999999999999E-2</v>
      </c>
      <c r="K26" s="29">
        <v>0.23562</v>
      </c>
      <c r="L26" s="29">
        <v>3.1465E-2</v>
      </c>
      <c r="M26" s="29">
        <v>0.26579999999999998</v>
      </c>
      <c r="N26" s="29">
        <v>2.3533999999999999E-2</v>
      </c>
      <c r="O26" s="29">
        <v>0.17559</v>
      </c>
      <c r="P26" s="29">
        <v>2.7574000000000001E-2</v>
      </c>
      <c r="Q26" s="29">
        <v>0.15565999999999999</v>
      </c>
      <c r="R26" s="29">
        <v>3.0322000000000002E-2</v>
      </c>
      <c r="T26" s="174">
        <f t="shared" si="2"/>
        <v>1.1048089443973702E-5</v>
      </c>
      <c r="U26" s="174">
        <f t="shared" si="3"/>
        <v>1.0914309484193012E-5</v>
      </c>
      <c r="V26" s="174">
        <f t="shared" si="4"/>
        <v>1.587674332025545E-5</v>
      </c>
      <c r="W26" s="174">
        <f t="shared" si="5"/>
        <v>1.1218801996672213E-5</v>
      </c>
      <c r="X26" s="174">
        <f t="shared" si="6"/>
        <v>1.7910357246939557E-5</v>
      </c>
      <c r="Y26" s="174">
        <f t="shared" si="7"/>
        <v>8.3910149750415974E-6</v>
      </c>
      <c r="Z26" s="174">
        <f t="shared" si="8"/>
        <v>1.1831751802069664E-5</v>
      </c>
      <c r="AA26" s="174">
        <f t="shared" si="9"/>
        <v>9.8314713572617069E-6</v>
      </c>
      <c r="AB26" s="174">
        <f t="shared" si="10"/>
        <v>1.0488811922718628E-5</v>
      </c>
      <c r="AC26" s="174">
        <f t="shared" si="11"/>
        <v>1.0811266936058951E-5</v>
      </c>
      <c r="AE26" s="175">
        <f t="shared" si="12"/>
        <v>0.98789112267246704</v>
      </c>
      <c r="AF26" s="175">
        <f t="shared" si="13"/>
        <v>0.70661859112878245</v>
      </c>
      <c r="AG26" s="175">
        <f t="shared" si="14"/>
        <v>0.46850070377437153</v>
      </c>
      <c r="AH26" s="175">
        <f t="shared" si="15"/>
        <v>0.83093962092257057</v>
      </c>
      <c r="AI26" s="175">
        <f t="shared" si="16"/>
        <v>1.0307427586380769</v>
      </c>
      <c r="AK26" s="178" t="s">
        <v>65</v>
      </c>
      <c r="AL26" s="174">
        <f>(SUM(I178:I188)+SUM(I382:I389))/(SUM($G178:$G188)+SUM($G382:$G389))</f>
        <v>3.2868246511597564E-5</v>
      </c>
      <c r="AM26" s="174">
        <f>(SUM(J178:J188)+SUM(J382:J389))/(SUM($H178:$H188)+SUM($H382:$H389))</f>
        <v>4.4284240554949215E-5</v>
      </c>
      <c r="AN26" s="174">
        <f>(SUM(K178:K188)+SUM(K382:K389))/(SUM($G178:$G188)+SUM($G382:$G389))</f>
        <v>3.6267022531504003E-5</v>
      </c>
      <c r="AO26" s="174">
        <f>(SUM(L178:L188)+SUM(L382:L389))/(SUM($H178:$H188)+SUM($H382:$H389))</f>
        <v>5.9204338101533889E-5</v>
      </c>
      <c r="AP26" s="174">
        <f>(SUM(M178:M188)+SUM(M382:M389))/(SUM($G178:$G188)+SUM($G382:$G389))</f>
        <v>3.5133719388669373E-5</v>
      </c>
      <c r="AQ26" s="174">
        <f>(SUM(N178:N188)+SUM(N382:N389))/(SUM($H178:$H188)+SUM($H382:$H389))</f>
        <v>7.2914341205816056E-5</v>
      </c>
      <c r="AR26" s="174">
        <f>(SUM(O178:O188)+SUM(O382:O389))/(SUM($G178:$G188)+SUM($G382:$G389))</f>
        <v>7.8200716965576308E-5</v>
      </c>
      <c r="AS26" s="174">
        <f>(SUM(P178:P188)+SUM(P382:P389))/(SUM($H178:$H188)+SUM($H382:$H389))</f>
        <v>1.8024067708227227E-4</v>
      </c>
      <c r="AT26" s="174">
        <f>(SUM(Q178:Q188)+SUM(Q382:Q389))/(SUM($G178:$G188)+SUM($G382:$G389))</f>
        <v>2.6421256340568167E-5</v>
      </c>
      <c r="AU26" s="174">
        <f>(SUM(R178:R188)+SUM(R382:R389))/(SUM($H178:$H188)+SUM($H382:$H389))</f>
        <v>3.0326002651764795E-5</v>
      </c>
      <c r="AV26" s="177" t="s">
        <v>65</v>
      </c>
      <c r="AW26" s="175">
        <f t="shared" si="17"/>
        <v>1.3473259225837775</v>
      </c>
      <c r="AX26" s="175">
        <f t="shared" si="18"/>
        <v>1.632456539549255</v>
      </c>
      <c r="AY26" s="175">
        <f t="shared" si="19"/>
        <v>2.0753379509637382</v>
      </c>
      <c r="AZ26" s="175">
        <f t="shared" si="20"/>
        <v>2.304846861718846</v>
      </c>
      <c r="BA26" s="175">
        <f t="shared" si="21"/>
        <v>1.1477880635524942</v>
      </c>
    </row>
    <row r="27" spans="1:53" x14ac:dyDescent="0.25">
      <c r="A27" s="25" t="s">
        <v>153</v>
      </c>
      <c r="B27" s="30" t="s">
        <v>48</v>
      </c>
      <c r="C27" s="31" t="s">
        <v>154</v>
      </c>
      <c r="D27" s="32"/>
      <c r="E27" s="32" t="s">
        <v>155</v>
      </c>
      <c r="F27" s="32" t="s">
        <v>156</v>
      </c>
      <c r="G27" s="173"/>
      <c r="H27" s="173"/>
      <c r="I27" s="29">
        <v>6.1131999999999999E-2</v>
      </c>
      <c r="J27" s="29">
        <v>5.3286999999999996E-3</v>
      </c>
      <c r="K27" s="29">
        <v>0.12268999999999999</v>
      </c>
      <c r="L27" s="29">
        <v>1.7073000000000001E-2</v>
      </c>
      <c r="M27" s="29">
        <v>7.7225000000000002E-2</v>
      </c>
      <c r="N27" s="29">
        <v>5.9655999999999997E-3</v>
      </c>
      <c r="O27" s="29">
        <v>8.1880999999999995E-2</v>
      </c>
      <c r="P27" s="29">
        <v>7.4297E-3</v>
      </c>
      <c r="Q27" s="29">
        <v>6.1591E-2</v>
      </c>
      <c r="R27" s="29">
        <v>5.9405999999999999E-3</v>
      </c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E27" s="175"/>
      <c r="AF27" s="175"/>
      <c r="AG27" s="175"/>
      <c r="AH27" s="175"/>
      <c r="AI27" s="175"/>
      <c r="AK27" s="178" t="s">
        <v>66</v>
      </c>
      <c r="AL27" s="174">
        <f>(SUM(I189:I220)+SUM(I390:I404))/(SUM($G189:$G220)+SUM($G390:$G404))</f>
        <v>4.1371831545485695E-5</v>
      </c>
      <c r="AM27" s="174">
        <f>(SUM(J189:J220)+SUM(J390:J404))/(SUM($H189:$H220)+SUM($H390:$H404))</f>
        <v>2.5607653710332655E-5</v>
      </c>
      <c r="AN27" s="174">
        <f>(SUM(K189:K220)+SUM(K390:K404))/(SUM($G189:$G220)+SUM($G390:$G404))</f>
        <v>6.9044371734175463E-5</v>
      </c>
      <c r="AO27" s="174">
        <f>(SUM(L189:L220)+SUM(L390:L404))/(SUM($H189:$H220)+SUM($H390:$H404))</f>
        <v>5.8331479519512003E-5</v>
      </c>
      <c r="AP27" s="174">
        <f>(SUM(M189:M220)+SUM(M390:M404))/(SUM($G189:$G220)+SUM($G390:$G404))</f>
        <v>3.8563375503432063E-5</v>
      </c>
      <c r="AQ27" s="174">
        <f>(SUM(N189:N220)+SUM(N390:N404))/(SUM($H189:$H220)+SUM($H390:$H404))</f>
        <v>4.6824564449587606E-5</v>
      </c>
      <c r="AR27" s="174">
        <f>(SUM(O189:O220)+SUM(O390:O404))/(SUM($G189:$G220)+SUM($G390:$G404))</f>
        <v>5.4326780416542358E-5</v>
      </c>
      <c r="AS27" s="174">
        <f>(SUM(P189:P220)+SUM(P390:P404))/(SUM($H189:$H220)+SUM($H390:$H404))</f>
        <v>4.5522602528824321E-5</v>
      </c>
      <c r="AT27" s="174">
        <f>(SUM(Q189:Q220)+SUM(Q390:Q404))/(SUM($G189:$G220)+SUM($G390:$G404))</f>
        <v>3.6290463758712388E-5</v>
      </c>
      <c r="AU27" s="174">
        <f>(SUM(R189:R220)+SUM(R390:R404))/(SUM($H189:$H220)+SUM($H390:$H404))</f>
        <v>2.6251301253740442E-5</v>
      </c>
      <c r="AV27" s="177" t="s">
        <v>66</v>
      </c>
      <c r="AW27" s="175">
        <f t="shared" si="17"/>
        <v>0.61896350134217937</v>
      </c>
      <c r="AX27" s="175">
        <f t="shared" si="18"/>
        <v>0.84484047076409541</v>
      </c>
      <c r="AY27" s="175">
        <f t="shared" si="19"/>
        <v>1.2142236989970008</v>
      </c>
      <c r="AZ27" s="175">
        <f t="shared" si="20"/>
        <v>0.83794037084080197</v>
      </c>
      <c r="BA27" s="175">
        <f t="shared" si="21"/>
        <v>0.72336637603420528</v>
      </c>
    </row>
    <row r="28" spans="1:53" x14ac:dyDescent="0.25">
      <c r="A28" s="25" t="s">
        <v>157</v>
      </c>
      <c r="B28" s="30" t="s">
        <v>48</v>
      </c>
      <c r="C28" s="31" t="s">
        <v>158</v>
      </c>
      <c r="D28" s="32"/>
      <c r="E28" s="32">
        <v>1</v>
      </c>
      <c r="F28" s="32" t="s">
        <v>159</v>
      </c>
      <c r="G28" s="173">
        <v>109.1541666666666</v>
      </c>
      <c r="H28" s="173">
        <v>1572.6583333333335</v>
      </c>
      <c r="I28" s="29">
        <v>5.1531E-2</v>
      </c>
      <c r="J28" s="29">
        <v>1.0251E-2</v>
      </c>
      <c r="K28" s="29">
        <v>8.0434000000000005E-2</v>
      </c>
      <c r="L28" s="29">
        <v>1.3491E-2</v>
      </c>
      <c r="M28" s="29">
        <v>6.7780000000000007E-2</v>
      </c>
      <c r="N28" s="29">
        <v>6.7707000000000002E-3</v>
      </c>
      <c r="O28" s="29">
        <v>4.5838999999999998E-2</v>
      </c>
      <c r="P28" s="29">
        <v>7.9173999999999998E-3</v>
      </c>
      <c r="Q28" s="29">
        <v>3.492E-2</v>
      </c>
      <c r="R28" s="29">
        <v>7.1888999999999998E-3</v>
      </c>
      <c r="T28" s="174">
        <f t="shared" si="2"/>
        <v>4.72093751192885E-4</v>
      </c>
      <c r="U28" s="174">
        <f t="shared" si="3"/>
        <v>6.5182626020697426E-6</v>
      </c>
      <c r="V28" s="174">
        <f t="shared" si="4"/>
        <v>7.3688437607359678E-4</v>
      </c>
      <c r="W28" s="174">
        <f t="shared" si="5"/>
        <v>8.5784685166835334E-6</v>
      </c>
      <c r="X28" s="174">
        <f t="shared" si="6"/>
        <v>6.2095659808375048E-4</v>
      </c>
      <c r="Y28" s="174">
        <f t="shared" si="7"/>
        <v>4.3052580821220967E-6</v>
      </c>
      <c r="Z28" s="174">
        <f t="shared" si="8"/>
        <v>4.1994732221246732E-4</v>
      </c>
      <c r="AA28" s="174">
        <f t="shared" si="9"/>
        <v>5.0344056507293906E-6</v>
      </c>
      <c r="AB28" s="174">
        <f t="shared" si="10"/>
        <v>3.199144940260337E-4</v>
      </c>
      <c r="AC28" s="174">
        <f t="shared" si="11"/>
        <v>4.5711772529528024E-6</v>
      </c>
      <c r="AE28" s="175">
        <f t="shared" si="12"/>
        <v>1.3807135946195892E-2</v>
      </c>
      <c r="AF28" s="175">
        <f t="shared" si="13"/>
        <v>1.1641539426297667E-2</v>
      </c>
      <c r="AG28" s="175">
        <f t="shared" si="14"/>
        <v>6.9332673095156196E-3</v>
      </c>
      <c r="AH28" s="175">
        <f t="shared" si="15"/>
        <v>1.1988183718390978E-2</v>
      </c>
      <c r="AI28" s="175">
        <f t="shared" si="16"/>
        <v>1.4288746956806569E-2</v>
      </c>
      <c r="AK28" s="30" t="s">
        <v>67</v>
      </c>
      <c r="AL28" s="174">
        <f>(SUM(I221:I227)/SUM($G221:$G227))</f>
        <v>1.0444707635513387E-5</v>
      </c>
      <c r="AM28" s="174">
        <f>(SUM(J221:J227)/SUM($H221:$H227))</f>
        <v>6.7103750416905073E-5</v>
      </c>
      <c r="AN28" s="174">
        <f>(SUM(K221:K227)/SUM($G221:$G227))</f>
        <v>1.4280457596283318E-5</v>
      </c>
      <c r="AO28" s="174">
        <f>(SUM(L221:L227)/SUM($H221:$H227))</f>
        <v>7.9921543534958154E-5</v>
      </c>
      <c r="AP28" s="174">
        <f>(SUM(M221:M227)/SUM($G221:$G227))</f>
        <v>1.2378753773045125E-5</v>
      </c>
      <c r="AQ28" s="174">
        <f>(SUM(N221:N227)/SUM($H221:$H227))</f>
        <v>5.4387016321882159E-5</v>
      </c>
      <c r="AR28" s="174">
        <f>(SUM(O221:O227)/SUM($G221:$G227))</f>
        <v>1.7784776255426164E-5</v>
      </c>
      <c r="AS28" s="174">
        <f>(SUM(P221:P227)/SUM($H221:$H227))</f>
        <v>8.7006573517358198E-5</v>
      </c>
      <c r="AT28" s="174">
        <f>(SUM(Q221:Q227)/SUM($G221:$G227))</f>
        <v>8.0945617905515811E-6</v>
      </c>
      <c r="AU28" s="174">
        <f>(SUM(R221:R227)/SUM($H221:$H227))</f>
        <v>5.5389067829256644E-5</v>
      </c>
      <c r="AV28" s="177" t="s">
        <v>67</v>
      </c>
      <c r="AW28" s="179">
        <f t="shared" si="17"/>
        <v>6.4246652715049155</v>
      </c>
      <c r="AX28" s="179">
        <f t="shared" si="18"/>
        <v>5.596567406618596</v>
      </c>
      <c r="AY28" s="179">
        <f t="shared" si="19"/>
        <v>4.3935776831033264</v>
      </c>
      <c r="AZ28" s="179">
        <f t="shared" si="20"/>
        <v>4.8921938779416667</v>
      </c>
      <c r="BA28" s="179">
        <f t="shared" si="21"/>
        <v>6.8427506346186417</v>
      </c>
    </row>
    <row r="29" spans="1:53" x14ac:dyDescent="0.25">
      <c r="A29" s="25" t="s">
        <v>160</v>
      </c>
      <c r="B29" s="30" t="s">
        <v>48</v>
      </c>
      <c r="C29" s="31" t="s">
        <v>158</v>
      </c>
      <c r="D29" s="32"/>
      <c r="E29" s="32">
        <v>2</v>
      </c>
      <c r="F29" s="32" t="s">
        <v>161</v>
      </c>
      <c r="G29" s="173">
        <v>67.499999999999986</v>
      </c>
      <c r="H29" s="173">
        <v>1225.9750000000001</v>
      </c>
      <c r="I29" s="29">
        <v>5.1458999999999998E-2</v>
      </c>
      <c r="J29" s="29">
        <v>9.4859000000000002E-3</v>
      </c>
      <c r="K29" s="29">
        <v>8.0323000000000006E-2</v>
      </c>
      <c r="L29" s="29">
        <v>1.2456999999999999E-2</v>
      </c>
      <c r="M29" s="29">
        <v>6.7685999999999996E-2</v>
      </c>
      <c r="N29" s="29">
        <v>6.2459000000000004E-3</v>
      </c>
      <c r="O29" s="29">
        <v>4.5775000000000003E-2</v>
      </c>
      <c r="P29" s="29">
        <v>7.3204999999999998E-3</v>
      </c>
      <c r="Q29" s="29">
        <v>3.4870999999999999E-2</v>
      </c>
      <c r="R29" s="29">
        <v>6.6625E-3</v>
      </c>
      <c r="T29" s="174">
        <f t="shared" si="2"/>
        <v>7.623555555555557E-4</v>
      </c>
      <c r="U29" s="174">
        <f t="shared" si="3"/>
        <v>7.7374334713187459E-6</v>
      </c>
      <c r="V29" s="174">
        <f t="shared" si="4"/>
        <v>1.1899703703703707E-3</v>
      </c>
      <c r="W29" s="174">
        <f t="shared" si="5"/>
        <v>1.0160892350985948E-5</v>
      </c>
      <c r="X29" s="174">
        <f t="shared" si="6"/>
        <v>1.0027555555555557E-3</v>
      </c>
      <c r="Y29" s="174">
        <f t="shared" si="7"/>
        <v>5.0946389608270965E-6</v>
      </c>
      <c r="Z29" s="174">
        <f t="shared" si="8"/>
        <v>6.7814814814814832E-4</v>
      </c>
      <c r="AA29" s="174">
        <f t="shared" si="9"/>
        <v>5.9711658068068264E-6</v>
      </c>
      <c r="AB29" s="174">
        <f t="shared" si="10"/>
        <v>5.1660740740740749E-4</v>
      </c>
      <c r="AC29" s="174">
        <f t="shared" si="11"/>
        <v>5.4344501315279673E-6</v>
      </c>
      <c r="AE29" s="175">
        <f t="shared" si="12"/>
        <v>1.0149376383412333E-2</v>
      </c>
      <c r="AF29" s="175">
        <f t="shared" si="13"/>
        <v>8.5387776065579141E-3</v>
      </c>
      <c r="AG29" s="175">
        <f t="shared" si="14"/>
        <v>5.0806389778658657E-3</v>
      </c>
      <c r="AH29" s="175">
        <f t="shared" si="15"/>
        <v>8.8051052312279783E-3</v>
      </c>
      <c r="AI29" s="175">
        <f t="shared" si="16"/>
        <v>1.0519497114454353E-2</v>
      </c>
      <c r="AK29" s="178" t="s">
        <v>68</v>
      </c>
      <c r="AL29" s="174">
        <f>(SUM(I228:I249)+SUM(I405:I420))/(SUM($G228:$G249)+SUM($G405:$G420))</f>
        <v>3.9336724371968818E-5</v>
      </c>
      <c r="AM29" s="174">
        <f>(SUM(J228:J249)+SUM(J405:J420))/(SUM($H228:$H249)+SUM($H405:$H420))</f>
        <v>2.5352632403284691E-5</v>
      </c>
      <c r="AN29" s="174">
        <f>(SUM(K228:K249)+SUM(K405:K420))/(SUM($G228:$G249)+SUM($G405:$G420))</f>
        <v>5.2674570033380881E-5</v>
      </c>
      <c r="AO29" s="174">
        <f>(SUM(L228:L249)+SUM(L405:L420))/(SUM($H228:$H249)+SUM($H405:$H420))</f>
        <v>7.0321960439952944E-5</v>
      </c>
      <c r="AP29" s="174">
        <f>(SUM(M228:M249)+SUM(M405:M420))/(SUM($G228:$G249)+SUM($G405:$G420))</f>
        <v>3.3024175884346646E-5</v>
      </c>
      <c r="AQ29" s="174">
        <f>(SUM(N228:N249)+SUM(N405:N420))/(SUM($H228:$H249)+SUM($H405:$H420))</f>
        <v>3.1789889992130391E-5</v>
      </c>
      <c r="AR29" s="174">
        <f>(SUM(O228:O249)+SUM(O405:O420))/(SUM($G228:$G249)+SUM($G405:$G420))</f>
        <v>4.6392915421404125E-5</v>
      </c>
      <c r="AS29" s="174">
        <f>(SUM(P228:P249)+SUM(P405:P420))/(SUM($H228:$H249)+SUM($H405:$H420))</f>
        <v>4.9801463453137873E-5</v>
      </c>
      <c r="AT29" s="174">
        <f>(SUM(Q228:Q249)+SUM(Q405:Q420))/(SUM($G228:$G249)+SUM($G405:$G420))</f>
        <v>3.0609827109328142E-5</v>
      </c>
      <c r="AU29" s="174">
        <f>(SUM(R228:R249)+SUM(R405:R420))/(SUM($H228:$H249)+SUM($H405:$H420))</f>
        <v>2.6335253936287662E-5</v>
      </c>
      <c r="AV29" s="177" t="s">
        <v>68</v>
      </c>
      <c r="AW29" s="175">
        <f t="shared" si="17"/>
        <v>0.64450288650243759</v>
      </c>
      <c r="AX29" s="175">
        <f t="shared" si="18"/>
        <v>1.3350267576059676</v>
      </c>
      <c r="AY29" s="175">
        <f t="shared" si="19"/>
        <v>0.96262477838845018</v>
      </c>
      <c r="AZ29" s="175">
        <f t="shared" si="20"/>
        <v>1.0734713048484372</v>
      </c>
      <c r="BA29" s="175">
        <f t="shared" si="21"/>
        <v>0.86035291353416909</v>
      </c>
    </row>
    <row r="30" spans="1:53" x14ac:dyDescent="0.25">
      <c r="A30" s="25" t="s">
        <v>162</v>
      </c>
      <c r="B30" s="30" t="s">
        <v>48</v>
      </c>
      <c r="C30" s="31" t="s">
        <v>158</v>
      </c>
      <c r="D30" s="32"/>
      <c r="E30" s="32">
        <v>4</v>
      </c>
      <c r="F30" s="32" t="s">
        <v>163</v>
      </c>
      <c r="G30" s="173">
        <v>156.74999999999989</v>
      </c>
      <c r="H30" s="173">
        <v>1509.1291666666664</v>
      </c>
      <c r="I30" s="29">
        <v>5.3111999999999999E-2</v>
      </c>
      <c r="J30" s="29">
        <v>9.2987999999999994E-3</v>
      </c>
      <c r="K30" s="29">
        <v>8.3305000000000004E-2</v>
      </c>
      <c r="L30" s="29">
        <v>1.2207000000000001E-2</v>
      </c>
      <c r="M30" s="29">
        <v>7.0022000000000001E-2</v>
      </c>
      <c r="N30" s="29">
        <v>6.2998000000000004E-3</v>
      </c>
      <c r="O30" s="29">
        <v>4.7361E-2</v>
      </c>
      <c r="P30" s="29">
        <v>7.1491999999999997E-3</v>
      </c>
      <c r="Q30" s="29">
        <v>3.5916999999999998E-2</v>
      </c>
      <c r="R30" s="29">
        <v>6.5095999999999999E-3</v>
      </c>
      <c r="T30" s="174">
        <f t="shared" si="2"/>
        <v>3.3883253588516769E-4</v>
      </c>
      <c r="U30" s="174">
        <f t="shared" si="3"/>
        <v>6.1616992139506507E-6</v>
      </c>
      <c r="V30" s="174">
        <f t="shared" si="4"/>
        <v>5.3145135566188238E-4</v>
      </c>
      <c r="W30" s="174">
        <f t="shared" si="5"/>
        <v>8.0887708419038586E-6</v>
      </c>
      <c r="X30" s="174">
        <f t="shared" si="6"/>
        <v>4.4671132376395567E-4</v>
      </c>
      <c r="Y30" s="174">
        <f t="shared" si="7"/>
        <v>4.1744604366204581E-6</v>
      </c>
      <c r="Z30" s="174">
        <f t="shared" si="8"/>
        <v>3.021435406698567E-4</v>
      </c>
      <c r="AA30" s="174">
        <f t="shared" si="9"/>
        <v>4.7373015894928377E-6</v>
      </c>
      <c r="AB30" s="174">
        <f t="shared" si="10"/>
        <v>2.2913556618819791E-4</v>
      </c>
      <c r="AC30" s="174">
        <f t="shared" si="11"/>
        <v>4.3134810086390889E-6</v>
      </c>
      <c r="AE30" s="175">
        <f t="shared" si="12"/>
        <v>1.8185087207914667E-2</v>
      </c>
      <c r="AF30" s="175">
        <f t="shared" si="13"/>
        <v>1.5220152805575041E-2</v>
      </c>
      <c r="AG30" s="175">
        <f t="shared" si="14"/>
        <v>9.3448726605960455E-3</v>
      </c>
      <c r="AH30" s="175">
        <f t="shared" si="15"/>
        <v>1.5678976882941696E-2</v>
      </c>
      <c r="AI30" s="175">
        <f t="shared" si="16"/>
        <v>1.8825017348447163E-2</v>
      </c>
      <c r="AK30" s="30" t="s">
        <v>71</v>
      </c>
      <c r="AL30" s="174">
        <f>(SUM(I250:I261)/SUM($G250:$G261))</f>
        <v>2.3121549057424445E-4</v>
      </c>
      <c r="AM30" s="174">
        <f>(SUM(J250:J261)/SUM($H250:$H261))</f>
        <v>2.6851828672480334E-5</v>
      </c>
      <c r="AN30" s="174">
        <f>(SUM(K250:K261)/SUM($G250:$G261))</f>
        <v>3.0992448917679829E-4</v>
      </c>
      <c r="AO30" s="174">
        <f>(SUM(L250:L261)/SUM($H250:$H261))</f>
        <v>5.789419527230537E-5</v>
      </c>
      <c r="AP30" s="174">
        <f>(SUM(M250:M261)/SUM($G250:$G261))</f>
        <v>1.5425430594931917E-4</v>
      </c>
      <c r="AQ30" s="174">
        <f>(SUM(N250:N261)/SUM($H250:$H261))</f>
        <v>1.6734914125379456E-5</v>
      </c>
      <c r="AR30" s="174">
        <f>(SUM(O250:O261)/SUM($G250:$G261))</f>
        <v>1.1868555757124603E-4</v>
      </c>
      <c r="AS30" s="174">
        <f>(SUM(P250:P261)/SUM($H250:$H261))</f>
        <v>2.9011421494384334E-5</v>
      </c>
      <c r="AT30" s="174">
        <f>(SUM(Q250:Q261)/SUM($G250:$G261))</f>
        <v>2.2222047971266466E-4</v>
      </c>
      <c r="AU30" s="174">
        <f>(SUM(R250:R261)/SUM($H250:$H261))</f>
        <v>2.6403234605975798E-5</v>
      </c>
      <c r="AV30" s="177" t="s">
        <v>71</v>
      </c>
      <c r="AW30" s="180">
        <f t="shared" si="17"/>
        <v>0.11613334645438939</v>
      </c>
      <c r="AX30" s="180">
        <f t="shared" si="18"/>
        <v>0.18680097021723016</v>
      </c>
      <c r="AY30" s="180">
        <f t="shared" si="19"/>
        <v>0.1084891214049984</v>
      </c>
      <c r="AZ30" s="180">
        <f t="shared" si="20"/>
        <v>0.24443935798143765</v>
      </c>
      <c r="BA30" s="180">
        <f t="shared" si="21"/>
        <v>0.11881548739394175</v>
      </c>
    </row>
    <row r="31" spans="1:53" x14ac:dyDescent="0.25">
      <c r="A31" s="34" t="s">
        <v>164</v>
      </c>
      <c r="B31" s="30" t="s">
        <v>48</v>
      </c>
      <c r="C31" s="31" t="s">
        <v>165</v>
      </c>
      <c r="D31" s="32"/>
      <c r="E31" s="32" t="s">
        <v>166</v>
      </c>
      <c r="F31" s="32" t="s">
        <v>167</v>
      </c>
      <c r="G31" s="181">
        <v>3101.2333333333331</v>
      </c>
      <c r="H31" s="181">
        <v>442.81666666666661</v>
      </c>
      <c r="I31" s="29">
        <v>1.1959005994370706E-2</v>
      </c>
      <c r="J31" s="29">
        <v>2.3661055824400344E-3</v>
      </c>
      <c r="K31" s="29">
        <v>3.2024984781569399E-2</v>
      </c>
      <c r="L31" s="29">
        <v>3.3703000000000001E-3</v>
      </c>
      <c r="M31" s="29">
        <v>1.7916000000000001E-2</v>
      </c>
      <c r="N31" s="29">
        <v>1.70756777424791E-3</v>
      </c>
      <c r="O31" s="29">
        <v>1.6757000000000001E-2</v>
      </c>
      <c r="P31" s="29">
        <v>1.6027999999999999E-3</v>
      </c>
      <c r="Q31" s="29">
        <v>1.15E-2</v>
      </c>
      <c r="R31" s="29">
        <v>2.2910217604171215E-3</v>
      </c>
      <c r="T31" s="174">
        <f t="shared" si="2"/>
        <v>3.8562096782045985E-6</v>
      </c>
      <c r="U31" s="174">
        <f t="shared" si="3"/>
        <v>5.3433074239302223E-6</v>
      </c>
      <c r="V31" s="174">
        <f t="shared" si="4"/>
        <v>1.0326531846975742E-5</v>
      </c>
      <c r="W31" s="174">
        <f t="shared" si="5"/>
        <v>7.6110504723550014E-6</v>
      </c>
      <c r="X31" s="174">
        <f t="shared" si="6"/>
        <v>5.7770564399110036E-6</v>
      </c>
      <c r="Y31" s="174">
        <f t="shared" si="7"/>
        <v>3.8561506437906818E-6</v>
      </c>
      <c r="Z31" s="174">
        <f t="shared" si="8"/>
        <v>5.4033341573782482E-6</v>
      </c>
      <c r="AA31" s="174">
        <f t="shared" si="9"/>
        <v>3.6195566261432498E-6</v>
      </c>
      <c r="AB31" s="174">
        <f t="shared" si="10"/>
        <v>3.7082021131377842E-6</v>
      </c>
      <c r="AC31" s="174">
        <f t="shared" si="11"/>
        <v>5.1737478123010765E-6</v>
      </c>
      <c r="AE31" s="175">
        <f t="shared" si="12"/>
        <v>1.3856371592371495</v>
      </c>
      <c r="AF31" s="175">
        <f t="shared" si="13"/>
        <v>0.73703839635027091</v>
      </c>
      <c r="AG31" s="175">
        <f t="shared" si="14"/>
        <v>0.66749402293360427</v>
      </c>
      <c r="AH31" s="175">
        <f t="shared" si="15"/>
        <v>0.66987465900119247</v>
      </c>
      <c r="AI31" s="175">
        <f t="shared" si="16"/>
        <v>1.395217319458131</v>
      </c>
      <c r="AK31" s="178" t="s">
        <v>72</v>
      </c>
      <c r="AL31" s="174">
        <f>(SUM(I262:I269)+SUM(I421:I427))/(SUM($G262:$G269)+SUM($G421:$G427))</f>
        <v>2.6660677380858113E-5</v>
      </c>
      <c r="AM31" s="174">
        <f>(SUM(J262:J269)+SUM(J421:J427))/(SUM($H262:$H269)+SUM($H421:$H427))</f>
        <v>8.6858686067447571E-6</v>
      </c>
      <c r="AN31" s="174">
        <f>(SUM(K262:K269)+SUM(K421:K427))/(SUM($G262:$G269)+SUM($G421:$G427))</f>
        <v>4.7033639430031319E-5</v>
      </c>
      <c r="AO31" s="174">
        <f>(SUM(L262:L269)+SUM(L421:L427))/(SUM($H262:$H269)+SUM($H421:$H427))</f>
        <v>3.4168873536367246E-5</v>
      </c>
      <c r="AP31" s="174">
        <f>(SUM(M262:M269)+SUM(M421:M427))/(SUM($G262:$G269)+SUM($G421:$G427))</f>
        <v>1.8341263512838695E-5</v>
      </c>
      <c r="AQ31" s="174">
        <f>(SUM(N262:N269)+SUM(N421:N427))/(SUM($H262:$H269)+SUM($H421:$H427))</f>
        <v>1.0455715894938339E-5</v>
      </c>
      <c r="AR31" s="174">
        <f>(SUM(O262:O269)+SUM(O421:O427))/(SUM($G262:$G269)+SUM($G421:$G427))</f>
        <v>2.5106340655017903E-5</v>
      </c>
      <c r="AS31" s="174">
        <f>(SUM(P262:P269)+SUM(P421:P427))/(SUM($H262:$H269)+SUM($H421:$H427))</f>
        <v>1.6260430211608217E-5</v>
      </c>
      <c r="AT31" s="174">
        <f>(SUM(Q262:Q269)+SUM(Q421:Q427))/(SUM($G262:$G269)+SUM($G421:$G427))</f>
        <v>2.7226592631968303E-5</v>
      </c>
      <c r="AU31" s="174">
        <f>(SUM(R262:R269)+SUM(R421:R427))/(SUM($H262:$H269)+SUM($H421:$H427))</f>
        <v>8.2866067600287631E-6</v>
      </c>
      <c r="AV31" s="177" t="s">
        <v>72</v>
      </c>
      <c r="AW31" s="180">
        <f t="shared" si="17"/>
        <v>0.3257932453352087</v>
      </c>
      <c r="AX31" s="180">
        <f t="shared" si="18"/>
        <v>0.7264773457983813</v>
      </c>
      <c r="AY31" s="180">
        <f t="shared" si="19"/>
        <v>0.57006519139858847</v>
      </c>
      <c r="AZ31" s="180">
        <f t="shared" si="20"/>
        <v>0.64766229515643536</v>
      </c>
      <c r="BA31" s="180">
        <f t="shared" si="21"/>
        <v>0.30435709940064198</v>
      </c>
    </row>
    <row r="32" spans="1:53" x14ac:dyDescent="0.25">
      <c r="A32" s="25" t="s">
        <v>168</v>
      </c>
      <c r="B32" s="30" t="s">
        <v>48</v>
      </c>
      <c r="C32" s="31" t="s">
        <v>165</v>
      </c>
      <c r="D32" s="32"/>
      <c r="E32" s="32" t="s">
        <v>169</v>
      </c>
      <c r="F32" s="32" t="s">
        <v>170</v>
      </c>
      <c r="G32" s="173">
        <v>7789</v>
      </c>
      <c r="H32" s="173">
        <v>929.01666666666654</v>
      </c>
      <c r="I32" s="29">
        <v>7.6258999999999993E-2</v>
      </c>
      <c r="J32" s="29">
        <v>4.8268E-3</v>
      </c>
      <c r="K32" s="29">
        <v>0.17867</v>
      </c>
      <c r="L32" s="29">
        <v>1.6594000000000001E-2</v>
      </c>
      <c r="M32" s="29">
        <v>8.5582000000000005E-2</v>
      </c>
      <c r="N32" s="29">
        <v>6.3524000000000002E-3</v>
      </c>
      <c r="O32" s="29">
        <v>7.8912999999999997E-2</v>
      </c>
      <c r="P32" s="29">
        <v>4.8142000000000002E-3</v>
      </c>
      <c r="Q32" s="29">
        <v>5.5799000000000001E-2</v>
      </c>
      <c r="R32" s="29">
        <v>4.7606000000000002E-3</v>
      </c>
      <c r="T32" s="174">
        <f t="shared" si="2"/>
        <v>9.7906021312106801E-6</v>
      </c>
      <c r="U32" s="174">
        <f t="shared" si="3"/>
        <v>5.1956010835830006E-6</v>
      </c>
      <c r="V32" s="174">
        <f t="shared" si="4"/>
        <v>2.2938759789446656E-5</v>
      </c>
      <c r="W32" s="174">
        <f t="shared" si="5"/>
        <v>1.7861896987854545E-5</v>
      </c>
      <c r="X32" s="174">
        <f t="shared" si="6"/>
        <v>1.0987546539992298E-5</v>
      </c>
      <c r="Y32" s="174">
        <f t="shared" si="7"/>
        <v>6.8377675319782579E-6</v>
      </c>
      <c r="Z32" s="174">
        <f t="shared" si="8"/>
        <v>1.0131339067916292E-5</v>
      </c>
      <c r="AA32" s="174">
        <f t="shared" si="9"/>
        <v>5.1820383559677809E-6</v>
      </c>
      <c r="AB32" s="174">
        <f t="shared" si="10"/>
        <v>7.163820772884838E-6</v>
      </c>
      <c r="AC32" s="174">
        <f t="shared" si="11"/>
        <v>5.1243429432554141E-6</v>
      </c>
      <c r="AE32" s="175">
        <f t="shared" si="12"/>
        <v>0.53067227265015271</v>
      </c>
      <c r="AF32" s="175">
        <f t="shared" si="13"/>
        <v>0.7786775375742937</v>
      </c>
      <c r="AG32" s="175">
        <f t="shared" si="14"/>
        <v>0.62231977876865052</v>
      </c>
      <c r="AH32" s="175">
        <f t="shared" si="15"/>
        <v>0.51148602580858726</v>
      </c>
      <c r="AI32" s="175">
        <f t="shared" si="16"/>
        <v>0.7153086468398433</v>
      </c>
      <c r="AK32" s="30" t="s">
        <v>73</v>
      </c>
      <c r="AL32" s="174">
        <f>(SUM(I270:I283)/SUM($G270:$G283))</f>
        <v>6.3202094423881514E-6</v>
      </c>
      <c r="AM32" s="174">
        <f>(SUM(J270:J283)/SUM($H270:$H283))</f>
        <v>5.0873875785650043E-6</v>
      </c>
      <c r="AN32" s="174">
        <f>(SUM(K270:K283)/SUM($G270:$G283))</f>
        <v>1.530127641070878E-5</v>
      </c>
      <c r="AO32" s="174">
        <f>(SUM(L270:L283)/SUM($H270:$H283))</f>
        <v>1.2406815735875389E-5</v>
      </c>
      <c r="AP32" s="174">
        <f>(SUM(M270:M283)/SUM($G270:$G283))</f>
        <v>8.1200336873784298E-6</v>
      </c>
      <c r="AQ32" s="174">
        <f>(SUM(N270:N283)/SUM($H270:$H283))</f>
        <v>5.2354874274970588E-6</v>
      </c>
      <c r="AR32" s="174">
        <f>(SUM(O270:O283)/SUM($G270:$G283))</f>
        <v>1.5823896177812628E-5</v>
      </c>
      <c r="AS32" s="174">
        <f>(SUM(P270:P283)/SUM($H270:$H283))</f>
        <v>5.0521202634284104E-6</v>
      </c>
      <c r="AT32" s="174">
        <f>(SUM(Q270:Q283)/SUM($G270:$G283))</f>
        <v>6.5369070635350503E-6</v>
      </c>
      <c r="AU32" s="174">
        <f>(SUM(R270:R283)/SUM($H270:$H283))</f>
        <v>5.0755820183337385E-6</v>
      </c>
      <c r="AV32" s="177" t="s">
        <v>73</v>
      </c>
      <c r="AW32" s="175">
        <f t="shared" si="17"/>
        <v>0.80493971361852312</v>
      </c>
      <c r="AX32" s="175">
        <f t="shared" si="18"/>
        <v>0.81083534489922238</v>
      </c>
      <c r="AY32" s="175">
        <f t="shared" si="19"/>
        <v>0.6447617865963986</v>
      </c>
      <c r="AZ32" s="175">
        <f t="shared" si="20"/>
        <v>0.31927157551199103</v>
      </c>
      <c r="BA32" s="175">
        <f t="shared" si="21"/>
        <v>0.77645008090247325</v>
      </c>
    </row>
    <row r="33" spans="1:53" x14ac:dyDescent="0.25">
      <c r="A33" s="25" t="s">
        <v>171</v>
      </c>
      <c r="B33" s="30" t="s">
        <v>48</v>
      </c>
      <c r="C33" s="31" t="s">
        <v>165</v>
      </c>
      <c r="D33" s="32"/>
      <c r="E33" s="32" t="s">
        <v>172</v>
      </c>
      <c r="F33" s="32" t="s">
        <v>173</v>
      </c>
      <c r="G33" s="173">
        <v>2.1666666666666665</v>
      </c>
      <c r="H33" s="173">
        <v>945.72083333333296</v>
      </c>
      <c r="I33" s="29">
        <v>5.6471E-2</v>
      </c>
      <c r="J33" s="29">
        <v>3.8091000000000002E-3</v>
      </c>
      <c r="K33" s="29">
        <v>0.13231999999999999</v>
      </c>
      <c r="L33" s="29">
        <v>1.3197E-2</v>
      </c>
      <c r="M33" s="29">
        <v>6.3380000000000006E-2</v>
      </c>
      <c r="N33" s="29">
        <v>5.0308999999999996E-3</v>
      </c>
      <c r="O33" s="29">
        <v>5.8437999999999997E-2</v>
      </c>
      <c r="P33" s="29">
        <v>3.8141999999999998E-3</v>
      </c>
      <c r="Q33" s="29">
        <v>4.1321999999999998E-2</v>
      </c>
      <c r="R33" s="29">
        <v>3.7859999999999999E-3</v>
      </c>
      <c r="T33" s="174">
        <f t="shared" si="2"/>
        <v>2.6063538461538464E-2</v>
      </c>
      <c r="U33" s="174">
        <f t="shared" si="3"/>
        <v>4.027721358928156E-6</v>
      </c>
      <c r="V33" s="174">
        <f t="shared" si="4"/>
        <v>6.1070769230769234E-2</v>
      </c>
      <c r="W33" s="174">
        <f t="shared" si="5"/>
        <v>1.3954435109021784E-5</v>
      </c>
      <c r="X33" s="174">
        <f t="shared" si="6"/>
        <v>2.9252307692307696E-2</v>
      </c>
      <c r="Y33" s="174">
        <f t="shared" si="7"/>
        <v>5.3196459490776454E-6</v>
      </c>
      <c r="Z33" s="174">
        <f t="shared" si="8"/>
        <v>2.6971384615384616E-2</v>
      </c>
      <c r="AA33" s="174">
        <f t="shared" si="9"/>
        <v>4.0331140708366204E-6</v>
      </c>
      <c r="AB33" s="174">
        <f t="shared" si="10"/>
        <v>1.9071692307692307E-2</v>
      </c>
      <c r="AC33" s="174">
        <f t="shared" si="11"/>
        <v>4.0032955461662853E-6</v>
      </c>
      <c r="AE33" s="175">
        <f t="shared" si="12"/>
        <v>1.5453471004605909E-4</v>
      </c>
      <c r="AF33" s="175">
        <f t="shared" si="13"/>
        <v>2.2849614119468357E-4</v>
      </c>
      <c r="AG33" s="175">
        <f t="shared" si="14"/>
        <v>1.8185389012835118E-4</v>
      </c>
      <c r="AH33" s="175">
        <f t="shared" si="15"/>
        <v>1.4953307471415878E-4</v>
      </c>
      <c r="AI33" s="175">
        <f t="shared" si="16"/>
        <v>2.0990772510269635E-4</v>
      </c>
      <c r="AK33" s="178" t="s">
        <v>74</v>
      </c>
      <c r="AL33" s="174">
        <f>(SUM(I284:I294)+SUM(I428:I433))/(SUM($G284:$G294)+SUM($G428:$G433))</f>
        <v>9.2054551486688222E-5</v>
      </c>
      <c r="AM33" s="174">
        <f>(SUM(J284:J294)+SUM(J428:J433))/(SUM($H284:$H294)+SUM($H428:$H433))</f>
        <v>3.3902005705499707E-5</v>
      </c>
      <c r="AN33" s="174">
        <f>(SUM(K284:K294)+SUM(K428:K433))/(SUM($G284:$G294)+SUM($G428:$G433))</f>
        <v>1.9078244522466651E-4</v>
      </c>
      <c r="AO33" s="174">
        <f>(SUM(L284:L294)+SUM(L428:L433))/(SUM($H284:$H294)+SUM($H428:$H433))</f>
        <v>1.6567022845825129E-4</v>
      </c>
      <c r="AP33" s="174">
        <f>(SUM(M284:M294)+SUM(M428:M433))/(SUM($G284:$G294)+SUM($G428:$G433))</f>
        <v>4.5258129994264532E-5</v>
      </c>
      <c r="AQ33" s="174">
        <f>(SUM(N284:N294)+SUM(N428:N433))/(SUM($H284:$H294)+SUM($H428:$H433))</f>
        <v>2.7295370503938804E-5</v>
      </c>
      <c r="AR33" s="174">
        <f>(SUM(O284:O294)+SUM(O428:O433))/(SUM($G284:$G294)+SUM($G428:$G433))</f>
        <v>9.6886831877483409E-5</v>
      </c>
      <c r="AS33" s="174">
        <f>(SUM(P284:P294)+SUM(P428:P433))/(SUM($H284:$H294)+SUM($H428:$H433))</f>
        <v>5.1832274862620445E-5</v>
      </c>
      <c r="AT33" s="174">
        <f>(SUM(Q284:Q294)+SUM(Q428:Q433))/(SUM($G284:$G294)+SUM($G428:$G433))</f>
        <v>8.6596138829229575E-5</v>
      </c>
      <c r="AU33" s="174">
        <f>(SUM(R284:R294)+SUM(R428:R433))/(SUM($H284:$H294)+SUM($H428:$H433))</f>
        <v>2.5331073414295502E-5</v>
      </c>
      <c r="AV33" s="177" t="s">
        <v>74</v>
      </c>
      <c r="AW33" s="175">
        <f t="shared" si="17"/>
        <v>0.36828168904176556</v>
      </c>
      <c r="AX33" s="175">
        <f t="shared" si="18"/>
        <v>0.86837249760142798</v>
      </c>
      <c r="AY33" s="175">
        <f t="shared" si="19"/>
        <v>0.60310424905752602</v>
      </c>
      <c r="AZ33" s="175">
        <f t="shared" si="20"/>
        <v>0.53497749754232926</v>
      </c>
      <c r="BA33" s="175">
        <f t="shared" si="21"/>
        <v>0.29251966377218286</v>
      </c>
    </row>
    <row r="34" spans="1:53" x14ac:dyDescent="0.25">
      <c r="A34" s="25" t="s">
        <v>174</v>
      </c>
      <c r="B34" s="30" t="s">
        <v>49</v>
      </c>
      <c r="C34" s="31" t="s">
        <v>175</v>
      </c>
      <c r="D34" s="32"/>
      <c r="E34" s="32">
        <v>3</v>
      </c>
      <c r="F34" s="32" t="s">
        <v>176</v>
      </c>
      <c r="G34" s="173">
        <v>1719.2041666666667</v>
      </c>
      <c r="H34" s="173">
        <v>1075.6624999999999</v>
      </c>
      <c r="I34" s="29">
        <v>1.8950407390817471E-2</v>
      </c>
      <c r="J34" s="29">
        <v>1.0636812098035808E-2</v>
      </c>
      <c r="K34" s="29">
        <v>3.7104999999999999E-2</v>
      </c>
      <c r="L34" s="29">
        <v>1.8728272846732768E-2</v>
      </c>
      <c r="M34" s="29">
        <v>3.4278411338649166E-2</v>
      </c>
      <c r="N34" s="29">
        <v>1.7367021698364338E-2</v>
      </c>
      <c r="O34" s="29">
        <v>2.4594999999999999E-2</v>
      </c>
      <c r="P34" s="29">
        <v>1.1755244444444443E-2</v>
      </c>
      <c r="Q34" s="29">
        <v>1.5027019450687139E-2</v>
      </c>
      <c r="R34" s="29">
        <v>8.3328311267698105E-3</v>
      </c>
      <c r="T34" s="174">
        <f t="shared" si="2"/>
        <v>1.102277888702426E-5</v>
      </c>
      <c r="U34" s="174">
        <f t="shared" si="3"/>
        <v>9.8886147820862103E-6</v>
      </c>
      <c r="V34" s="174">
        <f t="shared" si="4"/>
        <v>2.1582660581809896E-5</v>
      </c>
      <c r="W34" s="174">
        <f t="shared" si="5"/>
        <v>1.7410919174678646E-5</v>
      </c>
      <c r="X34" s="174">
        <f t="shared" si="6"/>
        <v>1.9938534354015061E-5</v>
      </c>
      <c r="Y34" s="174">
        <f t="shared" si="7"/>
        <v>1.6145418937970173E-5</v>
      </c>
      <c r="Z34" s="174">
        <f t="shared" si="8"/>
        <v>1.4306037919676983E-5</v>
      </c>
      <c r="AA34" s="174">
        <f t="shared" si="9"/>
        <v>1.0928376181603843E-5</v>
      </c>
      <c r="AB34" s="174">
        <f t="shared" si="10"/>
        <v>8.7406834755541284E-6</v>
      </c>
      <c r="AC34" s="174">
        <f t="shared" si="11"/>
        <v>7.746696688570822E-6</v>
      </c>
      <c r="AE34" s="175">
        <f t="shared" si="12"/>
        <v>0.89710724341271519</v>
      </c>
      <c r="AF34" s="175">
        <f t="shared" si="13"/>
        <v>0.80670865895712418</v>
      </c>
      <c r="AG34" s="175">
        <f t="shared" si="14"/>
        <v>0.80975956664131332</v>
      </c>
      <c r="AH34" s="175">
        <f t="shared" si="15"/>
        <v>0.76389956764846856</v>
      </c>
      <c r="AI34" s="175">
        <f t="shared" si="16"/>
        <v>0.88628042763895065</v>
      </c>
      <c r="AK34" s="30" t="s">
        <v>77</v>
      </c>
      <c r="AL34" s="174">
        <f>(SUM(I296:I301)/SUM($G296:$G301))</f>
        <v>5.6818984079337635E-5</v>
      </c>
      <c r="AM34" s="174">
        <f>(SUM(J296:J301)/SUM($H296:$H301))</f>
        <v>2.0652556678845756E-5</v>
      </c>
      <c r="AN34" s="174">
        <f>(SUM(K296:K301)/SUM($G296:$G301))</f>
        <v>8.1148166024993168E-5</v>
      </c>
      <c r="AO34" s="174">
        <f>(SUM(L296:L301)/SUM($H296:$H301))</f>
        <v>4.8956342389324646E-5</v>
      </c>
      <c r="AP34" s="174">
        <f>(SUM(M296:M301)/SUM($G296:$G301))</f>
        <v>1.087085130719968E-4</v>
      </c>
      <c r="AQ34" s="174">
        <f>(SUM(N296:N301)/SUM($H296:$H301))</f>
        <v>4.7350660558161594E-5</v>
      </c>
      <c r="AR34" s="174">
        <f>(SUM(O296:O301)/SUM($G296:$G301))</f>
        <v>9.8267753700911876E-5</v>
      </c>
      <c r="AS34" s="174">
        <f>(SUM(P296:P301)/SUM($H296:$H301))</f>
        <v>3.5510119673438392E-5</v>
      </c>
      <c r="AT34" s="174">
        <f>(SUM(Q296:Q301)/SUM($G296:$G301))</f>
        <v>5.5077929171310004E-5</v>
      </c>
      <c r="AU34" s="174">
        <f>(SUM(R296:R301)/SUM($H296:$H301))</f>
        <v>2.0191373459870444E-5</v>
      </c>
      <c r="AV34" s="177" t="s">
        <v>77</v>
      </c>
      <c r="AW34" s="175">
        <f t="shared" si="17"/>
        <v>0.36347986528601289</v>
      </c>
      <c r="AX34" s="175">
        <f t="shared" si="18"/>
        <v>0.60329573405573178</v>
      </c>
      <c r="AY34" s="175">
        <f t="shared" si="19"/>
        <v>0.43557453984125072</v>
      </c>
      <c r="AZ34" s="175">
        <f t="shared" si="20"/>
        <v>0.36136085680270186</v>
      </c>
      <c r="BA34" s="175">
        <f t="shared" si="21"/>
        <v>0.36659645276547714</v>
      </c>
    </row>
    <row r="35" spans="1:53" x14ac:dyDescent="0.25">
      <c r="A35" s="25" t="s">
        <v>177</v>
      </c>
      <c r="B35" s="30" t="s">
        <v>49</v>
      </c>
      <c r="C35" s="31" t="s">
        <v>178</v>
      </c>
      <c r="D35" s="32"/>
      <c r="E35" s="32">
        <v>4</v>
      </c>
      <c r="F35" s="32" t="s">
        <v>179</v>
      </c>
      <c r="G35" s="173">
        <v>2431</v>
      </c>
      <c r="H35" s="173">
        <v>1373.0833333333333</v>
      </c>
      <c r="I35" s="29">
        <v>6.0439E-2</v>
      </c>
      <c r="J35" s="29">
        <v>2.1207E-2</v>
      </c>
      <c r="K35" s="29">
        <v>7.5392000000000001E-2</v>
      </c>
      <c r="L35" s="29">
        <v>2.7473000000000001E-2</v>
      </c>
      <c r="M35" s="29">
        <v>6.3167000000000001E-2</v>
      </c>
      <c r="N35" s="29">
        <v>2.1458999999999999E-2</v>
      </c>
      <c r="O35" s="29">
        <v>6.0229999999999999E-2</v>
      </c>
      <c r="P35" s="29">
        <v>1.8223E-2</v>
      </c>
      <c r="Q35" s="29">
        <v>5.4191999999999997E-2</v>
      </c>
      <c r="R35" s="29">
        <v>1.9706000000000001E-2</v>
      </c>
      <c r="T35" s="174">
        <f t="shared" si="2"/>
        <v>2.486178527354998E-5</v>
      </c>
      <c r="U35" s="174">
        <f t="shared" si="3"/>
        <v>1.5444801844996058E-5</v>
      </c>
      <c r="V35" s="174">
        <f t="shared" si="4"/>
        <v>3.1012751953928425E-5</v>
      </c>
      <c r="W35" s="174">
        <f t="shared" si="5"/>
        <v>2.0008253929720216E-5</v>
      </c>
      <c r="X35" s="174">
        <f t="shared" si="6"/>
        <v>2.5983957219251337E-5</v>
      </c>
      <c r="Y35" s="174">
        <f t="shared" si="7"/>
        <v>1.5628330399951447E-5</v>
      </c>
      <c r="Z35" s="174">
        <f t="shared" si="8"/>
        <v>2.4775812422871245E-5</v>
      </c>
      <c r="AA35" s="174">
        <f t="shared" si="9"/>
        <v>1.3271590702190933E-5</v>
      </c>
      <c r="AB35" s="174">
        <f t="shared" si="10"/>
        <v>2.2292060880296172E-5</v>
      </c>
      <c r="AC35" s="174">
        <f t="shared" si="11"/>
        <v>1.4351641682345089E-5</v>
      </c>
      <c r="AE35" s="175">
        <f t="shared" si="12"/>
        <v>0.62122658027408484</v>
      </c>
      <c r="AF35" s="175">
        <f t="shared" si="13"/>
        <v>0.64516215650400366</v>
      </c>
      <c r="AG35" s="175">
        <f t="shared" si="14"/>
        <v>0.60146075011132349</v>
      </c>
      <c r="AH35" s="175">
        <f t="shared" si="15"/>
        <v>0.5356672255856908</v>
      </c>
      <c r="AI35" s="175">
        <f t="shared" si="16"/>
        <v>0.64380057812557046</v>
      </c>
      <c r="AK35" s="182" t="s">
        <v>78</v>
      </c>
      <c r="AL35" s="174">
        <f>(SUM(I302:I316)+SUM(I434:I437))/(SUM($G302:$G316)+SUM($G434:$G437))</f>
        <v>2.4519222815040195E-5</v>
      </c>
      <c r="AM35" s="174">
        <f>(SUM(J302:J316)+SUM(J434:J437))/(SUM($H302:$H316)+SUM($H434:$H437))</f>
        <v>1.6604590210207045E-5</v>
      </c>
      <c r="AN35" s="174">
        <f>(SUM(K302:K316)+SUM(K434:K437))/(SUM($G302:$G316)+SUM($G434:$G437))</f>
        <v>4.6790457425941998E-5</v>
      </c>
      <c r="AO35" s="174">
        <f>(SUM(L302:L316)+SUM(L434:L437))/(SUM($H302:$H316)+SUM($H434:$H437))</f>
        <v>7.5729786845698114E-5</v>
      </c>
      <c r="AP35" s="174">
        <f>(SUM(M302:M316)+SUM(M434:M437))/(SUM($G302:$G316)+SUM($G434:$G437))</f>
        <v>2.4290327406068802E-5</v>
      </c>
      <c r="AQ35" s="174">
        <f>(SUM(N302:N316)+SUM(N434:N437))/(SUM($H302:$H316)+SUM($H434:$H437))</f>
        <v>3.636581317563121E-5</v>
      </c>
      <c r="AR35" s="174">
        <f>(SUM(O302:O316)+SUM(O434:O437))/(SUM($G302:$G316)+SUM($G434:$G437))</f>
        <v>3.6909853635479356E-5</v>
      </c>
      <c r="AS35" s="174">
        <f>(SUM(P302:P316)+SUM(P434:P437))/(SUM($H302:$H316)+SUM($H434:$H437))</f>
        <v>3.3882583491519287E-5</v>
      </c>
      <c r="AT35" s="174">
        <f>(SUM(Q302:Q316)+SUM(Q434:Q437))/(SUM($G302:$G316)+SUM($G434:$G437))</f>
        <v>1.8957293303288458E-5</v>
      </c>
      <c r="AU35" s="174">
        <f>(SUM(R302:R316)+SUM(R434:R437))/(SUM($H302:$H316)+SUM($H434:$H437))</f>
        <v>1.7854808529051906E-5</v>
      </c>
      <c r="AV35" s="183" t="s">
        <v>78</v>
      </c>
      <c r="AW35" s="175">
        <f t="shared" si="17"/>
        <v>0.67720703610645105</v>
      </c>
      <c r="AX35" s="175">
        <f t="shared" si="18"/>
        <v>1.6184878501254254</v>
      </c>
      <c r="AY35" s="175">
        <f t="shared" si="19"/>
        <v>1.4971314535079265</v>
      </c>
      <c r="AZ35" s="175">
        <f t="shared" si="20"/>
        <v>0.91798206045850794</v>
      </c>
      <c r="BA35" s="175">
        <f t="shared" si="21"/>
        <v>0.94184376658637725</v>
      </c>
    </row>
    <row r="36" spans="1:53" x14ac:dyDescent="0.25">
      <c r="A36" s="25" t="s">
        <v>180</v>
      </c>
      <c r="B36" s="30" t="s">
        <v>49</v>
      </c>
      <c r="C36" s="31" t="s">
        <v>181</v>
      </c>
      <c r="D36" s="32"/>
      <c r="E36" s="32">
        <v>101</v>
      </c>
      <c r="F36" s="32" t="s">
        <v>182</v>
      </c>
      <c r="G36" s="173">
        <v>2469.25</v>
      </c>
      <c r="H36" s="173">
        <v>1291.9583333333333</v>
      </c>
      <c r="I36" s="29">
        <v>4.7355780423495877E-2</v>
      </c>
      <c r="J36" s="29">
        <v>2.5708153213068418E-2</v>
      </c>
      <c r="K36" s="29">
        <v>3.0099999999999998E-2</v>
      </c>
      <c r="L36" s="29">
        <v>1.9002165661211327E-2</v>
      </c>
      <c r="M36" s="29">
        <v>4.710887815255696E-2</v>
      </c>
      <c r="N36" s="29">
        <v>2.6626141796563044E-2</v>
      </c>
      <c r="O36" s="29">
        <v>3.9940000000000003E-2</v>
      </c>
      <c r="P36" s="29">
        <v>2.2489955555555555E-2</v>
      </c>
      <c r="Q36" s="29">
        <v>4.7231252162844815E-2</v>
      </c>
      <c r="R36" s="29">
        <v>2.593559664748233E-2</v>
      </c>
      <c r="T36" s="174">
        <f t="shared" si="2"/>
        <v>1.9178204079577149E-5</v>
      </c>
      <c r="U36" s="174">
        <f t="shared" si="3"/>
        <v>1.9898593127798305E-5</v>
      </c>
      <c r="V36" s="174">
        <f t="shared" si="4"/>
        <v>1.2189936215450035E-5</v>
      </c>
      <c r="W36" s="174">
        <f t="shared" si="5"/>
        <v>1.4708032891575189E-5</v>
      </c>
      <c r="X36" s="174">
        <f t="shared" si="6"/>
        <v>1.9078213284421163E-5</v>
      </c>
      <c r="Y36" s="174">
        <f t="shared" si="7"/>
        <v>2.0609133522027706E-5</v>
      </c>
      <c r="Z36" s="174">
        <f t="shared" si="8"/>
        <v>1.6174951908474233E-5</v>
      </c>
      <c r="AA36" s="174">
        <f t="shared" si="9"/>
        <v>1.7407647735457584E-5</v>
      </c>
      <c r="AB36" s="174">
        <f t="shared" si="10"/>
        <v>1.9127772466475576E-5</v>
      </c>
      <c r="AC36" s="174">
        <f t="shared" si="11"/>
        <v>2.0074638615137742E-5</v>
      </c>
      <c r="AE36" s="175">
        <f t="shared" si="12"/>
        <v>1.037562904494707</v>
      </c>
      <c r="AF36" s="175">
        <f t="shared" si="13"/>
        <v>1.206571768023988</v>
      </c>
      <c r="AG36" s="175">
        <f t="shared" si="14"/>
        <v>1.0802444240864346</v>
      </c>
      <c r="AH36" s="175">
        <f t="shared" si="15"/>
        <v>1.0762101695237516</v>
      </c>
      <c r="AI36" s="175">
        <f t="shared" si="16"/>
        <v>1.0495021649970846</v>
      </c>
    </row>
    <row r="37" spans="1:53" x14ac:dyDescent="0.25">
      <c r="A37" s="25" t="s">
        <v>183</v>
      </c>
      <c r="B37" s="30" t="s">
        <v>49</v>
      </c>
      <c r="C37" s="31" t="s">
        <v>184</v>
      </c>
      <c r="D37" s="32"/>
      <c r="E37" s="32">
        <v>1</v>
      </c>
      <c r="F37" s="32" t="s">
        <v>185</v>
      </c>
      <c r="G37" s="173">
        <v>2576.0208333333335</v>
      </c>
      <c r="H37" s="173">
        <v>1320.5333333333333</v>
      </c>
      <c r="I37" s="29">
        <v>7.0940000000000003E-2</v>
      </c>
      <c r="J37" s="29">
        <v>1.7328E-2</v>
      </c>
      <c r="K37" s="29">
        <v>8.0260999999999999E-2</v>
      </c>
      <c r="L37" s="29">
        <v>1.8154E-2</v>
      </c>
      <c r="M37" s="29">
        <v>7.5562000000000004E-2</v>
      </c>
      <c r="N37" s="29">
        <v>1.5308E-2</v>
      </c>
      <c r="O37" s="29">
        <v>7.2085999999999997E-2</v>
      </c>
      <c r="P37" s="29">
        <v>1.7378000000000001E-2</v>
      </c>
      <c r="Q37" s="29">
        <v>7.5200000000000003E-2</v>
      </c>
      <c r="R37" s="29">
        <v>1.8370000000000001E-2</v>
      </c>
      <c r="T37" s="174">
        <f t="shared" si="2"/>
        <v>2.7538597158084577E-5</v>
      </c>
      <c r="U37" s="174">
        <f t="shared" si="3"/>
        <v>1.3121970920840065E-5</v>
      </c>
      <c r="V37" s="174">
        <f t="shared" si="4"/>
        <v>3.1156968515717879E-5</v>
      </c>
      <c r="W37" s="174">
        <f t="shared" si="5"/>
        <v>1.374747576736672E-5</v>
      </c>
      <c r="X37" s="174">
        <f t="shared" si="6"/>
        <v>2.9332837305598912E-5</v>
      </c>
      <c r="Y37" s="174">
        <f t="shared" si="7"/>
        <v>1.1592285945072699E-5</v>
      </c>
      <c r="Z37" s="174">
        <f t="shared" si="8"/>
        <v>2.7983469336589859E-5</v>
      </c>
      <c r="AA37" s="174">
        <f t="shared" si="9"/>
        <v>1.3159834410339259E-5</v>
      </c>
      <c r="AB37" s="174">
        <f t="shared" si="10"/>
        <v>2.9192310491795324E-5</v>
      </c>
      <c r="AC37" s="174">
        <f t="shared" si="11"/>
        <v>1.3911046042003233E-5</v>
      </c>
      <c r="AE37" s="175">
        <f t="shared" si="12"/>
        <v>0.47649380415108811</v>
      </c>
      <c r="AF37" s="175">
        <f t="shared" si="13"/>
        <v>0.441232777843309</v>
      </c>
      <c r="AG37" s="175">
        <f t="shared" si="14"/>
        <v>0.39519824912607476</v>
      </c>
      <c r="AH37" s="175">
        <f t="shared" si="15"/>
        <v>0.47027172549802759</v>
      </c>
      <c r="AI37" s="175">
        <f t="shared" si="16"/>
        <v>0.47653117576674914</v>
      </c>
    </row>
    <row r="38" spans="1:53" x14ac:dyDescent="0.25">
      <c r="A38" s="25" t="s">
        <v>186</v>
      </c>
      <c r="B38" s="30" t="s">
        <v>49</v>
      </c>
      <c r="C38" s="31" t="s">
        <v>187</v>
      </c>
      <c r="D38" s="32"/>
      <c r="E38" s="32">
        <v>3</v>
      </c>
      <c r="F38" s="32" t="s">
        <v>188</v>
      </c>
      <c r="G38" s="173">
        <v>2399.8416666666667</v>
      </c>
      <c r="H38" s="173">
        <v>1667.05</v>
      </c>
      <c r="I38" s="29">
        <v>2.06390199837117E-2</v>
      </c>
      <c r="J38" s="29">
        <v>1.2673806463924303E-2</v>
      </c>
      <c r="K38" s="29">
        <v>3.5303000000000001E-2</v>
      </c>
      <c r="L38" s="29">
        <v>2.0537873133436867E-2</v>
      </c>
      <c r="M38" s="29">
        <v>3.9110957662763693E-2</v>
      </c>
      <c r="N38" s="29">
        <v>2.1690887887840515E-2</v>
      </c>
      <c r="O38" s="29">
        <v>2.8032999999999999E-2</v>
      </c>
      <c r="P38" s="29">
        <v>1.6058429629629629E-2</v>
      </c>
      <c r="Q38" s="29">
        <v>1.9645007855850122E-2</v>
      </c>
      <c r="R38" s="29">
        <v>1.0385209488587873E-2</v>
      </c>
      <c r="T38" s="174">
        <f t="shared" si="2"/>
        <v>8.6001590314826466E-6</v>
      </c>
      <c r="U38" s="174">
        <f t="shared" si="3"/>
        <v>7.6025352952366774E-6</v>
      </c>
      <c r="V38" s="174">
        <f t="shared" si="4"/>
        <v>1.4710553821259042E-5</v>
      </c>
      <c r="W38" s="174">
        <f t="shared" si="5"/>
        <v>1.2319890305291904E-5</v>
      </c>
      <c r="X38" s="174">
        <f t="shared" si="6"/>
        <v>1.6297307529078805E-5</v>
      </c>
      <c r="Y38" s="174">
        <f t="shared" si="7"/>
        <v>1.3011540078486258E-5</v>
      </c>
      <c r="Z38" s="174">
        <f t="shared" si="8"/>
        <v>1.1681187300551078E-5</v>
      </c>
      <c r="AA38" s="174">
        <f t="shared" si="9"/>
        <v>9.6328422240662424E-6</v>
      </c>
      <c r="AB38" s="174">
        <f t="shared" si="10"/>
        <v>8.1859599859088427E-6</v>
      </c>
      <c r="AC38" s="174">
        <f t="shared" si="11"/>
        <v>6.2296928637940509E-6</v>
      </c>
      <c r="AE38" s="175">
        <f t="shared" si="12"/>
        <v>0.88399938505858289</v>
      </c>
      <c r="AF38" s="175">
        <f t="shared" si="13"/>
        <v>0.83748650492599019</v>
      </c>
      <c r="AG38" s="175">
        <f t="shared" si="14"/>
        <v>0.79838587173188891</v>
      </c>
      <c r="AH38" s="175">
        <f t="shared" si="15"/>
        <v>0.82464581520851032</v>
      </c>
      <c r="AI38" s="175">
        <f t="shared" si="16"/>
        <v>0.76102166080920586</v>
      </c>
    </row>
    <row r="39" spans="1:53" x14ac:dyDescent="0.25">
      <c r="A39" s="25" t="s">
        <v>189</v>
      </c>
      <c r="B39" s="30" t="s">
        <v>50</v>
      </c>
      <c r="C39" s="31" t="s">
        <v>190</v>
      </c>
      <c r="D39" s="32"/>
      <c r="E39" s="32" t="s">
        <v>148</v>
      </c>
      <c r="F39" s="32" t="s">
        <v>191</v>
      </c>
      <c r="G39" s="173">
        <v>986.29999999999984</v>
      </c>
      <c r="H39" s="173">
        <v>778.1875</v>
      </c>
      <c r="I39" s="29">
        <v>6.3256000000000007E-2</v>
      </c>
      <c r="J39" s="29">
        <v>5.6563000000000004E-3</v>
      </c>
      <c r="K39" s="29">
        <v>0.12016</v>
      </c>
      <c r="L39" s="29">
        <v>1.0402E-2</v>
      </c>
      <c r="M39" s="29">
        <v>8.7340000000000001E-2</v>
      </c>
      <c r="N39" s="29">
        <v>9.1450000000000004E-3</v>
      </c>
      <c r="O39" s="29">
        <v>0.11824</v>
      </c>
      <c r="P39" s="29">
        <v>1.1089999999999999E-2</v>
      </c>
      <c r="Q39" s="29">
        <v>5.3254999999999997E-2</v>
      </c>
      <c r="R39" s="29">
        <v>6.3054000000000001E-3</v>
      </c>
      <c r="T39" s="174">
        <f t="shared" si="2"/>
        <v>6.41346446314509E-5</v>
      </c>
      <c r="U39" s="174">
        <f t="shared" si="3"/>
        <v>7.2685567424303276E-6</v>
      </c>
      <c r="V39" s="174">
        <f t="shared" si="4"/>
        <v>1.2182905809591404E-4</v>
      </c>
      <c r="W39" s="174">
        <f t="shared" si="5"/>
        <v>1.3366958477230744E-5</v>
      </c>
      <c r="X39" s="174">
        <f t="shared" si="6"/>
        <v>8.8553178546081326E-5</v>
      </c>
      <c r="Y39" s="174">
        <f t="shared" si="7"/>
        <v>1.175166653280861E-5</v>
      </c>
      <c r="Z39" s="174">
        <f t="shared" si="8"/>
        <v>1.1988238872553992E-4</v>
      </c>
      <c r="AA39" s="174">
        <f t="shared" si="9"/>
        <v>1.4251064171552484E-5</v>
      </c>
      <c r="AB39" s="174">
        <f t="shared" si="10"/>
        <v>5.399472777045524E-5</v>
      </c>
      <c r="AC39" s="174">
        <f t="shared" si="11"/>
        <v>8.1026744839771908E-6</v>
      </c>
      <c r="AE39" s="175">
        <f t="shared" si="12"/>
        <v>0.11333276709022116</v>
      </c>
      <c r="AF39" s="175">
        <f t="shared" si="13"/>
        <v>0.10971896759398037</v>
      </c>
      <c r="AG39" s="175">
        <f t="shared" si="14"/>
        <v>0.13270745020963054</v>
      </c>
      <c r="AH39" s="175">
        <f t="shared" si="15"/>
        <v>0.11887537713466012</v>
      </c>
      <c r="AI39" s="175">
        <f t="shared" si="16"/>
        <v>0.15006417882915601</v>
      </c>
      <c r="AK39" s="6"/>
    </row>
    <row r="40" spans="1:53" x14ac:dyDescent="0.25">
      <c r="A40" s="25" t="s">
        <v>192</v>
      </c>
      <c r="B40" s="30" t="s">
        <v>50</v>
      </c>
      <c r="C40" s="31" t="s">
        <v>193</v>
      </c>
      <c r="D40" s="32"/>
      <c r="E40" s="32" t="s">
        <v>194</v>
      </c>
      <c r="F40" s="32" t="s">
        <v>195</v>
      </c>
      <c r="G40" s="173">
        <v>2024.9125000000001</v>
      </c>
      <c r="H40" s="173">
        <v>480.30416666666662</v>
      </c>
      <c r="I40" s="29">
        <v>2.2169367779706087E-2</v>
      </c>
      <c r="J40" s="29">
        <v>7.0143242064604552E-3</v>
      </c>
      <c r="K40" s="29">
        <v>5.9535180661521005E-2</v>
      </c>
      <c r="L40" s="29">
        <v>1.150082049703989E-2</v>
      </c>
      <c r="M40" s="29">
        <v>3.7723618162823151E-2</v>
      </c>
      <c r="N40" s="29">
        <v>9.1846999426111204E-3</v>
      </c>
      <c r="O40" s="29">
        <v>2.7949511906799063E-2</v>
      </c>
      <c r="P40" s="29">
        <v>1.1582326095837142E-2</v>
      </c>
      <c r="Q40" s="29">
        <v>2.1926607023258108E-2</v>
      </c>
      <c r="R40" s="29">
        <v>3.7905138785914493E-3</v>
      </c>
      <c r="T40" s="174">
        <f t="shared" si="2"/>
        <v>1.0948309015676523E-5</v>
      </c>
      <c r="U40" s="174">
        <f t="shared" si="3"/>
        <v>1.4603921209220801E-5</v>
      </c>
      <c r="V40" s="174">
        <f t="shared" si="4"/>
        <v>2.9401359644686375E-5</v>
      </c>
      <c r="W40" s="174">
        <f t="shared" si="5"/>
        <v>2.3944869304083124E-5</v>
      </c>
      <c r="X40" s="174">
        <f t="shared" si="6"/>
        <v>1.8629752230194218E-5</v>
      </c>
      <c r="Y40" s="174">
        <f t="shared" si="7"/>
        <v>1.9122673880498201E-5</v>
      </c>
      <c r="Z40" s="174">
        <f t="shared" si="8"/>
        <v>1.3802824520466471E-5</v>
      </c>
      <c r="AA40" s="174">
        <f t="shared" si="9"/>
        <v>2.4114565101983243E-5</v>
      </c>
      <c r="AB40" s="174">
        <f t="shared" si="10"/>
        <v>1.0828421980336487E-5</v>
      </c>
      <c r="AC40" s="174">
        <f t="shared" si="11"/>
        <v>7.89190296827486E-6</v>
      </c>
      <c r="AE40" s="175">
        <f t="shared" si="12"/>
        <v>1.3338974254663372</v>
      </c>
      <c r="AF40" s="175">
        <f t="shared" si="13"/>
        <v>0.81441367315850011</v>
      </c>
      <c r="AG40" s="175">
        <f t="shared" si="14"/>
        <v>1.0264588409020856</v>
      </c>
      <c r="AH40" s="175">
        <f t="shared" si="15"/>
        <v>1.7470746705666504</v>
      </c>
      <c r="AI40" s="175">
        <f t="shared" si="16"/>
        <v>0.72881376276302301</v>
      </c>
    </row>
    <row r="41" spans="1:53" x14ac:dyDescent="0.25">
      <c r="A41" s="25" t="s">
        <v>196</v>
      </c>
      <c r="B41" s="30" t="s">
        <v>50</v>
      </c>
      <c r="C41" s="31" t="s">
        <v>197</v>
      </c>
      <c r="D41" s="32"/>
      <c r="E41" s="32" t="s">
        <v>99</v>
      </c>
      <c r="F41" s="32" t="s">
        <v>198</v>
      </c>
      <c r="G41" s="173">
        <v>1601.1666666666667</v>
      </c>
      <c r="H41" s="173">
        <v>363.89999999999992</v>
      </c>
      <c r="I41" s="29">
        <v>2.9760266831524617E-2</v>
      </c>
      <c r="J41" s="29">
        <v>5.1619797066881452E-3</v>
      </c>
      <c r="K41" s="29">
        <v>2.9387322196765795E-2</v>
      </c>
      <c r="L41" s="29">
        <v>5.8322546018673063E-3</v>
      </c>
      <c r="M41" s="29">
        <v>4.9064847771366077E-2</v>
      </c>
      <c r="N41" s="29">
        <v>9.4279424645141267E-3</v>
      </c>
      <c r="O41" s="29">
        <v>2.2949865563474406E-2</v>
      </c>
      <c r="P41" s="29">
        <v>5.1046078756128346E-3</v>
      </c>
      <c r="Q41" s="29">
        <v>3.491892500863631E-2</v>
      </c>
      <c r="R41" s="29">
        <v>3.956223422752975E-3</v>
      </c>
      <c r="T41" s="174">
        <f t="shared" si="2"/>
        <v>1.8586614030305786E-5</v>
      </c>
      <c r="U41" s="174">
        <f t="shared" si="3"/>
        <v>1.4185159952426892E-5</v>
      </c>
      <c r="V41" s="174">
        <f t="shared" si="4"/>
        <v>1.8353693471488992E-5</v>
      </c>
      <c r="W41" s="174">
        <f t="shared" si="5"/>
        <v>1.6027080521756822E-5</v>
      </c>
      <c r="X41" s="174">
        <f t="shared" si="6"/>
        <v>3.064318586740881E-5</v>
      </c>
      <c r="Y41" s="174">
        <f t="shared" si="7"/>
        <v>2.5908058435048443E-5</v>
      </c>
      <c r="Z41" s="174">
        <f t="shared" si="8"/>
        <v>1.4333214674804458E-5</v>
      </c>
      <c r="AA41" s="174">
        <f t="shared" si="9"/>
        <v>1.4027501719188886E-5</v>
      </c>
      <c r="AB41" s="174">
        <f t="shared" si="10"/>
        <v>2.1808426152994469E-5</v>
      </c>
      <c r="AC41" s="174">
        <f t="shared" si="11"/>
        <v>1.0871732406575917E-5</v>
      </c>
      <c r="AE41" s="175">
        <f t="shared" si="12"/>
        <v>0.76319225918705536</v>
      </c>
      <c r="AF41" s="175">
        <f t="shared" si="13"/>
        <v>0.8732346187787009</v>
      </c>
      <c r="AG41" s="175">
        <f t="shared" si="14"/>
        <v>0.84547535452583245</v>
      </c>
      <c r="AH41" s="175">
        <f t="shared" si="15"/>
        <v>0.97867101257103428</v>
      </c>
      <c r="AI41" s="175">
        <f t="shared" si="16"/>
        <v>0.49851063668265405</v>
      </c>
    </row>
    <row r="42" spans="1:53" x14ac:dyDescent="0.25">
      <c r="A42" s="25" t="s">
        <v>199</v>
      </c>
      <c r="B42" s="30" t="s">
        <v>50</v>
      </c>
      <c r="C42" s="31" t="s">
        <v>197</v>
      </c>
      <c r="D42" s="32"/>
      <c r="E42" s="32" t="s">
        <v>102</v>
      </c>
      <c r="F42" s="32" t="s">
        <v>200</v>
      </c>
      <c r="G42" s="173">
        <v>1630.7500000000002</v>
      </c>
      <c r="H42" s="173">
        <v>352.87916666666661</v>
      </c>
      <c r="I42" s="29">
        <v>2.9952914082692149E-2</v>
      </c>
      <c r="J42" s="29">
        <v>4.6889324614373682E-3</v>
      </c>
      <c r="K42" s="29">
        <v>2.9578083768934758E-2</v>
      </c>
      <c r="L42" s="29">
        <v>5.2957193965901643E-3</v>
      </c>
      <c r="M42" s="29">
        <v>4.9384594751123612E-2</v>
      </c>
      <c r="N42" s="29">
        <v>8.5658083562220582E-3</v>
      </c>
      <c r="O42" s="29">
        <v>2.3099951008458939E-2</v>
      </c>
      <c r="P42" s="29">
        <v>4.6379632866425666E-3</v>
      </c>
      <c r="Q42" s="29">
        <v>3.5145843362027029E-2</v>
      </c>
      <c r="R42" s="29">
        <v>3.5887622458773533E-3</v>
      </c>
      <c r="T42" s="174">
        <f t="shared" si="2"/>
        <v>1.8367569573933555E-5</v>
      </c>
      <c r="U42" s="174">
        <f t="shared" si="3"/>
        <v>1.3287643205830237E-5</v>
      </c>
      <c r="V42" s="174">
        <f t="shared" si="4"/>
        <v>1.8137718086116668E-5</v>
      </c>
      <c r="W42" s="174">
        <f t="shared" si="5"/>
        <v>1.5007174967607416E-5</v>
      </c>
      <c r="X42" s="174">
        <f t="shared" si="6"/>
        <v>3.0283363330445257E-5</v>
      </c>
      <c r="Y42" s="174">
        <f t="shared" si="7"/>
        <v>2.4274055159264788E-5</v>
      </c>
      <c r="Z42" s="174">
        <f t="shared" si="8"/>
        <v>1.4165231340462324E-5</v>
      </c>
      <c r="AA42" s="174">
        <f t="shared" si="9"/>
        <v>1.3143205166950635E-5</v>
      </c>
      <c r="AB42" s="174">
        <f t="shared" si="10"/>
        <v>2.1551950551603264E-5</v>
      </c>
      <c r="AC42" s="174">
        <f t="shared" si="11"/>
        <v>1.0169946499752807E-5</v>
      </c>
      <c r="AE42" s="175">
        <f t="shared" si="12"/>
        <v>0.72342958344839881</v>
      </c>
      <c r="AF42" s="175">
        <f t="shared" si="13"/>
        <v>0.82740148988722606</v>
      </c>
      <c r="AG42" s="175">
        <f t="shared" si="14"/>
        <v>0.80156404341194709</v>
      </c>
      <c r="AH42" s="175">
        <f t="shared" si="15"/>
        <v>0.92784966592163454</v>
      </c>
      <c r="AI42" s="175">
        <f t="shared" si="16"/>
        <v>0.47188056020276353</v>
      </c>
    </row>
    <row r="43" spans="1:53" x14ac:dyDescent="0.25">
      <c r="A43" s="25" t="s">
        <v>201</v>
      </c>
      <c r="B43" s="30" t="s">
        <v>50</v>
      </c>
      <c r="C43" s="31" t="s">
        <v>202</v>
      </c>
      <c r="D43" s="32"/>
      <c r="E43" s="32" t="s">
        <v>99</v>
      </c>
      <c r="F43" s="32" t="s">
        <v>203</v>
      </c>
      <c r="G43" s="173">
        <v>931.63333333333355</v>
      </c>
      <c r="H43" s="173">
        <v>598.43333333333351</v>
      </c>
      <c r="I43" s="29">
        <v>5.6724999999999998E-2</v>
      </c>
      <c r="J43" s="29">
        <v>7.1814000000000003E-2</v>
      </c>
      <c r="K43" s="29">
        <v>9.2929999999999999E-2</v>
      </c>
      <c r="L43" s="29">
        <v>0.19123000000000001</v>
      </c>
      <c r="M43" s="29">
        <v>7.1980000000000002E-2</v>
      </c>
      <c r="N43" s="29">
        <v>0.13012000000000001</v>
      </c>
      <c r="O43" s="29">
        <v>8.1117999999999996E-2</v>
      </c>
      <c r="P43" s="29">
        <v>0.10897</v>
      </c>
      <c r="Q43" s="29">
        <v>5.6384999999999998E-2</v>
      </c>
      <c r="R43" s="29">
        <v>6.3475000000000004E-2</v>
      </c>
      <c r="T43" s="174">
        <f t="shared" si="2"/>
        <v>6.0887688289384216E-5</v>
      </c>
      <c r="U43" s="174">
        <f t="shared" si="3"/>
        <v>1.2000334205982285E-4</v>
      </c>
      <c r="V43" s="174">
        <f t="shared" si="4"/>
        <v>9.9749543811943159E-5</v>
      </c>
      <c r="W43" s="174">
        <f t="shared" si="5"/>
        <v>3.1955104996379428E-4</v>
      </c>
      <c r="X43" s="174">
        <f t="shared" si="6"/>
        <v>7.7262156069984593E-5</v>
      </c>
      <c r="Y43" s="174">
        <f t="shared" si="7"/>
        <v>2.1743441207597612E-4</v>
      </c>
      <c r="Z43" s="174">
        <f t="shared" si="8"/>
        <v>8.7070735983398308E-5</v>
      </c>
      <c r="AA43" s="174">
        <f t="shared" si="9"/>
        <v>1.8209212944911708E-4</v>
      </c>
      <c r="AB43" s="174">
        <f t="shared" si="10"/>
        <v>6.0522737843929998E-5</v>
      </c>
      <c r="AC43" s="174">
        <f t="shared" si="11"/>
        <v>1.0606862362836293E-4</v>
      </c>
      <c r="AE43" s="175">
        <f t="shared" si="12"/>
        <v>1.9708966694461523</v>
      </c>
      <c r="AF43" s="175">
        <f t="shared" si="13"/>
        <v>3.2035339486488357</v>
      </c>
      <c r="AG43" s="175">
        <f t="shared" si="14"/>
        <v>2.8142420964672863</v>
      </c>
      <c r="AH43" s="175">
        <f t="shared" si="15"/>
        <v>2.0913126252181491</v>
      </c>
      <c r="AI43" s="175">
        <f t="shared" si="16"/>
        <v>1.7525417290586245</v>
      </c>
    </row>
    <row r="44" spans="1:53" x14ac:dyDescent="0.25">
      <c r="A44" s="25" t="s">
        <v>204</v>
      </c>
      <c r="B44" s="30" t="s">
        <v>50</v>
      </c>
      <c r="C44" s="31" t="s">
        <v>205</v>
      </c>
      <c r="D44" s="32"/>
      <c r="E44" s="32">
        <v>4</v>
      </c>
      <c r="F44" s="32" t="s">
        <v>206</v>
      </c>
      <c r="G44" s="173">
        <v>991.66666666666663</v>
      </c>
      <c r="H44" s="173">
        <v>446.41666666666669</v>
      </c>
      <c r="I44" s="29">
        <v>2.3367066193941473E-2</v>
      </c>
      <c r="J44" s="29">
        <v>6.0661951041513697E-3</v>
      </c>
      <c r="K44" s="29">
        <v>2.6953857141268321E-2</v>
      </c>
      <c r="L44" s="29">
        <v>8.5079153979660954E-3</v>
      </c>
      <c r="M44" s="29">
        <v>3.7795398097054435E-2</v>
      </c>
      <c r="N44" s="29">
        <v>1.0913787114817861E-2</v>
      </c>
      <c r="O44" s="29">
        <v>3.0625835561763196E-2</v>
      </c>
      <c r="P44" s="29">
        <v>4.8985929311489229E-3</v>
      </c>
      <c r="Q44" s="29">
        <v>2.9694833865611978E-2</v>
      </c>
      <c r="R44" s="29">
        <v>4.0583601868144862E-3</v>
      </c>
      <c r="T44" s="174">
        <f t="shared" si="2"/>
        <v>2.3563428094730896E-5</v>
      </c>
      <c r="U44" s="174">
        <f t="shared" si="3"/>
        <v>1.3588639397016322E-5</v>
      </c>
      <c r="V44" s="174">
        <f t="shared" si="4"/>
        <v>2.718036014245545E-5</v>
      </c>
      <c r="W44" s="174">
        <f t="shared" si="5"/>
        <v>1.9058238711143018E-5</v>
      </c>
      <c r="X44" s="174">
        <f t="shared" si="6"/>
        <v>3.8113006484424643E-5</v>
      </c>
      <c r="Y44" s="174">
        <f t="shared" si="7"/>
        <v>2.444753507146058E-5</v>
      </c>
      <c r="Z44" s="174">
        <f t="shared" si="8"/>
        <v>3.0883195524467089E-5</v>
      </c>
      <c r="AA44" s="174">
        <f t="shared" si="9"/>
        <v>1.0973140782861129E-5</v>
      </c>
      <c r="AB44" s="174">
        <f t="shared" si="10"/>
        <v>2.9944370284650737E-5</v>
      </c>
      <c r="AC44" s="174">
        <f t="shared" si="11"/>
        <v>9.0909692443109633E-6</v>
      </c>
      <c r="AE44" s="175">
        <f t="shared" si="12"/>
        <v>0.57668346653070091</v>
      </c>
      <c r="AF44" s="175">
        <f t="shared" si="13"/>
        <v>0.70117682809412962</v>
      </c>
      <c r="AG44" s="175">
        <f t="shared" si="14"/>
        <v>0.64144861102603834</v>
      </c>
      <c r="AH44" s="175">
        <f t="shared" si="15"/>
        <v>0.35531105497705706</v>
      </c>
      <c r="AI44" s="175">
        <f t="shared" si="16"/>
        <v>0.30359527209596815</v>
      </c>
    </row>
    <row r="45" spans="1:53" x14ac:dyDescent="0.25">
      <c r="A45" s="25" t="s">
        <v>207</v>
      </c>
      <c r="B45" s="30" t="s">
        <v>50</v>
      </c>
      <c r="C45" s="31" t="s">
        <v>208</v>
      </c>
      <c r="D45" s="32"/>
      <c r="E45" s="32">
        <v>1</v>
      </c>
      <c r="F45" s="32" t="s">
        <v>209</v>
      </c>
      <c r="G45" s="173"/>
      <c r="H45" s="173"/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E45" s="175"/>
      <c r="AF45" s="175"/>
      <c r="AG45" s="175"/>
      <c r="AH45" s="175"/>
      <c r="AI45" s="175"/>
    </row>
    <row r="46" spans="1:53" x14ac:dyDescent="0.25">
      <c r="A46" s="25" t="s">
        <v>210</v>
      </c>
      <c r="B46" s="30" t="s">
        <v>50</v>
      </c>
      <c r="C46" s="31" t="s">
        <v>208</v>
      </c>
      <c r="D46" s="32"/>
      <c r="E46" s="32">
        <v>2</v>
      </c>
      <c r="F46" s="32" t="s">
        <v>211</v>
      </c>
      <c r="G46" s="173">
        <v>2541.8666666666672</v>
      </c>
      <c r="H46" s="173">
        <v>455.50833333333321</v>
      </c>
      <c r="I46" s="29">
        <v>4.1973206521820093E-2</v>
      </c>
      <c r="J46" s="29">
        <v>6.0082086676367585E-3</v>
      </c>
      <c r="K46" s="29">
        <v>7.6229328246991565E-2</v>
      </c>
      <c r="L46" s="29">
        <v>2.0314547970846759E-2</v>
      </c>
      <c r="M46" s="29">
        <v>8.5766145658773968E-2</v>
      </c>
      <c r="N46" s="29">
        <v>9.4240414052005859E-3</v>
      </c>
      <c r="O46" s="29">
        <v>6.0885462637764134E-2</v>
      </c>
      <c r="P46" s="29">
        <v>6.9468515803357521E-3</v>
      </c>
      <c r="Q46" s="29">
        <v>5.4604506249867818E-2</v>
      </c>
      <c r="R46" s="29">
        <v>6.286244622650039E-3</v>
      </c>
      <c r="T46" s="174">
        <f t="shared" si="2"/>
        <v>1.6512749103737442E-5</v>
      </c>
      <c r="U46" s="174">
        <f t="shared" si="3"/>
        <v>1.3190118002166284E-5</v>
      </c>
      <c r="V46" s="174">
        <f t="shared" si="4"/>
        <v>2.9989507021214676E-5</v>
      </c>
      <c r="W46" s="174">
        <f t="shared" si="5"/>
        <v>4.459753309492347E-5</v>
      </c>
      <c r="X46" s="174">
        <f t="shared" si="6"/>
        <v>3.3741402247209643E-5</v>
      </c>
      <c r="Y46" s="174">
        <f t="shared" si="7"/>
        <v>2.068906475593331E-5</v>
      </c>
      <c r="Z46" s="174">
        <f t="shared" si="8"/>
        <v>2.3953051289510642E-5</v>
      </c>
      <c r="AA46" s="174">
        <f t="shared" si="9"/>
        <v>1.5250767268075785E-5</v>
      </c>
      <c r="AB46" s="174">
        <f t="shared" si="10"/>
        <v>2.1482049773080601E-5</v>
      </c>
      <c r="AC46" s="174">
        <f t="shared" si="11"/>
        <v>1.3800504101974075E-5</v>
      </c>
      <c r="AE46" s="175">
        <f t="shared" si="12"/>
        <v>0.79878389233085811</v>
      </c>
      <c r="AF46" s="175">
        <f t="shared" si="13"/>
        <v>1.4871045750560363</v>
      </c>
      <c r="AG46" s="175">
        <f t="shared" si="14"/>
        <v>0.61316552893542708</v>
      </c>
      <c r="AH46" s="175">
        <f t="shared" si="15"/>
        <v>0.63669413486182014</v>
      </c>
      <c r="AI46" s="175">
        <f t="shared" si="16"/>
        <v>0.64242026472109015</v>
      </c>
    </row>
    <row r="47" spans="1:53" x14ac:dyDescent="0.25">
      <c r="A47" s="25" t="s">
        <v>212</v>
      </c>
      <c r="B47" s="30" t="s">
        <v>50</v>
      </c>
      <c r="C47" s="31" t="s">
        <v>213</v>
      </c>
      <c r="D47" s="32"/>
      <c r="E47" s="32" t="s">
        <v>214</v>
      </c>
      <c r="F47" s="32" t="s">
        <v>215</v>
      </c>
      <c r="G47" s="173">
        <v>4769.2499999999991</v>
      </c>
      <c r="H47" s="173">
        <v>1822.0416666666661</v>
      </c>
      <c r="I47" s="29">
        <v>8.6446999999999996E-2</v>
      </c>
      <c r="J47" s="29">
        <v>3.7187999999999999E-2</v>
      </c>
      <c r="K47" s="29">
        <v>0.15082000000000001</v>
      </c>
      <c r="L47" s="29">
        <v>6.3492000000000007E-2</v>
      </c>
      <c r="M47" s="29">
        <v>0.16064999999999999</v>
      </c>
      <c r="N47" s="29">
        <v>4.3869999999999999E-2</v>
      </c>
      <c r="O47" s="29">
        <v>9.5108999999999999E-2</v>
      </c>
      <c r="P47" s="29">
        <v>2.8022999999999999E-2</v>
      </c>
      <c r="Q47" s="29">
        <v>0.12529999999999999</v>
      </c>
      <c r="R47" s="29">
        <v>3.7517000000000002E-2</v>
      </c>
      <c r="T47" s="174">
        <f t="shared" si="2"/>
        <v>1.8125910782617816E-5</v>
      </c>
      <c r="U47" s="174">
        <f t="shared" si="3"/>
        <v>2.0410071119851822E-5</v>
      </c>
      <c r="V47" s="174">
        <f t="shared" si="4"/>
        <v>3.1623420873302936E-5</v>
      </c>
      <c r="W47" s="174">
        <f t="shared" si="5"/>
        <v>3.4846623522147791E-5</v>
      </c>
      <c r="X47" s="174">
        <f t="shared" si="6"/>
        <v>3.3684541594590347E-5</v>
      </c>
      <c r="Y47" s="174">
        <f t="shared" si="7"/>
        <v>2.4077385716572533E-5</v>
      </c>
      <c r="Z47" s="174">
        <f t="shared" si="8"/>
        <v>1.9942129265607804E-5</v>
      </c>
      <c r="AA47" s="174">
        <f t="shared" si="9"/>
        <v>1.5379999542637613E-5</v>
      </c>
      <c r="AB47" s="174">
        <f t="shared" si="10"/>
        <v>2.627247470776328E-5</v>
      </c>
      <c r="AC47" s="174">
        <f t="shared" si="11"/>
        <v>2.0590637791854382E-5</v>
      </c>
      <c r="AE47" s="175">
        <f t="shared" si="12"/>
        <v>1.1260163069667344</v>
      </c>
      <c r="AF47" s="175">
        <f t="shared" si="13"/>
        <v>1.1019245407306943</v>
      </c>
      <c r="AG47" s="175">
        <f t="shared" si="14"/>
        <v>0.71479036307976063</v>
      </c>
      <c r="AH47" s="175">
        <f t="shared" si="15"/>
        <v>0.77123156398158343</v>
      </c>
      <c r="AI47" s="175">
        <f t="shared" si="16"/>
        <v>0.78373423215324411</v>
      </c>
    </row>
    <row r="48" spans="1:53" x14ac:dyDescent="0.25">
      <c r="A48" s="25" t="s">
        <v>216</v>
      </c>
      <c r="B48" s="30" t="s">
        <v>50</v>
      </c>
      <c r="C48" s="31" t="s">
        <v>217</v>
      </c>
      <c r="D48" s="32"/>
      <c r="E48" s="32">
        <v>5</v>
      </c>
      <c r="F48" s="32" t="s">
        <v>218</v>
      </c>
      <c r="G48" s="173">
        <v>1446.3124999999998</v>
      </c>
      <c r="H48" s="173">
        <v>436.49583333333334</v>
      </c>
      <c r="I48" s="29">
        <v>2.497096656412701E-2</v>
      </c>
      <c r="J48" s="29">
        <v>6.3700304674092168E-3</v>
      </c>
      <c r="K48" s="29">
        <v>3.4478899159196566E-2</v>
      </c>
      <c r="L48" s="29">
        <v>1.4816426189311852E-2</v>
      </c>
      <c r="M48" s="29">
        <v>2.7876716276004236E-2</v>
      </c>
      <c r="N48" s="29">
        <v>8.7241454695362788E-3</v>
      </c>
      <c r="O48" s="29">
        <v>2.3298063795838517E-2</v>
      </c>
      <c r="P48" s="29">
        <v>6.8124579387123154E-3</v>
      </c>
      <c r="Q48" s="29">
        <v>3.1664220158908088E-2</v>
      </c>
      <c r="R48" s="29">
        <v>4.6143330455073409E-3</v>
      </c>
      <c r="T48" s="174">
        <f t="shared" si="2"/>
        <v>1.726526360252505E-5</v>
      </c>
      <c r="U48" s="174">
        <f t="shared" si="3"/>
        <v>1.4593565346922098E-5</v>
      </c>
      <c r="V48" s="174">
        <f t="shared" si="4"/>
        <v>2.3839176636582046E-5</v>
      </c>
      <c r="W48" s="174">
        <f t="shared" si="5"/>
        <v>3.3944026627161812E-5</v>
      </c>
      <c r="X48" s="174">
        <f t="shared" si="6"/>
        <v>1.9274338205612023E-5</v>
      </c>
      <c r="Y48" s="174">
        <f t="shared" si="7"/>
        <v>1.9986778345428143E-5</v>
      </c>
      <c r="Z48" s="174">
        <f t="shared" si="8"/>
        <v>1.6108596030137692E-5</v>
      </c>
      <c r="AA48" s="174">
        <f t="shared" si="9"/>
        <v>1.5607154567063028E-5</v>
      </c>
      <c r="AB48" s="174">
        <f t="shared" si="10"/>
        <v>2.189306955371546E-5</v>
      </c>
      <c r="AC48" s="174">
        <f t="shared" si="11"/>
        <v>1.0571310636048089E-5</v>
      </c>
      <c r="AE48" s="175">
        <f t="shared" si="12"/>
        <v>0.84525586651267715</v>
      </c>
      <c r="AF48" s="175">
        <f t="shared" si="13"/>
        <v>1.4238757967451579</v>
      </c>
      <c r="AG48" s="175">
        <f t="shared" si="14"/>
        <v>1.0369631440631608</v>
      </c>
      <c r="AH48" s="175">
        <f t="shared" si="15"/>
        <v>0.96887118764810332</v>
      </c>
      <c r="AI48" s="175">
        <f t="shared" si="16"/>
        <v>0.48286105381938266</v>
      </c>
    </row>
    <row r="49" spans="1:35" x14ac:dyDescent="0.25">
      <c r="A49" s="25" t="s">
        <v>219</v>
      </c>
      <c r="B49" s="30" t="s">
        <v>51</v>
      </c>
      <c r="C49" s="31" t="s">
        <v>220</v>
      </c>
      <c r="D49" s="32">
        <v>6705</v>
      </c>
      <c r="E49" s="32">
        <v>3</v>
      </c>
      <c r="F49" s="32" t="s">
        <v>221</v>
      </c>
      <c r="G49" s="173">
        <v>246.01666666666654</v>
      </c>
      <c r="H49" s="173">
        <v>663.30416666666667</v>
      </c>
      <c r="I49" s="29">
        <v>3.8341014404718403E-3</v>
      </c>
      <c r="J49" s="29">
        <v>8.2521293569027699E-3</v>
      </c>
      <c r="K49" s="29">
        <v>4.0105000000000002E-3</v>
      </c>
      <c r="L49" s="29">
        <v>1.0755750030643781E-2</v>
      </c>
      <c r="M49" s="29">
        <v>3.4637579703541612E-3</v>
      </c>
      <c r="N49" s="29">
        <v>1.5643420690022607E-2</v>
      </c>
      <c r="O49" s="29">
        <v>3.8714999999999999E-3</v>
      </c>
      <c r="P49" s="29">
        <v>1.0902692893542497E-2</v>
      </c>
      <c r="Q49" s="29">
        <v>3.5653E-3</v>
      </c>
      <c r="R49" s="29">
        <v>7.6093000000000003E-3</v>
      </c>
      <c r="T49" s="174">
        <f t="shared" si="2"/>
        <v>1.5584722337803031E-5</v>
      </c>
      <c r="U49" s="174">
        <f t="shared" si="3"/>
        <v>1.2440943041821341E-5</v>
      </c>
      <c r="V49" s="174">
        <f t="shared" si="4"/>
        <v>1.6301741074452958E-5</v>
      </c>
      <c r="W49" s="174">
        <f t="shared" si="5"/>
        <v>1.6215411527859312E-5</v>
      </c>
      <c r="X49" s="174">
        <f t="shared" si="6"/>
        <v>1.4079363066272596E-5</v>
      </c>
      <c r="Y49" s="174">
        <f t="shared" si="7"/>
        <v>2.3584083254951069E-5</v>
      </c>
      <c r="Z49" s="174">
        <f t="shared" si="8"/>
        <v>1.5736738703339891E-5</v>
      </c>
      <c r="AA49" s="174">
        <f t="shared" si="9"/>
        <v>1.6436943172439739E-5</v>
      </c>
      <c r="AB49" s="174">
        <f t="shared" si="10"/>
        <v>1.4492107580787218E-5</v>
      </c>
      <c r="AC49" s="174">
        <f t="shared" si="11"/>
        <v>1.1471810946461213E-5</v>
      </c>
      <c r="AE49" s="175">
        <f t="shared" si="12"/>
        <v>0.7982781324017566</v>
      </c>
      <c r="AF49" s="175">
        <f t="shared" si="13"/>
        <v>0.99470427445759546</v>
      </c>
      <c r="AG49" s="175">
        <f t="shared" si="14"/>
        <v>1.6750816882794384</v>
      </c>
      <c r="AH49" s="175">
        <f t="shared" si="15"/>
        <v>1.0444948907330616</v>
      </c>
      <c r="AI49" s="175">
        <f t="shared" si="16"/>
        <v>0.79159024196521044</v>
      </c>
    </row>
    <row r="50" spans="1:35" x14ac:dyDescent="0.25">
      <c r="A50" s="25" t="s">
        <v>222</v>
      </c>
      <c r="B50" s="30" t="s">
        <v>51</v>
      </c>
      <c r="C50" s="31" t="s">
        <v>220</v>
      </c>
      <c r="D50" s="32">
        <v>6705</v>
      </c>
      <c r="E50" s="32">
        <v>4</v>
      </c>
      <c r="F50" s="32" t="s">
        <v>223</v>
      </c>
      <c r="G50" s="173">
        <v>685.49166666666645</v>
      </c>
      <c r="H50" s="173">
        <v>962.62499999999989</v>
      </c>
      <c r="I50" s="29">
        <v>9.6321561607581718E-3</v>
      </c>
      <c r="J50" s="29">
        <v>6.7211279993884604E-3</v>
      </c>
      <c r="K50" s="29">
        <v>1.0063000000000001E-2</v>
      </c>
      <c r="L50" s="29">
        <v>8.8696366315194342E-3</v>
      </c>
      <c r="M50" s="29">
        <v>8.6834434748176443E-3</v>
      </c>
      <c r="N50" s="29">
        <v>1.2913337135326762E-2</v>
      </c>
      <c r="O50" s="29">
        <v>9.6992999999999992E-3</v>
      </c>
      <c r="P50" s="29">
        <v>9.0062337671364973E-3</v>
      </c>
      <c r="Q50" s="29">
        <v>8.9428000000000007E-3</v>
      </c>
      <c r="R50" s="29">
        <v>6.2468000000000003E-3</v>
      </c>
      <c r="T50" s="174">
        <f t="shared" si="2"/>
        <v>1.4051456245407566E-5</v>
      </c>
      <c r="U50" s="174">
        <f t="shared" si="3"/>
        <v>6.9820833651613675E-6</v>
      </c>
      <c r="V50" s="174">
        <f t="shared" si="4"/>
        <v>1.4679974227744082E-5</v>
      </c>
      <c r="W50" s="174">
        <f t="shared" si="5"/>
        <v>9.2140102651805583E-6</v>
      </c>
      <c r="X50" s="174">
        <f t="shared" si="6"/>
        <v>1.2667467595984848E-5</v>
      </c>
      <c r="Y50" s="174">
        <f t="shared" si="7"/>
        <v>1.3414711996184147E-5</v>
      </c>
      <c r="Z50" s="174">
        <f t="shared" si="8"/>
        <v>1.4149406144008562E-5</v>
      </c>
      <c r="AA50" s="174">
        <f t="shared" si="9"/>
        <v>9.3559109384614976E-6</v>
      </c>
      <c r="AB50" s="174">
        <f t="shared" si="10"/>
        <v>1.3045818694610929E-5</v>
      </c>
      <c r="AC50" s="174">
        <f t="shared" si="11"/>
        <v>6.48933904687703E-6</v>
      </c>
      <c r="AE50" s="175">
        <f t="shared" si="12"/>
        <v>0.49689393349841016</v>
      </c>
      <c r="AF50" s="175">
        <f t="shared" si="13"/>
        <v>0.62765847693157051</v>
      </c>
      <c r="AG50" s="175">
        <f t="shared" si="14"/>
        <v>1.0589892489984463</v>
      </c>
      <c r="AH50" s="175">
        <f t="shared" si="15"/>
        <v>0.66122286993812618</v>
      </c>
      <c r="AI50" s="175">
        <f t="shared" si="16"/>
        <v>0.49742673869580128</v>
      </c>
    </row>
    <row r="51" spans="1:35" x14ac:dyDescent="0.25">
      <c r="A51" s="25" t="s">
        <v>224</v>
      </c>
      <c r="B51" s="30" t="s">
        <v>51</v>
      </c>
      <c r="C51" s="31" t="s">
        <v>220</v>
      </c>
      <c r="D51" s="32">
        <v>6705</v>
      </c>
      <c r="E51" s="32" t="s">
        <v>148</v>
      </c>
      <c r="F51" s="32" t="s">
        <v>225</v>
      </c>
      <c r="G51" s="173">
        <v>647.19999999999959</v>
      </c>
      <c r="H51" s="173">
        <v>1246.9833333333333</v>
      </c>
      <c r="I51" s="29">
        <v>1.5742128571248539E-2</v>
      </c>
      <c r="J51" s="29">
        <v>5.0287467212726318E-2</v>
      </c>
      <c r="K51" s="29">
        <v>1.6463999999999999E-2</v>
      </c>
      <c r="L51" s="29">
        <v>6.2598021324422118E-2</v>
      </c>
      <c r="M51" s="29">
        <v>1.4227537878544722E-2</v>
      </c>
      <c r="N51" s="29">
        <v>8.9692529176585004E-2</v>
      </c>
      <c r="O51" s="29">
        <v>1.5907000000000001E-2</v>
      </c>
      <c r="P51" s="29">
        <v>6.325294782384526E-2</v>
      </c>
      <c r="Q51" s="29">
        <v>1.464E-2</v>
      </c>
      <c r="R51" s="29">
        <v>4.5007999999999999E-2</v>
      </c>
      <c r="T51" s="174">
        <f t="shared" si="2"/>
        <v>2.4323437223808019E-5</v>
      </c>
      <c r="U51" s="174">
        <f t="shared" si="3"/>
        <v>4.0327296980226667E-5</v>
      </c>
      <c r="V51" s="174">
        <f t="shared" si="4"/>
        <v>2.5438813349814602E-5</v>
      </c>
      <c r="W51" s="174">
        <f t="shared" si="5"/>
        <v>5.0199565343900978E-5</v>
      </c>
      <c r="X51" s="174">
        <f t="shared" si="6"/>
        <v>2.1983216746824366E-5</v>
      </c>
      <c r="Y51" s="174">
        <f t="shared" si="7"/>
        <v>7.1927608636778093E-5</v>
      </c>
      <c r="Z51" s="174">
        <f t="shared" si="8"/>
        <v>2.4578182941903601E-5</v>
      </c>
      <c r="AA51" s="174">
        <f t="shared" si="9"/>
        <v>5.07247740471099E-5</v>
      </c>
      <c r="AB51" s="174">
        <f t="shared" si="10"/>
        <v>2.2620519159456134E-5</v>
      </c>
      <c r="AC51" s="174">
        <f t="shared" si="11"/>
        <v>3.6093505660326919E-5</v>
      </c>
      <c r="AE51" s="175">
        <f t="shared" si="12"/>
        <v>1.6579604522651064</v>
      </c>
      <c r="AF51" s="175">
        <f t="shared" si="13"/>
        <v>1.9733454015168059</v>
      </c>
      <c r="AG51" s="175">
        <f t="shared" si="14"/>
        <v>3.2719328324490342</v>
      </c>
      <c r="AH51" s="175">
        <f t="shared" si="15"/>
        <v>2.0638130234041308</v>
      </c>
      <c r="AI51" s="175">
        <f t="shared" si="16"/>
        <v>1.5956090753663639</v>
      </c>
    </row>
    <row r="52" spans="1:35" x14ac:dyDescent="0.25">
      <c r="A52" s="25" t="s">
        <v>226</v>
      </c>
      <c r="B52" s="30" t="s">
        <v>51</v>
      </c>
      <c r="C52" s="31" t="s">
        <v>227</v>
      </c>
      <c r="D52" s="32">
        <v>1001</v>
      </c>
      <c r="E52" s="32">
        <v>1</v>
      </c>
      <c r="F52" s="32" t="s">
        <v>228</v>
      </c>
      <c r="G52" s="173">
        <v>851.125</v>
      </c>
      <c r="H52" s="173">
        <v>2054.2458333333329</v>
      </c>
      <c r="I52" s="29">
        <v>6.8110037631224103E-3</v>
      </c>
      <c r="J52" s="29">
        <v>1.5956376412829223E-2</v>
      </c>
      <c r="K52" s="29">
        <v>1.7693E-2</v>
      </c>
      <c r="L52" s="29">
        <v>1.3589371957616826E-2</v>
      </c>
      <c r="M52" s="29">
        <v>1.3512107242884035E-2</v>
      </c>
      <c r="N52" s="29">
        <v>2.5022272450093697E-2</v>
      </c>
      <c r="O52" s="29">
        <v>1.3056999999999999E-2</v>
      </c>
      <c r="P52" s="29">
        <v>3.7274962542008669E-2</v>
      </c>
      <c r="Q52" s="29">
        <v>9.2429999999999995E-3</v>
      </c>
      <c r="R52" s="29">
        <v>1.3531E-2</v>
      </c>
      <c r="T52" s="174">
        <f t="shared" si="2"/>
        <v>8.0023542524569373E-6</v>
      </c>
      <c r="U52" s="174">
        <f t="shared" si="3"/>
        <v>7.7675106620211687E-6</v>
      </c>
      <c r="V52" s="174">
        <f t="shared" si="4"/>
        <v>2.0787780878249377E-5</v>
      </c>
      <c r="W52" s="174">
        <f t="shared" si="5"/>
        <v>6.615260811100665E-6</v>
      </c>
      <c r="X52" s="174">
        <f t="shared" si="6"/>
        <v>1.5875584952720264E-5</v>
      </c>
      <c r="Y52" s="174">
        <f t="shared" si="7"/>
        <v>1.2180758526593272E-5</v>
      </c>
      <c r="Z52" s="174">
        <f t="shared" si="8"/>
        <v>1.534087237479806E-5</v>
      </c>
      <c r="AA52" s="174">
        <f t="shared" si="9"/>
        <v>1.8145327076810595E-5</v>
      </c>
      <c r="AB52" s="174">
        <f t="shared" si="10"/>
        <v>1.0859744455867234E-5</v>
      </c>
      <c r="AC52" s="174">
        <f t="shared" si="11"/>
        <v>6.5868455373930831E-6</v>
      </c>
      <c r="AE52" s="175">
        <f t="shared" si="12"/>
        <v>0.97065318742123108</v>
      </c>
      <c r="AF52" s="175">
        <f t="shared" si="13"/>
        <v>0.31822833085672603</v>
      </c>
      <c r="AG52" s="175">
        <f t="shared" si="14"/>
        <v>0.76726360401013838</v>
      </c>
      <c r="AH52" s="175">
        <f t="shared" si="15"/>
        <v>1.1828093366202359</v>
      </c>
      <c r="AI52" s="175">
        <f t="shared" si="16"/>
        <v>0.60653780244657451</v>
      </c>
    </row>
    <row r="53" spans="1:35" x14ac:dyDescent="0.25">
      <c r="A53" s="25" t="s">
        <v>229</v>
      </c>
      <c r="B53" s="30" t="s">
        <v>51</v>
      </c>
      <c r="C53" s="31" t="s">
        <v>227</v>
      </c>
      <c r="D53" s="32">
        <v>1001</v>
      </c>
      <c r="E53" s="32">
        <v>2</v>
      </c>
      <c r="F53" s="32" t="s">
        <v>230</v>
      </c>
      <c r="G53" s="173">
        <v>449.14166666666665</v>
      </c>
      <c r="H53" s="173">
        <v>1708.8500000000001</v>
      </c>
      <c r="I53" s="29">
        <v>7.9794938108860881E-3</v>
      </c>
      <c r="J53" s="29">
        <v>1.6949107439559779E-2</v>
      </c>
      <c r="K53" s="29">
        <v>2.0722000000000001E-2</v>
      </c>
      <c r="L53" s="29">
        <v>1.4402661184886676E-2</v>
      </c>
      <c r="M53" s="29">
        <v>1.5824931242699829E-2</v>
      </c>
      <c r="N53" s="29">
        <v>2.6543780492047753E-2</v>
      </c>
      <c r="O53" s="29">
        <v>1.5292999999999999E-2</v>
      </c>
      <c r="P53" s="29">
        <v>3.9527737910850291E-2</v>
      </c>
      <c r="Q53" s="29">
        <v>1.0829999999999999E-2</v>
      </c>
      <c r="R53" s="29">
        <v>1.4370000000000001E-2</v>
      </c>
      <c r="T53" s="174">
        <f t="shared" si="2"/>
        <v>1.7766095651081333E-5</v>
      </c>
      <c r="U53" s="174">
        <f t="shared" si="3"/>
        <v>9.9184290251103247E-6</v>
      </c>
      <c r="V53" s="174">
        <f t="shared" si="4"/>
        <v>4.613689073603355E-5</v>
      </c>
      <c r="W53" s="174">
        <f t="shared" si="5"/>
        <v>8.4282770195667701E-6</v>
      </c>
      <c r="X53" s="174">
        <f t="shared" si="6"/>
        <v>3.5233718929142245E-5</v>
      </c>
      <c r="Y53" s="174">
        <f t="shared" si="7"/>
        <v>1.5533124903910672E-5</v>
      </c>
      <c r="Z53" s="174">
        <f t="shared" si="8"/>
        <v>3.4049390504109692E-5</v>
      </c>
      <c r="AA53" s="174">
        <f t="shared" si="9"/>
        <v>2.3131192270152611E-5</v>
      </c>
      <c r="AB53" s="174">
        <f t="shared" si="10"/>
        <v>2.4112659331688221E-5</v>
      </c>
      <c r="AC53" s="174">
        <f t="shared" si="11"/>
        <v>8.4091640576996224E-6</v>
      </c>
      <c r="AE53" s="175">
        <f t="shared" si="12"/>
        <v>0.55827848841434324</v>
      </c>
      <c r="AF53" s="175">
        <f t="shared" si="13"/>
        <v>0.18267977935028398</v>
      </c>
      <c r="AG53" s="175">
        <f t="shared" si="14"/>
        <v>0.44085964740619626</v>
      </c>
      <c r="AH53" s="175">
        <f t="shared" si="15"/>
        <v>0.67934232970662789</v>
      </c>
      <c r="AI53" s="175">
        <f t="shared" si="16"/>
        <v>0.34874477933043746</v>
      </c>
    </row>
    <row r="54" spans="1:35" x14ac:dyDescent="0.25">
      <c r="A54" s="25" t="s">
        <v>231</v>
      </c>
      <c r="B54" s="30" t="s">
        <v>51</v>
      </c>
      <c r="C54" s="31" t="s">
        <v>232</v>
      </c>
      <c r="D54" s="32">
        <v>983</v>
      </c>
      <c r="E54" s="32" t="s">
        <v>233</v>
      </c>
      <c r="F54" s="32" t="s">
        <v>234</v>
      </c>
      <c r="G54" s="173">
        <v>985.5333333333333</v>
      </c>
      <c r="H54" s="173">
        <v>1104.7666666666667</v>
      </c>
      <c r="I54" s="29">
        <v>0.17107</v>
      </c>
      <c r="J54" s="29">
        <v>1.7125999999999999E-2</v>
      </c>
      <c r="K54" s="29">
        <v>0.24468999999999999</v>
      </c>
      <c r="L54" s="29">
        <v>2.1086000000000001E-2</v>
      </c>
      <c r="M54" s="29">
        <v>0.19767999999999999</v>
      </c>
      <c r="N54" s="29">
        <v>4.4743999999999999E-2</v>
      </c>
      <c r="O54" s="29">
        <v>0.24618000000000001</v>
      </c>
      <c r="P54" s="29">
        <v>4.4304000000000003E-2</v>
      </c>
      <c r="Q54" s="29">
        <v>0.15668000000000001</v>
      </c>
      <c r="R54" s="29">
        <v>1.4222E-2</v>
      </c>
      <c r="T54" s="174">
        <f t="shared" si="2"/>
        <v>1.7358114049922208E-4</v>
      </c>
      <c r="U54" s="174">
        <f t="shared" si="3"/>
        <v>1.5501915940017499E-5</v>
      </c>
      <c r="V54" s="174">
        <f t="shared" si="4"/>
        <v>2.4828181018737741E-4</v>
      </c>
      <c r="W54" s="174">
        <f t="shared" si="5"/>
        <v>1.9086383248348069E-5</v>
      </c>
      <c r="X54" s="174">
        <f t="shared" si="6"/>
        <v>2.0058174930663599E-4</v>
      </c>
      <c r="Y54" s="174">
        <f t="shared" si="7"/>
        <v>4.0500859910086593E-5</v>
      </c>
      <c r="Z54" s="174">
        <f t="shared" si="8"/>
        <v>2.497936819319489E-4</v>
      </c>
      <c r="AA54" s="174">
        <f t="shared" si="9"/>
        <v>4.0102585764716534E-5</v>
      </c>
      <c r="AB54" s="174">
        <f t="shared" si="10"/>
        <v>1.589799093553406E-4</v>
      </c>
      <c r="AC54" s="174">
        <f t="shared" si="11"/>
        <v>1.2873306580575083E-5</v>
      </c>
      <c r="AE54" s="175">
        <f t="shared" si="12"/>
        <v>8.9306452852157478E-2</v>
      </c>
      <c r="AF54" s="175">
        <f t="shared" si="13"/>
        <v>7.6873868584829641E-2</v>
      </c>
      <c r="AG54" s="175">
        <f t="shared" si="14"/>
        <v>0.20191697425158847</v>
      </c>
      <c r="AH54" s="175">
        <f t="shared" si="15"/>
        <v>0.16054283460876986</v>
      </c>
      <c r="AI54" s="175">
        <f t="shared" si="16"/>
        <v>8.0974423955680983E-2</v>
      </c>
    </row>
    <row r="55" spans="1:35" x14ac:dyDescent="0.25">
      <c r="A55" s="25" t="s">
        <v>235</v>
      </c>
      <c r="B55" s="30" t="s">
        <v>51</v>
      </c>
      <c r="C55" s="31" t="s">
        <v>232</v>
      </c>
      <c r="D55" s="32">
        <v>983</v>
      </c>
      <c r="E55" s="32" t="s">
        <v>236</v>
      </c>
      <c r="F55" s="32" t="s">
        <v>237</v>
      </c>
      <c r="G55" s="173">
        <v>887.6999999999997</v>
      </c>
      <c r="H55" s="173">
        <v>1548.175</v>
      </c>
      <c r="I55" s="29">
        <v>0.22301000000000001</v>
      </c>
      <c r="J55" s="29">
        <v>3.0467000000000001E-2</v>
      </c>
      <c r="K55" s="29">
        <v>0.31891000000000003</v>
      </c>
      <c r="L55" s="29">
        <v>3.7877000000000001E-2</v>
      </c>
      <c r="M55" s="29">
        <v>0.25763000000000003</v>
      </c>
      <c r="N55" s="29">
        <v>7.9760999999999999E-2</v>
      </c>
      <c r="O55" s="29">
        <v>0.32085000000000002</v>
      </c>
      <c r="P55" s="29">
        <v>7.9861000000000001E-2</v>
      </c>
      <c r="Q55" s="29">
        <v>0.20424999999999999</v>
      </c>
      <c r="R55" s="29">
        <v>2.5468999999999999E-2</v>
      </c>
      <c r="T55" s="174">
        <f t="shared" si="2"/>
        <v>2.5122225977244574E-4</v>
      </c>
      <c r="U55" s="174">
        <f t="shared" si="3"/>
        <v>1.9679299820756698E-5</v>
      </c>
      <c r="V55" s="174">
        <f t="shared" si="4"/>
        <v>3.5925425256280291E-4</v>
      </c>
      <c r="W55" s="174">
        <f t="shared" si="5"/>
        <v>2.4465580441487559E-5</v>
      </c>
      <c r="X55" s="174">
        <f t="shared" si="6"/>
        <v>2.9022192182043494E-4</v>
      </c>
      <c r="Y55" s="174">
        <f t="shared" si="7"/>
        <v>5.1519369580312303E-5</v>
      </c>
      <c r="Z55" s="174">
        <f t="shared" si="8"/>
        <v>3.6143967556606974E-4</v>
      </c>
      <c r="AA55" s="174">
        <f t="shared" si="9"/>
        <v>5.1583961761428782E-5</v>
      </c>
      <c r="AB55" s="174">
        <f t="shared" si="10"/>
        <v>2.3008899402951453E-4</v>
      </c>
      <c r="AC55" s="174">
        <f t="shared" si="11"/>
        <v>1.6450982608555235E-5</v>
      </c>
      <c r="AE55" s="175">
        <f t="shared" si="12"/>
        <v>7.8334220218311795E-2</v>
      </c>
      <c r="AF55" s="175">
        <f t="shared" si="13"/>
        <v>6.8101018337175051E-2</v>
      </c>
      <c r="AG55" s="175">
        <f t="shared" si="14"/>
        <v>0.17751715396670889</v>
      </c>
      <c r="AH55" s="175">
        <f t="shared" si="15"/>
        <v>0.14271803913236814</v>
      </c>
      <c r="AI55" s="175">
        <f t="shared" si="16"/>
        <v>7.1498346446092917E-2</v>
      </c>
    </row>
    <row r="56" spans="1:35" x14ac:dyDescent="0.25">
      <c r="A56" s="25" t="s">
        <v>238</v>
      </c>
      <c r="B56" s="30" t="s">
        <v>51</v>
      </c>
      <c r="C56" s="31" t="s">
        <v>239</v>
      </c>
      <c r="D56" s="32">
        <v>6113</v>
      </c>
      <c r="E56" s="32">
        <v>5</v>
      </c>
      <c r="F56" s="32" t="s">
        <v>240</v>
      </c>
      <c r="G56" s="173">
        <v>4271.2166666666662</v>
      </c>
      <c r="H56" s="173">
        <v>1737.7333333333333</v>
      </c>
      <c r="I56" s="29">
        <v>4.8302324162875415E-2</v>
      </c>
      <c r="J56" s="29">
        <v>2.2018156983218788E-2</v>
      </c>
      <c r="K56" s="29">
        <v>5.5715000000000001E-2</v>
      </c>
      <c r="L56" s="29">
        <v>2.5775421327003317E-2</v>
      </c>
      <c r="M56" s="29">
        <v>4.4622931638321886E-2</v>
      </c>
      <c r="N56" s="29">
        <v>4.3556558419829014E-2</v>
      </c>
      <c r="O56" s="29">
        <v>4.6821000000000002E-2</v>
      </c>
      <c r="P56" s="29">
        <v>2.8958969801885445E-2</v>
      </c>
      <c r="Q56" s="29">
        <v>4.9604000000000002E-2</v>
      </c>
      <c r="R56" s="29">
        <v>1.8719E-2</v>
      </c>
      <c r="T56" s="174">
        <f t="shared" si="2"/>
        <v>1.1308797453389648E-5</v>
      </c>
      <c r="U56" s="174">
        <f t="shared" si="3"/>
        <v>1.2670618995944212E-5</v>
      </c>
      <c r="V56" s="174">
        <f t="shared" si="4"/>
        <v>1.3044292609834045E-5</v>
      </c>
      <c r="W56" s="174">
        <f t="shared" si="5"/>
        <v>1.4832782931982267E-5</v>
      </c>
      <c r="X56" s="174">
        <f t="shared" si="6"/>
        <v>1.0447358474358647E-5</v>
      </c>
      <c r="Y56" s="174">
        <f t="shared" si="7"/>
        <v>2.5065156767338112E-5</v>
      </c>
      <c r="Z56" s="174">
        <f t="shared" si="8"/>
        <v>1.0961981948937268E-5</v>
      </c>
      <c r="AA56" s="174">
        <f t="shared" si="9"/>
        <v>1.6664795021418004E-5</v>
      </c>
      <c r="AB56" s="174">
        <f t="shared" si="10"/>
        <v>1.1613552734778929E-5</v>
      </c>
      <c r="AC56" s="174">
        <f t="shared" si="11"/>
        <v>1.0772078569784393E-5</v>
      </c>
      <c r="AE56" s="175">
        <f t="shared" si="12"/>
        <v>1.1204214283762222</v>
      </c>
      <c r="AF56" s="175">
        <f t="shared" si="13"/>
        <v>1.1371090311788838</v>
      </c>
      <c r="AG56" s="175">
        <f t="shared" si="14"/>
        <v>2.399186055389646</v>
      </c>
      <c r="AH56" s="175">
        <f t="shared" si="15"/>
        <v>1.5202355832225765</v>
      </c>
      <c r="AI56" s="175">
        <f t="shared" si="16"/>
        <v>0.92754377715317149</v>
      </c>
    </row>
    <row r="57" spans="1:35" x14ac:dyDescent="0.25">
      <c r="A57" s="25" t="s">
        <v>241</v>
      </c>
      <c r="B57" s="30" t="s">
        <v>51</v>
      </c>
      <c r="C57" s="31" t="s">
        <v>239</v>
      </c>
      <c r="D57" s="32">
        <v>6113</v>
      </c>
      <c r="E57" s="32" t="s">
        <v>233</v>
      </c>
      <c r="F57" s="32" t="s">
        <v>242</v>
      </c>
      <c r="G57" s="173">
        <v>2582.6666666666665</v>
      </c>
      <c r="H57" s="173">
        <v>2039.1000000000001</v>
      </c>
      <c r="I57" s="29">
        <v>3.1771000000000001E-2</v>
      </c>
      <c r="J57" s="29">
        <v>6.8003999999999995E-2</v>
      </c>
      <c r="K57" s="29">
        <v>3.8748999999999999E-2</v>
      </c>
      <c r="L57" s="29">
        <v>9.4476000000000004E-2</v>
      </c>
      <c r="M57" s="29">
        <v>3.5998000000000002E-2</v>
      </c>
      <c r="N57" s="29">
        <v>0.11223</v>
      </c>
      <c r="O57" s="29">
        <v>4.8334000000000002E-2</v>
      </c>
      <c r="P57" s="29">
        <v>0.15171999999999999</v>
      </c>
      <c r="Q57" s="29">
        <v>3.3565999999999999E-2</v>
      </c>
      <c r="R57" s="29">
        <v>6.8233000000000002E-2</v>
      </c>
      <c r="T57" s="174">
        <f t="shared" si="2"/>
        <v>1.2301626226122871E-5</v>
      </c>
      <c r="U57" s="174">
        <f t="shared" si="3"/>
        <v>3.3350007356186546E-5</v>
      </c>
      <c r="V57" s="174">
        <f t="shared" si="4"/>
        <v>1.5003484770263294E-5</v>
      </c>
      <c r="W57" s="174">
        <f t="shared" si="5"/>
        <v>4.6332205384728555E-5</v>
      </c>
      <c r="X57" s="174">
        <f t="shared" si="6"/>
        <v>1.3938306659783171E-5</v>
      </c>
      <c r="Y57" s="174">
        <f t="shared" si="7"/>
        <v>5.5038987788730318E-5</v>
      </c>
      <c r="Z57" s="174">
        <f t="shared" si="8"/>
        <v>1.8714765100671143E-5</v>
      </c>
      <c r="AA57" s="174">
        <f t="shared" si="9"/>
        <v>7.4405374920307965E-5</v>
      </c>
      <c r="AB57" s="174">
        <f t="shared" si="10"/>
        <v>1.2996644295302013E-5</v>
      </c>
      <c r="AC57" s="174">
        <f t="shared" si="11"/>
        <v>3.3462311804227354E-5</v>
      </c>
      <c r="AE57" s="175">
        <f t="shared" si="12"/>
        <v>2.711024277860663</v>
      </c>
      <c r="AF57" s="175">
        <f t="shared" si="13"/>
        <v>3.0880962719113341</v>
      </c>
      <c r="AG57" s="175">
        <f t="shared" si="14"/>
        <v>3.9487571289801511</v>
      </c>
      <c r="AH57" s="175">
        <f t="shared" si="15"/>
        <v>3.9757578852881066</v>
      </c>
      <c r="AI57" s="175">
        <f t="shared" si="16"/>
        <v>2.5746885922178548</v>
      </c>
    </row>
    <row r="58" spans="1:35" x14ac:dyDescent="0.25">
      <c r="A58" s="25" t="s">
        <v>243</v>
      </c>
      <c r="B58" s="30" t="s">
        <v>51</v>
      </c>
      <c r="C58" s="31" t="s">
        <v>239</v>
      </c>
      <c r="D58" s="32">
        <v>6113</v>
      </c>
      <c r="E58" s="32">
        <v>4</v>
      </c>
      <c r="F58" s="32" t="s">
        <v>240</v>
      </c>
      <c r="G58" s="173">
        <v>1440.716666666666</v>
      </c>
      <c r="H58" s="173">
        <v>785.37500000000034</v>
      </c>
      <c r="I58" s="29">
        <v>1.6368888832877543E-2</v>
      </c>
      <c r="J58" s="29">
        <v>5.4064802867349132E-2</v>
      </c>
      <c r="K58" s="29">
        <v>1.8894000000000001E-2</v>
      </c>
      <c r="L58" s="29">
        <v>6.2515629278522222E-2</v>
      </c>
      <c r="M58" s="29">
        <v>1.5157707265491009E-2</v>
      </c>
      <c r="N58" s="29">
        <v>0.103198687273477</v>
      </c>
      <c r="O58" s="29">
        <v>1.5889E-2</v>
      </c>
      <c r="P58" s="29">
        <v>6.9485561441530688E-2</v>
      </c>
      <c r="Q58" s="29">
        <v>1.6812000000000001E-2</v>
      </c>
      <c r="R58" s="29">
        <v>4.6385999999999997E-2</v>
      </c>
      <c r="T58" s="174">
        <f t="shared" si="2"/>
        <v>1.1361629397090026E-5</v>
      </c>
      <c r="U58" s="174">
        <f t="shared" si="3"/>
        <v>6.8839475240934722E-5</v>
      </c>
      <c r="V58" s="174">
        <f t="shared" si="4"/>
        <v>1.311430653725577E-5</v>
      </c>
      <c r="W58" s="174">
        <f t="shared" si="5"/>
        <v>7.9599718960397505E-5</v>
      </c>
      <c r="X58" s="174">
        <f t="shared" si="6"/>
        <v>1.0520949480344978E-5</v>
      </c>
      <c r="Y58" s="174">
        <f t="shared" si="7"/>
        <v>1.3140052493837588E-4</v>
      </c>
      <c r="Z58" s="174">
        <f t="shared" si="8"/>
        <v>1.1028539037284691E-5</v>
      </c>
      <c r="AA58" s="174">
        <f t="shared" si="9"/>
        <v>8.8474373950699555E-5</v>
      </c>
      <c r="AB58" s="174">
        <f t="shared" si="10"/>
        <v>1.1669192415811581E-5</v>
      </c>
      <c r="AC58" s="174">
        <f t="shared" si="11"/>
        <v>5.9062231418112339E-5</v>
      </c>
      <c r="AE58" s="175">
        <f t="shared" si="12"/>
        <v>6.0589439098027693</v>
      </c>
      <c r="AF58" s="175">
        <f t="shared" si="13"/>
        <v>6.0696857080674977</v>
      </c>
      <c r="AG58" s="175">
        <f t="shared" si="14"/>
        <v>12.489416966012017</v>
      </c>
      <c r="AH58" s="175">
        <f t="shared" si="15"/>
        <v>8.0223113552565906</v>
      </c>
      <c r="AI58" s="175">
        <f t="shared" si="16"/>
        <v>5.0613812261835616</v>
      </c>
    </row>
    <row r="59" spans="1:35" x14ac:dyDescent="0.25">
      <c r="A59" s="25" t="s">
        <v>244</v>
      </c>
      <c r="B59" s="30" t="s">
        <v>51</v>
      </c>
      <c r="C59" s="31" t="s">
        <v>245</v>
      </c>
      <c r="D59" s="32"/>
      <c r="E59" s="32" t="s">
        <v>246</v>
      </c>
      <c r="F59" s="32" t="s">
        <v>247</v>
      </c>
      <c r="G59" s="173">
        <v>2428.2083333333335</v>
      </c>
      <c r="H59" s="173">
        <v>397.64583333333343</v>
      </c>
      <c r="I59" s="29">
        <v>4.7669296298630114E-2</v>
      </c>
      <c r="J59" s="29">
        <v>3.8093755552647047E-3</v>
      </c>
      <c r="K59" s="29">
        <v>6.4059000000000005E-2</v>
      </c>
      <c r="L59" s="29">
        <v>4.5580077134197089E-3</v>
      </c>
      <c r="M59" s="29">
        <v>5.7104073753860271E-2</v>
      </c>
      <c r="N59" s="29">
        <v>6.2805977829056506E-3</v>
      </c>
      <c r="O59" s="29">
        <v>6.3034999999999994E-2</v>
      </c>
      <c r="P59" s="29">
        <v>1.0479202277532943E-2</v>
      </c>
      <c r="Q59" s="29">
        <v>4.8867000000000001E-2</v>
      </c>
      <c r="R59" s="29">
        <v>4.4438999999999998E-3</v>
      </c>
      <c r="T59" s="174">
        <f t="shared" si="2"/>
        <v>1.9631468867085174E-5</v>
      </c>
      <c r="U59" s="174">
        <f t="shared" si="3"/>
        <v>9.5798201211665426E-6</v>
      </c>
      <c r="V59" s="174">
        <f t="shared" si="4"/>
        <v>2.6381179539097758E-5</v>
      </c>
      <c r="W59" s="174">
        <f t="shared" si="5"/>
        <v>1.1462480758848745E-5</v>
      </c>
      <c r="X59" s="174">
        <f t="shared" si="6"/>
        <v>2.3516958149744262E-5</v>
      </c>
      <c r="Y59" s="174">
        <f t="shared" si="7"/>
        <v>1.5794451384684399E-5</v>
      </c>
      <c r="Z59" s="174">
        <f t="shared" si="8"/>
        <v>2.5959469430478572E-5</v>
      </c>
      <c r="AA59" s="174">
        <f t="shared" si="9"/>
        <v>2.6353104695425218E-5</v>
      </c>
      <c r="AB59" s="174">
        <f t="shared" si="10"/>
        <v>2.0124714724505378E-5</v>
      </c>
      <c r="AC59" s="174">
        <f t="shared" si="11"/>
        <v>1.1175522607010004E-5</v>
      </c>
      <c r="AE59" s="175">
        <f t="shared" si="12"/>
        <v>0.48798284968010791</v>
      </c>
      <c r="AF59" s="175">
        <f t="shared" si="13"/>
        <v>0.43449462681761364</v>
      </c>
      <c r="AG59" s="175">
        <f t="shared" si="14"/>
        <v>0.67161965778538235</v>
      </c>
      <c r="AH59" s="175">
        <f t="shared" si="15"/>
        <v>1.0151634557093252</v>
      </c>
      <c r="AI59" s="175">
        <f t="shared" si="16"/>
        <v>0.55531334282228806</v>
      </c>
    </row>
    <row r="60" spans="1:35" x14ac:dyDescent="0.25">
      <c r="A60" s="25" t="s">
        <v>248</v>
      </c>
      <c r="B60" s="30" t="s">
        <v>51</v>
      </c>
      <c r="C60" s="31" t="s">
        <v>249</v>
      </c>
      <c r="D60" s="32">
        <v>990</v>
      </c>
      <c r="E60" s="32">
        <v>70</v>
      </c>
      <c r="F60" s="32" t="s">
        <v>250</v>
      </c>
      <c r="G60" s="173">
        <v>960.64583333333348</v>
      </c>
      <c r="H60" s="173">
        <v>789.16666666666663</v>
      </c>
      <c r="I60" s="29">
        <v>3.408113382651326E-2</v>
      </c>
      <c r="J60" s="29">
        <v>6.006638215074315E-3</v>
      </c>
      <c r="K60" s="29">
        <v>5.1366000000000002E-2</v>
      </c>
      <c r="L60" s="29">
        <v>9.3518958808269971E-3</v>
      </c>
      <c r="M60" s="29">
        <v>4.6996013961202517E-2</v>
      </c>
      <c r="N60" s="29">
        <v>1.1966648420081766E-2</v>
      </c>
      <c r="O60" s="29">
        <v>4.9813000000000003E-2</v>
      </c>
      <c r="P60" s="29">
        <v>2.0857156223881991E-2</v>
      </c>
      <c r="Q60" s="29">
        <v>3.6658999999999997E-2</v>
      </c>
      <c r="R60" s="29">
        <v>8.5097000000000003E-3</v>
      </c>
      <c r="T60" s="174">
        <f t="shared" si="2"/>
        <v>3.5477313952693201E-5</v>
      </c>
      <c r="U60" s="174">
        <f t="shared" si="3"/>
        <v>7.6113683823539373E-6</v>
      </c>
      <c r="V60" s="174">
        <f t="shared" si="4"/>
        <v>5.347027824163431E-5</v>
      </c>
      <c r="W60" s="174">
        <f t="shared" si="5"/>
        <v>1.1850343249199997E-5</v>
      </c>
      <c r="X60" s="174">
        <f t="shared" si="6"/>
        <v>4.8921269765082527E-5</v>
      </c>
      <c r="Y60" s="174">
        <f t="shared" si="7"/>
        <v>1.51636516410751E-5</v>
      </c>
      <c r="Z60" s="174">
        <f t="shared" si="8"/>
        <v>5.1853657478692712E-5</v>
      </c>
      <c r="AA60" s="174">
        <f t="shared" si="9"/>
        <v>2.6429342627939167E-5</v>
      </c>
      <c r="AB60" s="174">
        <f t="shared" si="10"/>
        <v>3.8160785929604641E-5</v>
      </c>
      <c r="AC60" s="174">
        <f t="shared" si="11"/>
        <v>1.0783146779303064E-5</v>
      </c>
      <c r="AE60" s="175">
        <f t="shared" si="12"/>
        <v>0.21454184475474172</v>
      </c>
      <c r="AF60" s="175">
        <f t="shared" si="13"/>
        <v>0.22162486597970979</v>
      </c>
      <c r="AG60" s="175">
        <f t="shared" si="14"/>
        <v>0.3099603038492294</v>
      </c>
      <c r="AH60" s="175">
        <f t="shared" si="15"/>
        <v>0.50969100181215377</v>
      </c>
      <c r="AI60" s="175">
        <f t="shared" si="16"/>
        <v>0.28257140194111252</v>
      </c>
    </row>
    <row r="61" spans="1:35" x14ac:dyDescent="0.25">
      <c r="A61" s="25" t="s">
        <v>251</v>
      </c>
      <c r="B61" s="30" t="s">
        <v>51</v>
      </c>
      <c r="C61" s="31" t="s">
        <v>249</v>
      </c>
      <c r="D61" s="32"/>
      <c r="E61" s="32">
        <v>50</v>
      </c>
      <c r="F61" s="32" t="s">
        <v>252</v>
      </c>
      <c r="G61" s="173">
        <v>3723.4499999999989</v>
      </c>
      <c r="H61" s="173">
        <v>237.58333333333334</v>
      </c>
      <c r="I61" s="29">
        <v>6.8597000000000005E-2</v>
      </c>
      <c r="J61" s="29">
        <v>2.5623E-3</v>
      </c>
      <c r="K61" s="29">
        <v>8.6358000000000004E-2</v>
      </c>
      <c r="L61" s="29">
        <v>1.0558E-2</v>
      </c>
      <c r="M61" s="29">
        <v>8.9523000000000005E-2</v>
      </c>
      <c r="N61" s="29">
        <v>3.0580999999999998E-3</v>
      </c>
      <c r="O61" s="29">
        <v>8.4398000000000001E-2</v>
      </c>
      <c r="P61" s="29">
        <v>4.6026000000000001E-3</v>
      </c>
      <c r="Q61" s="29">
        <v>5.8694999999999997E-2</v>
      </c>
      <c r="R61" s="29">
        <v>3.4849999999999998E-3</v>
      </c>
      <c r="T61" s="174">
        <f t="shared" si="2"/>
        <v>1.8422967946393808E-5</v>
      </c>
      <c r="U61" s="174">
        <f t="shared" si="3"/>
        <v>1.0784847421957207E-5</v>
      </c>
      <c r="V61" s="174">
        <f t="shared" si="4"/>
        <v>2.3193006485920324E-5</v>
      </c>
      <c r="W61" s="174">
        <f t="shared" si="5"/>
        <v>4.4439144159943876E-5</v>
      </c>
      <c r="X61" s="174">
        <f t="shared" si="6"/>
        <v>2.4043024614269034E-5</v>
      </c>
      <c r="Y61" s="174">
        <f t="shared" si="7"/>
        <v>1.2871694142406172E-5</v>
      </c>
      <c r="Z61" s="174">
        <f t="shared" si="8"/>
        <v>2.2666612953040869E-5</v>
      </c>
      <c r="AA61" s="174">
        <f t="shared" si="9"/>
        <v>1.9372571027709574E-5</v>
      </c>
      <c r="AB61" s="174">
        <f t="shared" si="10"/>
        <v>1.5763606332836486E-5</v>
      </c>
      <c r="AC61" s="174">
        <f t="shared" si="11"/>
        <v>1.4668537355313924E-5</v>
      </c>
      <c r="AE61" s="175">
        <f t="shared" si="12"/>
        <v>0.58540227901054787</v>
      </c>
      <c r="AF61" s="175">
        <f t="shared" si="13"/>
        <v>1.9160579369872273</v>
      </c>
      <c r="AG61" s="175">
        <f t="shared" si="14"/>
        <v>0.53536085201056982</v>
      </c>
      <c r="AH61" s="175">
        <f t="shared" si="15"/>
        <v>0.85467427656016959</v>
      </c>
      <c r="AI61" s="175">
        <f t="shared" si="16"/>
        <v>0.93053182410160351</v>
      </c>
    </row>
    <row r="62" spans="1:35" x14ac:dyDescent="0.25">
      <c r="A62" s="25" t="s">
        <v>253</v>
      </c>
      <c r="B62" s="30" t="s">
        <v>51</v>
      </c>
      <c r="C62" s="31" t="s">
        <v>249</v>
      </c>
      <c r="D62" s="32"/>
      <c r="E62" s="32">
        <v>60</v>
      </c>
      <c r="F62" s="32" t="s">
        <v>254</v>
      </c>
      <c r="G62" s="173">
        <v>3387.1166666666663</v>
      </c>
      <c r="H62" s="173">
        <v>207.1875</v>
      </c>
      <c r="I62" s="29">
        <v>6.2192999999999998E-2</v>
      </c>
      <c r="J62" s="29">
        <v>2.2520000000000001E-3</v>
      </c>
      <c r="K62" s="29">
        <v>7.8389E-2</v>
      </c>
      <c r="L62" s="29">
        <v>9.2648000000000001E-3</v>
      </c>
      <c r="M62" s="29">
        <v>8.1136E-2</v>
      </c>
      <c r="N62" s="29">
        <v>2.6746999999999999E-3</v>
      </c>
      <c r="O62" s="29">
        <v>7.6565999999999995E-2</v>
      </c>
      <c r="P62" s="29">
        <v>4.0334999999999998E-3</v>
      </c>
      <c r="Q62" s="29">
        <v>5.3247999999999997E-2</v>
      </c>
      <c r="R62" s="29">
        <v>2.9480000000000001E-3</v>
      </c>
      <c r="T62" s="174">
        <f t="shared" si="2"/>
        <v>1.8361635018968937E-5</v>
      </c>
      <c r="U62" s="174">
        <f t="shared" si="3"/>
        <v>1.0869381598793363E-5</v>
      </c>
      <c r="V62" s="174">
        <f t="shared" si="4"/>
        <v>2.3143283126749894E-5</v>
      </c>
      <c r="W62" s="174">
        <f t="shared" si="5"/>
        <v>4.4716983408748114E-5</v>
      </c>
      <c r="X62" s="174">
        <f t="shared" si="6"/>
        <v>2.3954297411269174E-5</v>
      </c>
      <c r="Y62" s="174">
        <f t="shared" si="7"/>
        <v>1.2909562594268477E-5</v>
      </c>
      <c r="Z62" s="174">
        <f t="shared" si="8"/>
        <v>2.2605067240081288E-5</v>
      </c>
      <c r="AA62" s="174">
        <f t="shared" si="9"/>
        <v>1.946787330316742E-5</v>
      </c>
      <c r="AB62" s="174">
        <f t="shared" si="10"/>
        <v>1.5720745767048669E-5</v>
      </c>
      <c r="AC62" s="174">
        <f t="shared" si="11"/>
        <v>1.4228657616892912E-5</v>
      </c>
      <c r="AE62" s="175">
        <f t="shared" si="12"/>
        <v>0.59196153216009806</v>
      </c>
      <c r="AF62" s="175">
        <f t="shared" si="13"/>
        <v>1.9321797674013896</v>
      </c>
      <c r="AG62" s="175">
        <f t="shared" si="14"/>
        <v>0.53892470201172504</v>
      </c>
      <c r="AH62" s="175">
        <f t="shared" si="15"/>
        <v>0.86121722604959672</v>
      </c>
      <c r="AI62" s="175">
        <f t="shared" si="16"/>
        <v>0.90508795369725803</v>
      </c>
    </row>
    <row r="63" spans="1:35" x14ac:dyDescent="0.25">
      <c r="A63" s="25" t="s">
        <v>255</v>
      </c>
      <c r="B63" s="30" t="s">
        <v>51</v>
      </c>
      <c r="C63" s="31" t="s">
        <v>256</v>
      </c>
      <c r="D63" s="32"/>
      <c r="E63" s="32">
        <v>3</v>
      </c>
      <c r="F63" s="32" t="s">
        <v>257</v>
      </c>
      <c r="G63" s="173">
        <v>3060.7708333333335</v>
      </c>
      <c r="H63" s="173">
        <v>2085.3166666666657</v>
      </c>
      <c r="I63" s="29">
        <v>5.6092999999999997E-2</v>
      </c>
      <c r="J63" s="29">
        <v>1.3955E-2</v>
      </c>
      <c r="K63" s="29">
        <v>6.3280000000000003E-2</v>
      </c>
      <c r="L63" s="29">
        <v>2.1385999999999999E-2</v>
      </c>
      <c r="M63" s="29">
        <v>4.6934999999999998E-2</v>
      </c>
      <c r="N63" s="29">
        <v>1.7469999999999999E-2</v>
      </c>
      <c r="O63" s="29">
        <v>5.7266999999999998E-2</v>
      </c>
      <c r="P63" s="29">
        <v>2.9041000000000001E-2</v>
      </c>
      <c r="Q63" s="29">
        <v>5.6426999999999998E-2</v>
      </c>
      <c r="R63" s="29">
        <v>1.3594999999999999E-2</v>
      </c>
      <c r="T63" s="174">
        <f t="shared" si="2"/>
        <v>1.832642920832851E-5</v>
      </c>
      <c r="U63" s="174">
        <f t="shared" si="3"/>
        <v>6.6920291882128247E-6</v>
      </c>
      <c r="V63" s="174">
        <f t="shared" si="4"/>
        <v>2.0674530517230819E-5</v>
      </c>
      <c r="W63" s="174">
        <f t="shared" si="5"/>
        <v>1.0255516748055856E-5</v>
      </c>
      <c r="X63" s="174">
        <f t="shared" si="6"/>
        <v>1.5334372468808918E-5</v>
      </c>
      <c r="Y63" s="174">
        <f t="shared" si="7"/>
        <v>8.3776245014745992E-6</v>
      </c>
      <c r="Z63" s="174">
        <f t="shared" si="8"/>
        <v>1.8709992716976249E-5</v>
      </c>
      <c r="AA63" s="174">
        <f t="shared" si="9"/>
        <v>1.3926422046212013E-5</v>
      </c>
      <c r="AB63" s="174">
        <f t="shared" si="10"/>
        <v>1.8435552046393542E-5</v>
      </c>
      <c r="AC63" s="174">
        <f t="shared" si="11"/>
        <v>6.5193935373524432E-6</v>
      </c>
      <c r="AE63" s="175">
        <f t="shared" si="12"/>
        <v>0.36515728798775532</v>
      </c>
      <c r="AF63" s="175">
        <f t="shared" si="13"/>
        <v>0.49604593146666998</v>
      </c>
      <c r="AG63" s="175">
        <f t="shared" si="14"/>
        <v>0.54632979070485055</v>
      </c>
      <c r="AH63" s="175">
        <f t="shared" si="15"/>
        <v>0.7443307037514808</v>
      </c>
      <c r="AI63" s="175">
        <f t="shared" si="16"/>
        <v>0.35363158754054241</v>
      </c>
    </row>
    <row r="64" spans="1:35" x14ac:dyDescent="0.25">
      <c r="A64" s="25" t="s">
        <v>258</v>
      </c>
      <c r="B64" s="30" t="s">
        <v>51</v>
      </c>
      <c r="C64" s="31" t="s">
        <v>256</v>
      </c>
      <c r="D64" s="32"/>
      <c r="E64" s="32">
        <v>4</v>
      </c>
      <c r="F64" s="32" t="s">
        <v>259</v>
      </c>
      <c r="G64" s="173">
        <v>2178.9166666666665</v>
      </c>
      <c r="H64" s="173">
        <v>1288.2916666666665</v>
      </c>
      <c r="I64" s="29">
        <v>8.0415E-2</v>
      </c>
      <c r="J64" s="29">
        <v>1.3847999999999999E-2</v>
      </c>
      <c r="K64" s="29">
        <v>9.1229000000000005E-2</v>
      </c>
      <c r="L64" s="29">
        <v>2.1495E-2</v>
      </c>
      <c r="M64" s="29">
        <v>6.7303000000000002E-2</v>
      </c>
      <c r="N64" s="29">
        <v>1.7311E-2</v>
      </c>
      <c r="O64" s="29">
        <v>8.2057000000000005E-2</v>
      </c>
      <c r="P64" s="29">
        <v>2.8629999999999999E-2</v>
      </c>
      <c r="Q64" s="29">
        <v>8.0888000000000002E-2</v>
      </c>
      <c r="R64" s="29">
        <v>1.3486E-2</v>
      </c>
      <c r="T64" s="174">
        <f t="shared" si="2"/>
        <v>3.6905954794049034E-5</v>
      </c>
      <c r="U64" s="174">
        <f t="shared" si="3"/>
        <v>1.0749118664898606E-5</v>
      </c>
      <c r="V64" s="174">
        <f t="shared" si="4"/>
        <v>4.1868971583738098E-5</v>
      </c>
      <c r="W64" s="174">
        <f t="shared" si="5"/>
        <v>1.6684886315857565E-5</v>
      </c>
      <c r="X64" s="174">
        <f t="shared" si="6"/>
        <v>3.0888285462959423E-5</v>
      </c>
      <c r="Y64" s="174">
        <f t="shared" si="7"/>
        <v>1.3437174552863937E-5</v>
      </c>
      <c r="Z64" s="174">
        <f t="shared" si="8"/>
        <v>3.7659540291429231E-5</v>
      </c>
      <c r="AA64" s="174">
        <f t="shared" si="9"/>
        <v>2.222322843558977E-5</v>
      </c>
      <c r="AB64" s="174">
        <f t="shared" si="10"/>
        <v>3.7123035147435659E-5</v>
      </c>
      <c r="AC64" s="174">
        <f t="shared" si="11"/>
        <v>1.0468126394773441E-5</v>
      </c>
      <c r="AE64" s="175">
        <f t="shared" si="12"/>
        <v>0.29125702680998966</v>
      </c>
      <c r="AF64" s="175">
        <f t="shared" si="13"/>
        <v>0.39850241562508243</v>
      </c>
      <c r="AG64" s="175">
        <f t="shared" si="14"/>
        <v>0.43502494073287146</v>
      </c>
      <c r="AH64" s="175">
        <f t="shared" si="15"/>
        <v>0.59010886122387052</v>
      </c>
      <c r="AI64" s="175">
        <f t="shared" si="16"/>
        <v>0.28198465866809774</v>
      </c>
    </row>
    <row r="65" spans="1:35" x14ac:dyDescent="0.25">
      <c r="A65" s="25" t="s">
        <v>260</v>
      </c>
      <c r="B65" s="30" t="s">
        <v>51</v>
      </c>
      <c r="C65" s="31" t="s">
        <v>256</v>
      </c>
      <c r="D65" s="32"/>
      <c r="E65" s="32" t="s">
        <v>261</v>
      </c>
      <c r="F65" s="32" t="s">
        <v>262</v>
      </c>
      <c r="G65" s="173">
        <v>5636.375</v>
      </c>
      <c r="H65" s="173">
        <v>726.25</v>
      </c>
      <c r="I65" s="29">
        <v>5.7658810268560429E-2</v>
      </c>
      <c r="J65" s="29">
        <v>6.3985367892414316E-3</v>
      </c>
      <c r="K65" s="29">
        <v>6.5179000000000001E-2</v>
      </c>
      <c r="L65" s="29">
        <v>8.6853176514175897E-3</v>
      </c>
      <c r="M65" s="29">
        <v>5.1087006294367923E-2</v>
      </c>
      <c r="N65" s="29">
        <v>1.1122051168267724E-2</v>
      </c>
      <c r="O65" s="29">
        <v>5.6616E-2</v>
      </c>
      <c r="P65" s="29">
        <v>9.1072873899911908E-3</v>
      </c>
      <c r="Q65" s="29">
        <v>5.5906999999999998E-2</v>
      </c>
      <c r="R65" s="29">
        <v>5.4383000000000001E-3</v>
      </c>
      <c r="T65" s="174">
        <f t="shared" si="2"/>
        <v>1.022976829408271E-5</v>
      </c>
      <c r="U65" s="174">
        <f t="shared" si="3"/>
        <v>8.8103776788178062E-6</v>
      </c>
      <c r="V65" s="174">
        <f t="shared" si="4"/>
        <v>1.1563992814530615E-5</v>
      </c>
      <c r="W65" s="174">
        <f t="shared" si="5"/>
        <v>1.1959129296272069E-5</v>
      </c>
      <c r="X65" s="174">
        <f t="shared" si="6"/>
        <v>9.0638054235865994E-6</v>
      </c>
      <c r="Y65" s="174">
        <f t="shared" si="7"/>
        <v>1.5314356169731806E-5</v>
      </c>
      <c r="Z65" s="174">
        <f t="shared" si="8"/>
        <v>1.0044753942028343E-5</v>
      </c>
      <c r="AA65" s="174">
        <f t="shared" si="9"/>
        <v>1.2540154753860504E-5</v>
      </c>
      <c r="AB65" s="174">
        <f t="shared" si="10"/>
        <v>9.918963873056708E-6</v>
      </c>
      <c r="AC65" s="174">
        <f t="shared" si="11"/>
        <v>7.4881927710843372E-6</v>
      </c>
      <c r="AE65" s="175">
        <f t="shared" si="12"/>
        <v>0.86124899660865895</v>
      </c>
      <c r="AF65" s="175">
        <f t="shared" si="13"/>
        <v>1.0341695544159235</v>
      </c>
      <c r="AG65" s="175">
        <f t="shared" si="14"/>
        <v>1.6896166073776799</v>
      </c>
      <c r="AH65" s="175">
        <f t="shared" si="15"/>
        <v>1.2484282667583455</v>
      </c>
      <c r="AI65" s="175">
        <f t="shared" si="16"/>
        <v>0.75493699411738202</v>
      </c>
    </row>
    <row r="66" spans="1:35" x14ac:dyDescent="0.25">
      <c r="A66" s="25" t="s">
        <v>263</v>
      </c>
      <c r="B66" s="30" t="s">
        <v>51</v>
      </c>
      <c r="C66" s="31" t="s">
        <v>256</v>
      </c>
      <c r="D66" s="32"/>
      <c r="E66" s="32" t="s">
        <v>264</v>
      </c>
      <c r="F66" s="32" t="s">
        <v>265</v>
      </c>
      <c r="G66" s="173">
        <v>17176.666666666668</v>
      </c>
      <c r="H66" s="173">
        <v>1635.8333333333333</v>
      </c>
      <c r="I66" s="29">
        <v>3.9079546913004581E-2</v>
      </c>
      <c r="J66" s="29">
        <v>1.3521681226157605E-2</v>
      </c>
      <c r="K66" s="29">
        <v>4.3536999999999999E-2</v>
      </c>
      <c r="L66" s="29">
        <v>1.8035884628278463E-2</v>
      </c>
      <c r="M66" s="29">
        <v>3.4502820181051164E-2</v>
      </c>
      <c r="N66" s="29">
        <v>2.1846586783272896E-2</v>
      </c>
      <c r="O66" s="29">
        <v>3.7897E-2</v>
      </c>
      <c r="P66" s="29">
        <v>2.0537834563994328E-2</v>
      </c>
      <c r="Q66" s="29">
        <v>3.7818999999999998E-2</v>
      </c>
      <c r="R66" s="29">
        <v>1.1712999999999999E-2</v>
      </c>
      <c r="T66" s="174">
        <f t="shared" si="2"/>
        <v>2.2751531290318988E-6</v>
      </c>
      <c r="U66" s="174">
        <f t="shared" si="3"/>
        <v>8.2659284113036814E-6</v>
      </c>
      <c r="V66" s="174">
        <f t="shared" si="4"/>
        <v>2.534659421696099E-6</v>
      </c>
      <c r="W66" s="174">
        <f t="shared" si="5"/>
        <v>1.1025502574597124E-5</v>
      </c>
      <c r="X66" s="174">
        <f t="shared" si="6"/>
        <v>2.0087029020600327E-6</v>
      </c>
      <c r="Y66" s="174">
        <f t="shared" si="7"/>
        <v>1.3355019938832132E-5</v>
      </c>
      <c r="Z66" s="174">
        <f t="shared" si="8"/>
        <v>2.2063070056277893E-6</v>
      </c>
      <c r="AA66" s="174">
        <f t="shared" si="9"/>
        <v>1.2554967639731632E-5</v>
      </c>
      <c r="AB66" s="174">
        <f t="shared" si="10"/>
        <v>2.2017659615757807E-6</v>
      </c>
      <c r="AC66" s="174">
        <f t="shared" si="11"/>
        <v>7.1602649006622519E-6</v>
      </c>
      <c r="AE66" s="175">
        <f t="shared" si="12"/>
        <v>3.6331305817735968</v>
      </c>
      <c r="AF66" s="175">
        <f t="shared" si="13"/>
        <v>4.3498950905282854</v>
      </c>
      <c r="AG66" s="175">
        <f t="shared" si="14"/>
        <v>6.6485790034633006</v>
      </c>
      <c r="AH66" s="175">
        <f t="shared" si="15"/>
        <v>5.690489858259415</v>
      </c>
      <c r="AI66" s="175">
        <f t="shared" si="16"/>
        <v>3.2520554071685828</v>
      </c>
    </row>
    <row r="67" spans="1:35" x14ac:dyDescent="0.25">
      <c r="A67" s="25" t="s">
        <v>266</v>
      </c>
      <c r="B67" s="30" t="s">
        <v>51</v>
      </c>
      <c r="C67" s="31" t="s">
        <v>267</v>
      </c>
      <c r="D67" s="32"/>
      <c r="E67" s="32" t="s">
        <v>268</v>
      </c>
      <c r="F67" s="32" t="s">
        <v>269</v>
      </c>
      <c r="G67" s="173">
        <v>610.5</v>
      </c>
      <c r="H67" s="173">
        <v>275.25833333333338</v>
      </c>
      <c r="I67" s="29">
        <v>4.9507793066075195E-2</v>
      </c>
      <c r="J67" s="29">
        <v>4.1405669492682404E-3</v>
      </c>
      <c r="K67" s="29">
        <v>7.0166000000000006E-2</v>
      </c>
      <c r="L67" s="29">
        <v>8.3744870137404358E-3</v>
      </c>
      <c r="M67" s="29">
        <v>5.5422318737414392E-2</v>
      </c>
      <c r="N67" s="29">
        <v>7.8778113303507764E-3</v>
      </c>
      <c r="O67" s="29">
        <v>6.6198999999999994E-2</v>
      </c>
      <c r="P67" s="29">
        <v>9.7634544593944977E-3</v>
      </c>
      <c r="Q67" s="29">
        <v>5.5599000000000003E-2</v>
      </c>
      <c r="R67" s="29">
        <v>5.3629999999999997E-3</v>
      </c>
      <c r="T67" s="174">
        <f t="shared" si="2"/>
        <v>8.1093846136077305E-5</v>
      </c>
      <c r="U67" s="174">
        <f t="shared" si="3"/>
        <v>1.5042476277199867E-5</v>
      </c>
      <c r="V67" s="174">
        <f t="shared" si="4"/>
        <v>1.1493202293202294E-4</v>
      </c>
      <c r="W67" s="174">
        <f t="shared" si="5"/>
        <v>3.0424099834968731E-5</v>
      </c>
      <c r="X67" s="174">
        <f t="shared" si="6"/>
        <v>9.0781848873733645E-5</v>
      </c>
      <c r="Y67" s="174">
        <f t="shared" si="7"/>
        <v>2.8619701481701826E-5</v>
      </c>
      <c r="Z67" s="174">
        <f t="shared" si="8"/>
        <v>1.0843407043407043E-4</v>
      </c>
      <c r="AA67" s="174">
        <f t="shared" si="9"/>
        <v>3.5470150317197164E-5</v>
      </c>
      <c r="AB67" s="174">
        <f t="shared" si="10"/>
        <v>9.1071253071253077E-5</v>
      </c>
      <c r="AC67" s="174">
        <f t="shared" si="11"/>
        <v>1.9483515485453056E-5</v>
      </c>
      <c r="AE67" s="175">
        <f t="shared" si="12"/>
        <v>0.18549467060617955</v>
      </c>
      <c r="AF67" s="175">
        <f t="shared" si="13"/>
        <v>0.26471386354143617</v>
      </c>
      <c r="AG67" s="175">
        <f t="shared" si="14"/>
        <v>0.31525797102357211</v>
      </c>
      <c r="AH67" s="175">
        <f t="shared" si="15"/>
        <v>0.32711259639343299</v>
      </c>
      <c r="AI67" s="175">
        <f t="shared" si="16"/>
        <v>0.21393705289428028</v>
      </c>
    </row>
    <row r="68" spans="1:35" x14ac:dyDescent="0.25">
      <c r="A68" s="25" t="s">
        <v>270</v>
      </c>
      <c r="B68" s="30" t="s">
        <v>51</v>
      </c>
      <c r="C68" s="31" t="s">
        <v>271</v>
      </c>
      <c r="D68" s="32"/>
      <c r="E68" s="32">
        <v>12</v>
      </c>
      <c r="F68" s="32" t="s">
        <v>272</v>
      </c>
      <c r="G68" s="173">
        <v>5202.6374999999998</v>
      </c>
      <c r="H68" s="173">
        <v>452.94999999999987</v>
      </c>
      <c r="I68" s="29">
        <v>0.11138000000000001</v>
      </c>
      <c r="J68" s="29">
        <v>9.2803999999999994E-3</v>
      </c>
      <c r="K68" s="29">
        <v>8.9635999999999993E-2</v>
      </c>
      <c r="L68" s="29">
        <v>1.1185E-2</v>
      </c>
      <c r="M68" s="29">
        <v>8.2836999999999994E-2</v>
      </c>
      <c r="N68" s="29">
        <v>1.3075E-2</v>
      </c>
      <c r="O68" s="29">
        <v>8.3349000000000006E-2</v>
      </c>
      <c r="P68" s="29">
        <v>7.8685999999999999E-3</v>
      </c>
      <c r="Q68" s="29">
        <v>8.1937999999999997E-2</v>
      </c>
      <c r="R68" s="29">
        <v>1.2086E-2</v>
      </c>
      <c r="T68" s="174">
        <f t="shared" si="2"/>
        <v>2.1408372195833367E-5</v>
      </c>
      <c r="U68" s="174">
        <f t="shared" si="3"/>
        <v>2.0488795672811574E-5</v>
      </c>
      <c r="V68" s="174">
        <f t="shared" si="4"/>
        <v>1.7228953583639066E-5</v>
      </c>
      <c r="W68" s="174">
        <f t="shared" si="5"/>
        <v>2.4693674798542892E-5</v>
      </c>
      <c r="X68" s="174">
        <f t="shared" si="6"/>
        <v>1.5922116426524045E-5</v>
      </c>
      <c r="Y68" s="174">
        <f t="shared" si="7"/>
        <v>2.8866320785958724E-5</v>
      </c>
      <c r="Z68" s="174">
        <f t="shared" si="8"/>
        <v>1.6020528049474907E-5</v>
      </c>
      <c r="AA68" s="174">
        <f t="shared" si="9"/>
        <v>1.737189535268794E-5</v>
      </c>
      <c r="AB68" s="174">
        <f t="shared" si="10"/>
        <v>1.5749319455756815E-5</v>
      </c>
      <c r="AC68" s="174">
        <f t="shared" si="11"/>
        <v>2.6682856827464407E-5</v>
      </c>
      <c r="AE68" s="175">
        <f t="shared" si="12"/>
        <v>0.95704593910223745</v>
      </c>
      <c r="AF68" s="175">
        <f t="shared" si="13"/>
        <v>1.4332660819280669</v>
      </c>
      <c r="AG68" s="175">
        <f t="shared" si="14"/>
        <v>1.8129700859284903</v>
      </c>
      <c r="AH68" s="175">
        <f t="shared" si="15"/>
        <v>1.084352232275972</v>
      </c>
      <c r="AI68" s="175">
        <f t="shared" si="16"/>
        <v>1.6942228457821447</v>
      </c>
    </row>
    <row r="69" spans="1:35" x14ac:dyDescent="0.25">
      <c r="A69" s="25" t="s">
        <v>273</v>
      </c>
      <c r="B69" s="30" t="s">
        <v>51</v>
      </c>
      <c r="C69" s="31" t="s">
        <v>274</v>
      </c>
      <c r="D69" s="32">
        <v>1008</v>
      </c>
      <c r="E69" s="32" t="s">
        <v>148</v>
      </c>
      <c r="F69" s="32" t="s">
        <v>275</v>
      </c>
      <c r="G69" s="181">
        <v>1016.0208333333335</v>
      </c>
      <c r="H69" s="181">
        <v>450.95</v>
      </c>
      <c r="I69" s="29">
        <v>2.6564189088709379E-2</v>
      </c>
      <c r="J69" s="29">
        <v>7.1620982108544715E-3</v>
      </c>
      <c r="K69" s="29">
        <v>3.3359E-2</v>
      </c>
      <c r="L69" s="29">
        <v>8.4599355387624166E-3</v>
      </c>
      <c r="M69" s="29">
        <v>2.779771223274578E-2</v>
      </c>
      <c r="N69" s="29">
        <v>1.2001172103367597E-2</v>
      </c>
      <c r="O69" s="29">
        <v>4.1331E-2</v>
      </c>
      <c r="P69" s="29">
        <v>1.0652882107179159E-2</v>
      </c>
      <c r="Q69" s="29">
        <v>2.3719E-2</v>
      </c>
      <c r="R69" s="29">
        <v>4.2198000000000001E-3</v>
      </c>
      <c r="T69" s="174">
        <f t="shared" si="2"/>
        <v>2.6145319285981874E-5</v>
      </c>
      <c r="U69" s="174">
        <f t="shared" si="3"/>
        <v>1.588224461881466E-5</v>
      </c>
      <c r="V69" s="174">
        <f t="shared" si="4"/>
        <v>3.2832988168713726E-5</v>
      </c>
      <c r="W69" s="174">
        <f t="shared" si="5"/>
        <v>1.8760251776832059E-5</v>
      </c>
      <c r="X69" s="174">
        <f t="shared" si="6"/>
        <v>2.7359391973831682E-5</v>
      </c>
      <c r="Y69" s="174">
        <f t="shared" si="7"/>
        <v>2.661308815471249E-5</v>
      </c>
      <c r="Z69" s="174">
        <f t="shared" si="8"/>
        <v>4.0679283971375252E-5</v>
      </c>
      <c r="AA69" s="174">
        <f t="shared" si="9"/>
        <v>2.3623200148972524E-5</v>
      </c>
      <c r="AB69" s="174">
        <f t="shared" si="10"/>
        <v>2.3344993746027187E-5</v>
      </c>
      <c r="AC69" s="174">
        <f t="shared" si="11"/>
        <v>9.3575784455039359E-6</v>
      </c>
      <c r="AE69" s="175">
        <f t="shared" si="12"/>
        <v>0.6074603429046711</v>
      </c>
      <c r="AF69" s="175">
        <f t="shared" si="13"/>
        <v>0.57138423345544109</v>
      </c>
      <c r="AG69" s="175">
        <f t="shared" si="14"/>
        <v>0.97272220742942661</v>
      </c>
      <c r="AH69" s="175">
        <f t="shared" si="15"/>
        <v>0.58071818976940293</v>
      </c>
      <c r="AI69" s="175">
        <f t="shared" si="16"/>
        <v>0.40083876428951254</v>
      </c>
    </row>
    <row r="70" spans="1:35" x14ac:dyDescent="0.25">
      <c r="A70" s="25" t="s">
        <v>276</v>
      </c>
      <c r="B70" s="30" t="s">
        <v>51</v>
      </c>
      <c r="C70" s="31" t="s">
        <v>274</v>
      </c>
      <c r="D70" s="32">
        <v>1008</v>
      </c>
      <c r="E70" s="32" t="s">
        <v>277</v>
      </c>
      <c r="F70" s="32" t="s">
        <v>278</v>
      </c>
      <c r="G70" s="181">
        <v>969.52499999999975</v>
      </c>
      <c r="H70" s="181">
        <v>393.39166666666665</v>
      </c>
      <c r="I70" s="29">
        <v>2.35223126189366E-2</v>
      </c>
      <c r="J70" s="29">
        <v>6.8396756317634531E-3</v>
      </c>
      <c r="K70" s="29">
        <v>2.9538999999999999E-2</v>
      </c>
      <c r="L70" s="29">
        <v>8.0745533885855265E-3</v>
      </c>
      <c r="M70" s="29">
        <v>2.4614977169048535E-2</v>
      </c>
      <c r="N70" s="29">
        <v>1.144854657305657E-2</v>
      </c>
      <c r="O70" s="29">
        <v>3.6599E-2</v>
      </c>
      <c r="P70" s="29">
        <v>1.0155986451061284E-2</v>
      </c>
      <c r="Q70" s="29">
        <v>2.1003000000000001E-2</v>
      </c>
      <c r="R70" s="29">
        <v>4.0302999999999997E-3</v>
      </c>
      <c r="T70" s="174">
        <f t="shared" si="2"/>
        <v>2.4261687546929275E-5</v>
      </c>
      <c r="U70" s="174">
        <f t="shared" si="3"/>
        <v>1.7386427347885153E-5</v>
      </c>
      <c r="V70" s="174">
        <f t="shared" si="4"/>
        <v>3.046749697016581E-5</v>
      </c>
      <c r="W70" s="174">
        <f t="shared" si="5"/>
        <v>2.0525481530922599E-5</v>
      </c>
      <c r="X70" s="174">
        <f t="shared" si="6"/>
        <v>2.5388697732444797E-5</v>
      </c>
      <c r="Y70" s="174">
        <f t="shared" si="7"/>
        <v>2.9102158340220486E-5</v>
      </c>
      <c r="Z70" s="174">
        <f t="shared" si="8"/>
        <v>3.7749413372527791E-5</v>
      </c>
      <c r="AA70" s="174">
        <f t="shared" si="9"/>
        <v>2.5816475821961874E-5</v>
      </c>
      <c r="AB70" s="174">
        <f t="shared" si="10"/>
        <v>2.1663185580567809E-5</v>
      </c>
      <c r="AC70" s="174">
        <f t="shared" si="11"/>
        <v>1.024500603724024E-5</v>
      </c>
      <c r="AE70" s="175">
        <f t="shared" si="12"/>
        <v>0.7166206931918756</v>
      </c>
      <c r="AF70" s="175">
        <f t="shared" si="13"/>
        <v>0.67368453506441406</v>
      </c>
      <c r="AG70" s="175">
        <f t="shared" si="14"/>
        <v>1.1462643199312335</v>
      </c>
      <c r="AH70" s="175">
        <f t="shared" si="15"/>
        <v>0.6838907817505282</v>
      </c>
      <c r="AI70" s="175">
        <f t="shared" si="16"/>
        <v>0.47292241481004338</v>
      </c>
    </row>
    <row r="71" spans="1:35" x14ac:dyDescent="0.25">
      <c r="A71" s="25" t="s">
        <v>279</v>
      </c>
      <c r="B71" s="30" t="s">
        <v>51</v>
      </c>
      <c r="C71" s="31" t="s">
        <v>280</v>
      </c>
      <c r="D71" s="32">
        <v>6166</v>
      </c>
      <c r="E71" s="32" t="s">
        <v>281</v>
      </c>
      <c r="F71" s="32" t="s">
        <v>282</v>
      </c>
      <c r="G71" s="173">
        <v>12426.033333333333</v>
      </c>
      <c r="H71" s="173">
        <v>5422.6833333333343</v>
      </c>
      <c r="I71" s="29">
        <v>0.25507999999999997</v>
      </c>
      <c r="J71" s="29">
        <v>7.9422999999999994E-2</v>
      </c>
      <c r="K71" s="29">
        <v>0.40843000000000002</v>
      </c>
      <c r="L71" s="29">
        <v>9.8125000000000004E-2</v>
      </c>
      <c r="M71" s="29">
        <v>0.2099</v>
      </c>
      <c r="N71" s="29">
        <v>0.12712000000000001</v>
      </c>
      <c r="O71" s="29">
        <v>0.25267000000000001</v>
      </c>
      <c r="P71" s="29">
        <v>0.13270000000000001</v>
      </c>
      <c r="Q71" s="29">
        <v>0.26440999999999998</v>
      </c>
      <c r="R71" s="29">
        <v>6.9879999999999998E-2</v>
      </c>
      <c r="T71" s="174">
        <f t="shared" ref="T71:T134" si="22">I71/$G71</f>
        <v>2.0527870250897978E-5</v>
      </c>
      <c r="U71" s="174">
        <f t="shared" ref="U71:U134" si="23">J71/$H71</f>
        <v>1.464643887866093E-5</v>
      </c>
      <c r="V71" s="174">
        <f t="shared" ref="V71:V134" si="24">K71/$G71</f>
        <v>3.2868896215204104E-5</v>
      </c>
      <c r="W71" s="174">
        <f t="shared" ref="W71:W134" si="25">L71/$H71</f>
        <v>1.8095284929662742E-5</v>
      </c>
      <c r="X71" s="174">
        <f t="shared" ref="X71:X134" si="26">M71/$G71</f>
        <v>1.6891955330341407E-5</v>
      </c>
      <c r="Y71" s="174">
        <f t="shared" ref="Y71:Y134" si="27">N71/$H71</f>
        <v>2.3442268741490219E-5</v>
      </c>
      <c r="Z71" s="174">
        <f t="shared" ref="Z71:Z134" si="28">O71/$G71</f>
        <v>2.0333922597986486E-5</v>
      </c>
      <c r="AA71" s="174">
        <f t="shared" ref="AA71:AA134" si="29">P71/$H71</f>
        <v>2.4471279594050914E-5</v>
      </c>
      <c r="AB71" s="174">
        <f t="shared" ref="AB71:AB134" si="30">Q71/$G71</f>
        <v>2.1278713239140405E-5</v>
      </c>
      <c r="AC71" s="174">
        <f t="shared" ref="AC71:AC134" si="31">R71/$H71</f>
        <v>1.2886609028125679E-5</v>
      </c>
      <c r="AE71" s="175">
        <f t="shared" ref="AE71:AE134" si="32">U71/T71</f>
        <v>0.71349042543856844</v>
      </c>
      <c r="AF71" s="175">
        <f t="shared" ref="AF71:AF134" si="33">W71/V71</f>
        <v>0.55052913280648708</v>
      </c>
      <c r="AG71" s="175">
        <f t="shared" ref="AG71:AG134" si="34">Y71/X71</f>
        <v>1.3877770976213222</v>
      </c>
      <c r="AH71" s="175">
        <f t="shared" ref="AH71:AH134" si="35">AA71/Z71</f>
        <v>1.2034706769501582</v>
      </c>
      <c r="AI71" s="175">
        <f t="shared" ref="AI71:AI134" si="36">AC71/AB71</f>
        <v>0.60561035262328944</v>
      </c>
    </row>
    <row r="72" spans="1:35" x14ac:dyDescent="0.25">
      <c r="A72" s="25" t="s">
        <v>283</v>
      </c>
      <c r="B72" s="30" t="s">
        <v>51</v>
      </c>
      <c r="C72" s="31" t="s">
        <v>284</v>
      </c>
      <c r="D72" s="32">
        <v>988</v>
      </c>
      <c r="E72" s="32" t="s">
        <v>285</v>
      </c>
      <c r="F72" s="32" t="s">
        <v>286</v>
      </c>
      <c r="G72" s="181">
        <v>2903.6666666666665</v>
      </c>
      <c r="H72" s="181">
        <v>1083.6624999999999</v>
      </c>
      <c r="I72" s="29">
        <v>5.6264000000000002E-2</v>
      </c>
      <c r="J72" s="29">
        <v>8.8000000000000005E-3</v>
      </c>
      <c r="K72" s="29">
        <v>7.5712000000000002E-2</v>
      </c>
      <c r="L72" s="29">
        <v>2.1117E-2</v>
      </c>
      <c r="M72" s="29">
        <v>4.7449999999999999E-2</v>
      </c>
      <c r="N72" s="29">
        <v>1.3035E-2</v>
      </c>
      <c r="O72" s="29">
        <v>7.9250000000000001E-2</v>
      </c>
      <c r="P72" s="29">
        <v>1.9314000000000001E-2</v>
      </c>
      <c r="Q72" s="29">
        <v>4.9168000000000003E-2</v>
      </c>
      <c r="R72" s="29">
        <v>1.0519000000000001E-2</v>
      </c>
      <c r="T72" s="174">
        <f t="shared" si="22"/>
        <v>1.9376879807140399E-5</v>
      </c>
      <c r="U72" s="174">
        <f t="shared" si="23"/>
        <v>8.1206095071113015E-6</v>
      </c>
      <c r="V72" s="174">
        <f t="shared" si="24"/>
        <v>2.6074618298702793E-5</v>
      </c>
      <c r="W72" s="174">
        <f t="shared" si="25"/>
        <v>1.9486694427462425E-5</v>
      </c>
      <c r="X72" s="174">
        <f t="shared" si="26"/>
        <v>1.6341407415910919E-5</v>
      </c>
      <c r="Y72" s="174">
        <f t="shared" si="27"/>
        <v>1.2028652832408614E-5</v>
      </c>
      <c r="Z72" s="174">
        <f t="shared" si="28"/>
        <v>2.7293077717828034E-5</v>
      </c>
      <c r="AA72" s="174">
        <f t="shared" si="29"/>
        <v>1.7822892275039509E-5</v>
      </c>
      <c r="AB72" s="174">
        <f t="shared" si="30"/>
        <v>1.693307312593273E-5</v>
      </c>
      <c r="AC72" s="174">
        <f t="shared" si="31"/>
        <v>9.7068967506027025E-6</v>
      </c>
      <c r="AE72" s="175">
        <f t="shared" si="32"/>
        <v>0.41908757178329864</v>
      </c>
      <c r="AF72" s="175">
        <f t="shared" si="33"/>
        <v>0.74734342049532076</v>
      </c>
      <c r="AG72" s="175">
        <f t="shared" si="34"/>
        <v>0.73608426289505746</v>
      </c>
      <c r="AH72" s="175">
        <f t="shared" si="35"/>
        <v>0.65301877858199442</v>
      </c>
      <c r="AI72" s="175">
        <f t="shared" si="36"/>
        <v>0.57325074299341128</v>
      </c>
    </row>
    <row r="73" spans="1:35" x14ac:dyDescent="0.25">
      <c r="A73" s="25" t="s">
        <v>287</v>
      </c>
      <c r="B73" s="30" t="s">
        <v>51</v>
      </c>
      <c r="C73" s="31" t="s">
        <v>284</v>
      </c>
      <c r="D73" s="32">
        <v>988</v>
      </c>
      <c r="E73" s="32" t="s">
        <v>288</v>
      </c>
      <c r="F73" s="32" t="s">
        <v>289</v>
      </c>
      <c r="G73" s="173">
        <v>7024.333333333333</v>
      </c>
      <c r="H73" s="173">
        <v>1216.7083333333333</v>
      </c>
      <c r="I73" s="29">
        <v>0.17491000000000001</v>
      </c>
      <c r="J73" s="29">
        <v>1.2572E-2</v>
      </c>
      <c r="K73" s="29">
        <v>0.23455000000000001</v>
      </c>
      <c r="L73" s="29">
        <v>3.1780000000000003E-2</v>
      </c>
      <c r="M73" s="29">
        <v>0.14662</v>
      </c>
      <c r="N73" s="29">
        <v>1.9559E-2</v>
      </c>
      <c r="O73" s="29">
        <v>0.24549000000000001</v>
      </c>
      <c r="P73" s="29">
        <v>2.7036999999999999E-2</v>
      </c>
      <c r="Q73" s="29">
        <v>0.15226000000000001</v>
      </c>
      <c r="R73" s="29">
        <v>1.4994E-2</v>
      </c>
      <c r="T73" s="174">
        <f t="shared" si="22"/>
        <v>2.4900583685284491E-5</v>
      </c>
      <c r="U73" s="174">
        <f t="shared" si="23"/>
        <v>1.0332796822026644E-5</v>
      </c>
      <c r="V73" s="174">
        <f t="shared" si="24"/>
        <v>3.3391069140606468E-5</v>
      </c>
      <c r="W73" s="174">
        <f t="shared" si="25"/>
        <v>2.6119653436526149E-5</v>
      </c>
      <c r="X73" s="174">
        <f t="shared" si="26"/>
        <v>2.0873155222322403E-5</v>
      </c>
      <c r="Y73" s="174">
        <f t="shared" si="27"/>
        <v>1.6075339885620355E-5</v>
      </c>
      <c r="Z73" s="174">
        <f t="shared" si="28"/>
        <v>3.4948512314335884E-5</v>
      </c>
      <c r="AA73" s="174">
        <f t="shared" si="29"/>
        <v>2.2221430772918736E-5</v>
      </c>
      <c r="AB73" s="174">
        <f t="shared" si="30"/>
        <v>2.1676078394153657E-5</v>
      </c>
      <c r="AC73" s="174">
        <f t="shared" si="31"/>
        <v>1.2323413581726655E-5</v>
      </c>
      <c r="AE73" s="175">
        <f t="shared" si="32"/>
        <v>0.41496203272267151</v>
      </c>
      <c r="AF73" s="175">
        <f t="shared" si="33"/>
        <v>0.78223471451419802</v>
      </c>
      <c r="AG73" s="175">
        <f t="shared" si="34"/>
        <v>0.77014422181984665</v>
      </c>
      <c r="AH73" s="175">
        <f t="shared" si="35"/>
        <v>0.63583338177755577</v>
      </c>
      <c r="AI73" s="175">
        <f t="shared" si="36"/>
        <v>0.56852597400876959</v>
      </c>
    </row>
    <row r="74" spans="1:35" x14ac:dyDescent="0.25">
      <c r="A74" s="25" t="s">
        <v>290</v>
      </c>
      <c r="B74" s="30" t="s">
        <v>51</v>
      </c>
      <c r="C74" s="31" t="s">
        <v>291</v>
      </c>
      <c r="D74" s="32">
        <v>1010</v>
      </c>
      <c r="E74" s="32" t="s">
        <v>292</v>
      </c>
      <c r="F74" s="32" t="s">
        <v>293</v>
      </c>
      <c r="G74" s="173">
        <v>10778.416666666666</v>
      </c>
      <c r="H74" s="173">
        <v>1186.4624999999999</v>
      </c>
      <c r="I74" s="29">
        <v>0.20532</v>
      </c>
      <c r="J74" s="29">
        <v>2.0069E-2</v>
      </c>
      <c r="K74" s="29">
        <v>0.37148999999999999</v>
      </c>
      <c r="L74" s="29">
        <v>5.7301999999999999E-2</v>
      </c>
      <c r="M74" s="29">
        <v>0.36847000000000002</v>
      </c>
      <c r="N74" s="29">
        <v>2.5108999999999999E-2</v>
      </c>
      <c r="O74" s="29">
        <v>0.37990000000000002</v>
      </c>
      <c r="P74" s="29">
        <v>4.4084999999999999E-2</v>
      </c>
      <c r="Q74" s="29">
        <v>0.26397999999999999</v>
      </c>
      <c r="R74" s="29">
        <v>3.3320000000000002E-2</v>
      </c>
      <c r="T74" s="174">
        <f t="shared" si="22"/>
        <v>1.9049180074377037E-5</v>
      </c>
      <c r="U74" s="174">
        <f t="shared" si="23"/>
        <v>1.6914988885025865E-5</v>
      </c>
      <c r="V74" s="174">
        <f t="shared" si="24"/>
        <v>3.4466101236266926E-5</v>
      </c>
      <c r="W74" s="174">
        <f t="shared" si="25"/>
        <v>4.829651168916001E-5</v>
      </c>
      <c r="X74" s="174">
        <f t="shared" si="26"/>
        <v>3.4185911659875838E-5</v>
      </c>
      <c r="Y74" s="174">
        <f t="shared" si="27"/>
        <v>2.1162910753605783E-5</v>
      </c>
      <c r="Z74" s="174">
        <f t="shared" si="28"/>
        <v>3.5246364261912315E-5</v>
      </c>
      <c r="AA74" s="174">
        <f t="shared" si="29"/>
        <v>3.7156673725465412E-5</v>
      </c>
      <c r="AB74" s="174">
        <f t="shared" si="30"/>
        <v>2.4491537872754965E-5</v>
      </c>
      <c r="AC74" s="174">
        <f t="shared" si="31"/>
        <v>2.8083483464500569E-5</v>
      </c>
      <c r="AE74" s="175">
        <f t="shared" si="32"/>
        <v>0.88796414433491222</v>
      </c>
      <c r="AF74" s="175">
        <f t="shared" si="33"/>
        <v>1.4012757450599038</v>
      </c>
      <c r="AG74" s="175">
        <f t="shared" si="34"/>
        <v>0.61905357283318518</v>
      </c>
      <c r="AH74" s="175">
        <f t="shared" si="35"/>
        <v>1.0541987664134029</v>
      </c>
      <c r="AI74" s="175">
        <f t="shared" si="36"/>
        <v>1.1466606797175192</v>
      </c>
    </row>
    <row r="75" spans="1:35" x14ac:dyDescent="0.25">
      <c r="A75" s="25" t="s">
        <v>294</v>
      </c>
      <c r="B75" s="30" t="s">
        <v>51</v>
      </c>
      <c r="C75" s="31" t="s">
        <v>295</v>
      </c>
      <c r="D75" s="32"/>
      <c r="E75" s="32" t="s">
        <v>99</v>
      </c>
      <c r="F75" s="32" t="s">
        <v>296</v>
      </c>
      <c r="G75" s="173">
        <v>3670.6875</v>
      </c>
      <c r="H75" s="173">
        <v>272.96666666666664</v>
      </c>
      <c r="I75" s="29">
        <v>6.0607000000000001E-2</v>
      </c>
      <c r="J75" s="29">
        <v>1.8661000000000001E-3</v>
      </c>
      <c r="K75" s="29">
        <v>8.455E-2</v>
      </c>
      <c r="L75" s="29">
        <v>1.0152E-2</v>
      </c>
      <c r="M75" s="29">
        <v>6.7393999999999996E-2</v>
      </c>
      <c r="N75" s="29">
        <v>2.8235000000000001E-3</v>
      </c>
      <c r="O75" s="29">
        <v>7.1373000000000006E-2</v>
      </c>
      <c r="P75" s="29">
        <v>4.0353999999999998E-3</v>
      </c>
      <c r="Q75" s="29">
        <v>5.7350999999999999E-2</v>
      </c>
      <c r="R75" s="29">
        <v>2.0841000000000002E-3</v>
      </c>
      <c r="T75" s="174">
        <f t="shared" si="22"/>
        <v>1.6511075922425978E-5</v>
      </c>
      <c r="U75" s="174">
        <f t="shared" si="23"/>
        <v>6.8363658566369528E-6</v>
      </c>
      <c r="V75" s="174">
        <f t="shared" si="24"/>
        <v>2.3033832218079038E-5</v>
      </c>
      <c r="W75" s="174">
        <f t="shared" si="25"/>
        <v>3.7191354255708878E-5</v>
      </c>
      <c r="X75" s="174">
        <f t="shared" si="26"/>
        <v>1.8360048356064087E-5</v>
      </c>
      <c r="Y75" s="174">
        <f t="shared" si="27"/>
        <v>1.0343753816094763E-5</v>
      </c>
      <c r="Z75" s="174">
        <f t="shared" si="28"/>
        <v>1.9444041477243707E-5</v>
      </c>
      <c r="AA75" s="174">
        <f t="shared" si="29"/>
        <v>1.4783490047624864E-5</v>
      </c>
      <c r="AB75" s="174">
        <f t="shared" si="30"/>
        <v>1.5624048628492619E-5</v>
      </c>
      <c r="AC75" s="174">
        <f t="shared" si="31"/>
        <v>7.6349981682745165E-6</v>
      </c>
      <c r="AE75" s="175">
        <f t="shared" si="32"/>
        <v>0.41404726674120235</v>
      </c>
      <c r="AF75" s="175">
        <f t="shared" si="33"/>
        <v>1.6146403214015657</v>
      </c>
      <c r="AG75" s="175">
        <f t="shared" si="34"/>
        <v>0.56338380027623147</v>
      </c>
      <c r="AH75" s="175">
        <f t="shared" si="35"/>
        <v>0.76030953055344441</v>
      </c>
      <c r="AI75" s="175">
        <f t="shared" si="36"/>
        <v>0.488669636777182</v>
      </c>
    </row>
    <row r="76" spans="1:35" x14ac:dyDescent="0.25">
      <c r="A76" s="25" t="s">
        <v>297</v>
      </c>
      <c r="B76" s="30" t="s">
        <v>51</v>
      </c>
      <c r="C76" s="31" t="s">
        <v>298</v>
      </c>
      <c r="D76" s="32"/>
      <c r="E76" s="32">
        <v>14</v>
      </c>
      <c r="F76" s="32" t="s">
        <v>299</v>
      </c>
      <c r="G76" s="173">
        <v>133.49999999999983</v>
      </c>
      <c r="H76" s="173">
        <v>621.81666666666399</v>
      </c>
      <c r="I76" s="29">
        <v>8.5666999999999993E-2</v>
      </c>
      <c r="J76" s="29">
        <v>1.5259E-2</v>
      </c>
      <c r="K76" s="29">
        <v>8.7609000000000006E-2</v>
      </c>
      <c r="L76" s="29">
        <v>1.6376999999999999E-2</v>
      </c>
      <c r="M76" s="29">
        <v>6.7391000000000006E-2</v>
      </c>
      <c r="N76" s="29">
        <v>1.7507000000000002E-2</v>
      </c>
      <c r="O76" s="29">
        <v>6.1539000000000003E-2</v>
      </c>
      <c r="P76" s="29">
        <v>1.3559999999999999E-2</v>
      </c>
      <c r="Q76" s="29">
        <v>8.6333999999999994E-2</v>
      </c>
      <c r="R76" s="29">
        <v>1.5681E-2</v>
      </c>
      <c r="T76" s="174">
        <f t="shared" si="22"/>
        <v>6.4170037453183592E-4</v>
      </c>
      <c r="U76" s="174">
        <f t="shared" si="23"/>
        <v>2.4539387279208875E-5</v>
      </c>
      <c r="V76" s="174">
        <f t="shared" si="24"/>
        <v>6.5624719101123688E-4</v>
      </c>
      <c r="W76" s="174">
        <f t="shared" si="25"/>
        <v>2.6337344876571449E-5</v>
      </c>
      <c r="X76" s="174">
        <f t="shared" si="26"/>
        <v>5.0480149812734149E-4</v>
      </c>
      <c r="Y76" s="174">
        <f t="shared" si="27"/>
        <v>2.8154600766571193E-5</v>
      </c>
      <c r="Z76" s="174">
        <f t="shared" si="28"/>
        <v>4.6096629213483205E-4</v>
      </c>
      <c r="AA76" s="174">
        <f t="shared" si="29"/>
        <v>2.1807070679996876E-5</v>
      </c>
      <c r="AB76" s="174">
        <f t="shared" si="30"/>
        <v>6.4669662921348393E-4</v>
      </c>
      <c r="AC76" s="174">
        <f t="shared" si="31"/>
        <v>2.5218043903615859E-5</v>
      </c>
      <c r="AE76" s="175">
        <f t="shared" si="32"/>
        <v>3.8241192078330995E-2</v>
      </c>
      <c r="AF76" s="175">
        <f t="shared" si="33"/>
        <v>4.0133268739767414E-2</v>
      </c>
      <c r="AG76" s="175">
        <f t="shared" si="34"/>
        <v>5.5773607786458866E-2</v>
      </c>
      <c r="AH76" s="175">
        <f t="shared" si="35"/>
        <v>4.7307300017543005E-2</v>
      </c>
      <c r="AI76" s="175">
        <f t="shared" si="36"/>
        <v>3.8995168312978813E-2</v>
      </c>
    </row>
    <row r="77" spans="1:35" x14ac:dyDescent="0.25">
      <c r="A77" s="25" t="s">
        <v>300</v>
      </c>
      <c r="B77" s="30" t="s">
        <v>51</v>
      </c>
      <c r="C77" s="31" t="s">
        <v>298</v>
      </c>
      <c r="D77" s="32"/>
      <c r="E77" s="32">
        <v>15</v>
      </c>
      <c r="F77" s="32" t="s">
        <v>301</v>
      </c>
      <c r="G77" s="173">
        <v>98.145833333333314</v>
      </c>
      <c r="H77" s="173">
        <v>622.22916666666663</v>
      </c>
      <c r="I77" s="29">
        <v>6.2232000000000003E-2</v>
      </c>
      <c r="J77" s="29">
        <v>1.9855000000000001E-2</v>
      </c>
      <c r="K77" s="29">
        <v>6.7417000000000005E-2</v>
      </c>
      <c r="L77" s="29">
        <v>2.0188999999999999E-2</v>
      </c>
      <c r="M77" s="29">
        <v>4.9646000000000003E-2</v>
      </c>
      <c r="N77" s="29">
        <v>2.2731000000000001E-2</v>
      </c>
      <c r="O77" s="29">
        <v>9.5921000000000006E-2</v>
      </c>
      <c r="P77" s="29">
        <v>1.7443E-2</v>
      </c>
      <c r="Q77" s="29">
        <v>6.6148999999999999E-2</v>
      </c>
      <c r="R77" s="29">
        <v>2.281E-2</v>
      </c>
      <c r="T77" s="174">
        <f t="shared" si="22"/>
        <v>6.3407684143493965E-4</v>
      </c>
      <c r="U77" s="174">
        <f t="shared" si="23"/>
        <v>3.1909465296146253E-5</v>
      </c>
      <c r="V77" s="174">
        <f t="shared" si="24"/>
        <v>6.869063893016347E-4</v>
      </c>
      <c r="W77" s="174">
        <f t="shared" si="25"/>
        <v>3.2446245019586835E-5</v>
      </c>
      <c r="X77" s="174">
        <f t="shared" si="26"/>
        <v>5.0583909997877321E-4</v>
      </c>
      <c r="Y77" s="174">
        <f t="shared" si="27"/>
        <v>3.6531556567449029E-5</v>
      </c>
      <c r="Z77" s="174">
        <f t="shared" si="28"/>
        <v>9.7733135215453222E-4</v>
      </c>
      <c r="AA77" s="174">
        <f t="shared" si="29"/>
        <v>2.8033079987946565E-5</v>
      </c>
      <c r="AB77" s="174">
        <f t="shared" si="30"/>
        <v>6.7398683931224807E-4</v>
      </c>
      <c r="AC77" s="174">
        <f t="shared" si="31"/>
        <v>3.6658519436167012E-5</v>
      </c>
      <c r="AE77" s="175">
        <f t="shared" si="32"/>
        <v>5.0324287548389149E-2</v>
      </c>
      <c r="AF77" s="175">
        <f t="shared" si="33"/>
        <v>4.7235322781863105E-2</v>
      </c>
      <c r="AG77" s="175">
        <f t="shared" si="34"/>
        <v>7.2219716840754344E-2</v>
      </c>
      <c r="AH77" s="175">
        <f t="shared" si="35"/>
        <v>2.8683291420200006E-2</v>
      </c>
      <c r="AI77" s="175">
        <f t="shared" si="36"/>
        <v>5.4390556755639655E-2</v>
      </c>
    </row>
    <row r="78" spans="1:35" x14ac:dyDescent="0.25">
      <c r="A78" s="25" t="s">
        <v>302</v>
      </c>
      <c r="B78" s="30" t="s">
        <v>52</v>
      </c>
      <c r="C78" s="31" t="s">
        <v>303</v>
      </c>
      <c r="D78" s="32">
        <v>1241</v>
      </c>
      <c r="E78" s="32">
        <v>1</v>
      </c>
      <c r="F78" s="32"/>
      <c r="G78" s="173">
        <v>363</v>
      </c>
      <c r="H78" s="173">
        <v>19.414166666666667</v>
      </c>
      <c r="I78" s="29">
        <v>1.7961000000000001E-2</v>
      </c>
      <c r="J78" s="29">
        <v>6.2061E-3</v>
      </c>
      <c r="K78" s="29">
        <v>2.5765E-2</v>
      </c>
      <c r="L78" s="29">
        <v>6.0867999999999998E-3</v>
      </c>
      <c r="M78" s="29">
        <v>1.9585000000000002E-2</v>
      </c>
      <c r="N78" s="29">
        <v>5.2986999999999999E-3</v>
      </c>
      <c r="O78" s="29">
        <v>3.9428999999999999E-2</v>
      </c>
      <c r="P78" s="29">
        <v>9.1322999999999994E-3</v>
      </c>
      <c r="Q78" s="29">
        <v>1.7337999999999999E-2</v>
      </c>
      <c r="R78" s="29">
        <v>5.9492E-3</v>
      </c>
      <c r="T78" s="174">
        <f t="shared" si="22"/>
        <v>4.9479338842975209E-5</v>
      </c>
      <c r="U78" s="174">
        <f t="shared" si="23"/>
        <v>3.1966862686182769E-4</v>
      </c>
      <c r="V78" s="174">
        <f t="shared" si="24"/>
        <v>7.0977961432506885E-5</v>
      </c>
      <c r="W78" s="174">
        <f t="shared" si="25"/>
        <v>3.1352362965188652E-4</v>
      </c>
      <c r="X78" s="174">
        <f t="shared" si="26"/>
        <v>5.3953168044077138E-5</v>
      </c>
      <c r="Y78" s="174">
        <f t="shared" si="27"/>
        <v>2.7292956174614758E-4</v>
      </c>
      <c r="Z78" s="174">
        <f t="shared" si="28"/>
        <v>1.086198347107438E-4</v>
      </c>
      <c r="AA78" s="174">
        <f t="shared" si="29"/>
        <v>4.7039361291153364E-4</v>
      </c>
      <c r="AB78" s="174">
        <f t="shared" si="30"/>
        <v>4.7763085399449031E-5</v>
      </c>
      <c r="AC78" s="174">
        <f t="shared" si="31"/>
        <v>3.0643602180538269E-4</v>
      </c>
      <c r="AE78" s="175">
        <f t="shared" si="32"/>
        <v>6.4606487139270339</v>
      </c>
      <c r="AF78" s="175">
        <f t="shared" si="33"/>
        <v>4.4171968780762594</v>
      </c>
      <c r="AG78" s="175">
        <f t="shared" si="34"/>
        <v>5.0586382902145299</v>
      </c>
      <c r="AH78" s="175">
        <f t="shared" si="35"/>
        <v>4.3306419510230212</v>
      </c>
      <c r="AI78" s="175">
        <f t="shared" si="36"/>
        <v>6.4157501393098357</v>
      </c>
    </row>
    <row r="79" spans="1:35" x14ac:dyDescent="0.25">
      <c r="A79" s="25" t="s">
        <v>304</v>
      </c>
      <c r="B79" s="30" t="s">
        <v>52</v>
      </c>
      <c r="C79" s="31" t="s">
        <v>303</v>
      </c>
      <c r="D79" s="32"/>
      <c r="E79" s="32">
        <v>2</v>
      </c>
      <c r="F79" s="32" t="s">
        <v>305</v>
      </c>
      <c r="G79" s="173">
        <v>109.80000000000001</v>
      </c>
      <c r="H79" s="173">
        <v>16.590833333333332</v>
      </c>
      <c r="I79" s="29">
        <v>3.7859999999999998E-2</v>
      </c>
      <c r="J79" s="29">
        <v>1.5610000000000001E-2</v>
      </c>
      <c r="K79" s="29">
        <v>5.8521999999999998E-2</v>
      </c>
      <c r="L79" s="29">
        <v>2.1403999999999999E-2</v>
      </c>
      <c r="M79" s="29">
        <v>4.3232E-2</v>
      </c>
      <c r="N79" s="29">
        <v>1.6389000000000001E-2</v>
      </c>
      <c r="O79" s="29">
        <v>8.7188000000000002E-2</v>
      </c>
      <c r="P79" s="29">
        <v>3.0162000000000001E-2</v>
      </c>
      <c r="Q79" s="29">
        <v>3.6963000000000003E-2</v>
      </c>
      <c r="R79" s="29">
        <v>1.6482E-2</v>
      </c>
      <c r="T79" s="174">
        <f t="shared" si="22"/>
        <v>3.4480874316939885E-4</v>
      </c>
      <c r="U79" s="174">
        <f t="shared" si="23"/>
        <v>9.4088100858908037E-4</v>
      </c>
      <c r="V79" s="174">
        <f t="shared" si="24"/>
        <v>5.3298724954462656E-4</v>
      </c>
      <c r="W79" s="174">
        <f t="shared" si="25"/>
        <v>1.2901100005022854E-3</v>
      </c>
      <c r="X79" s="174">
        <f t="shared" si="26"/>
        <v>3.9373406193078322E-4</v>
      </c>
      <c r="Y79" s="174">
        <f t="shared" si="27"/>
        <v>9.8783464764679312E-4</v>
      </c>
      <c r="Z79" s="174">
        <f t="shared" si="28"/>
        <v>7.9406193078324224E-4</v>
      </c>
      <c r="AA79" s="174">
        <f t="shared" si="29"/>
        <v>1.8179918629765434E-3</v>
      </c>
      <c r="AB79" s="174">
        <f t="shared" si="30"/>
        <v>3.3663934426229506E-4</v>
      </c>
      <c r="AC79" s="174">
        <f t="shared" si="31"/>
        <v>9.934401526947613E-4</v>
      </c>
      <c r="AE79" s="175">
        <f t="shared" si="32"/>
        <v>2.7287040344184113</v>
      </c>
      <c r="AF79" s="175">
        <f t="shared" si="33"/>
        <v>2.4205269480733902</v>
      </c>
      <c r="AG79" s="175">
        <f t="shared" si="34"/>
        <v>2.5088879605759136</v>
      </c>
      <c r="AH79" s="175">
        <f t="shared" si="35"/>
        <v>2.2894837197185907</v>
      </c>
      <c r="AI79" s="175">
        <f t="shared" si="36"/>
        <v>2.9510518292856314</v>
      </c>
    </row>
    <row r="80" spans="1:35" x14ac:dyDescent="0.25">
      <c r="A80" s="25" t="s">
        <v>306</v>
      </c>
      <c r="B80" s="30" t="s">
        <v>52</v>
      </c>
      <c r="C80" s="31" t="s">
        <v>307</v>
      </c>
      <c r="D80" s="32">
        <v>6064</v>
      </c>
      <c r="E80" s="32" t="s">
        <v>308</v>
      </c>
      <c r="F80" s="32"/>
      <c r="G80" s="173">
        <v>1633.9333333333332</v>
      </c>
      <c r="H80" s="173">
        <v>21.353333333333328</v>
      </c>
      <c r="I80" s="29">
        <v>3.5346000000000002E-2</v>
      </c>
      <c r="J80" s="29">
        <v>3.413259084139985E-2</v>
      </c>
      <c r="K80" s="29">
        <v>3.2850999999999998E-2</v>
      </c>
      <c r="L80" s="29">
        <v>1.8698864994473895E-2</v>
      </c>
      <c r="M80" s="29">
        <v>2.6096548152019162E-2</v>
      </c>
      <c r="N80" s="29">
        <v>3.2339845993168359E-2</v>
      </c>
      <c r="O80" s="29">
        <v>4.2791419911299228E-2</v>
      </c>
      <c r="P80" s="29">
        <v>3.077384513900449E-2</v>
      </c>
      <c r="Q80" s="29">
        <v>3.4951000000000003E-2</v>
      </c>
      <c r="R80" s="29">
        <v>3.3485943174107746E-2</v>
      </c>
      <c r="T80" s="174">
        <f t="shared" si="22"/>
        <v>2.1632461544738672E-5</v>
      </c>
      <c r="U80" s="174">
        <f t="shared" si="23"/>
        <v>1.5984666332219727E-3</v>
      </c>
      <c r="V80" s="174">
        <f t="shared" si="24"/>
        <v>2.0105471459463871E-5</v>
      </c>
      <c r="W80" s="174">
        <f t="shared" si="25"/>
        <v>8.7568833879834063E-4</v>
      </c>
      <c r="X80" s="174">
        <f t="shared" si="26"/>
        <v>1.5971611337887611E-5</v>
      </c>
      <c r="Y80" s="174">
        <f t="shared" si="27"/>
        <v>1.5145104274040758E-3</v>
      </c>
      <c r="Z80" s="174">
        <f t="shared" si="28"/>
        <v>2.618920799173726E-5</v>
      </c>
      <c r="AA80" s="174">
        <f t="shared" si="29"/>
        <v>1.4411728913052372E-3</v>
      </c>
      <c r="AB80" s="174">
        <f t="shared" si="30"/>
        <v>2.1390713615406588E-5</v>
      </c>
      <c r="AC80" s="174">
        <f t="shared" si="31"/>
        <v>1.5681834143353615E-3</v>
      </c>
      <c r="AE80" s="175">
        <f t="shared" si="32"/>
        <v>73.892036276876823</v>
      </c>
      <c r="AF80" s="175">
        <f t="shared" si="33"/>
        <v>43.554727903987761</v>
      </c>
      <c r="AG80" s="175">
        <f t="shared" si="34"/>
        <v>94.825149157704431</v>
      </c>
      <c r="AH80" s="175">
        <f t="shared" si="35"/>
        <v>55.029265938852738</v>
      </c>
      <c r="AI80" s="175">
        <f t="shared" si="36"/>
        <v>73.311411789734905</v>
      </c>
    </row>
    <row r="81" spans="1:35" x14ac:dyDescent="0.25">
      <c r="A81" s="25" t="s">
        <v>309</v>
      </c>
      <c r="B81" s="30" t="s">
        <v>52</v>
      </c>
      <c r="C81" s="31" t="s">
        <v>310</v>
      </c>
      <c r="D81" s="32">
        <v>1295</v>
      </c>
      <c r="E81" s="32">
        <v>2</v>
      </c>
      <c r="F81" s="32"/>
      <c r="G81" s="173">
        <v>595.32083333333321</v>
      </c>
      <c r="H81" s="173">
        <v>16.73</v>
      </c>
      <c r="I81" s="29">
        <v>1.0717000000000001E-2</v>
      </c>
      <c r="J81" s="29">
        <v>8.4557453462397632E-3</v>
      </c>
      <c r="K81" s="29">
        <v>9.6205000000000006E-3</v>
      </c>
      <c r="L81" s="29">
        <v>4.5488893355562629E-3</v>
      </c>
      <c r="M81" s="29">
        <v>7.8406486445671587E-3</v>
      </c>
      <c r="N81" s="29">
        <v>7.8981320325363074E-3</v>
      </c>
      <c r="O81" s="29">
        <v>1.2637297359878249E-2</v>
      </c>
      <c r="P81" s="29">
        <v>7.3783484830198089E-3</v>
      </c>
      <c r="Q81" s="29">
        <v>1.0388E-2</v>
      </c>
      <c r="R81" s="29">
        <v>8.1396555706337356E-3</v>
      </c>
      <c r="T81" s="174">
        <f t="shared" si="22"/>
        <v>1.8002057713977763E-5</v>
      </c>
      <c r="U81" s="174">
        <f t="shared" si="23"/>
        <v>5.0542410915957936E-4</v>
      </c>
      <c r="V81" s="174">
        <f t="shared" si="24"/>
        <v>1.6160193733071107E-5</v>
      </c>
      <c r="W81" s="174">
        <f t="shared" si="25"/>
        <v>2.719001396028848E-4</v>
      </c>
      <c r="X81" s="174">
        <f t="shared" si="26"/>
        <v>1.3170459029067789E-5</v>
      </c>
      <c r="Y81" s="174">
        <f t="shared" si="27"/>
        <v>4.7209396488561312E-4</v>
      </c>
      <c r="Z81" s="174">
        <f t="shared" si="28"/>
        <v>2.1227708913056548E-5</v>
      </c>
      <c r="AA81" s="174">
        <f t="shared" si="29"/>
        <v>4.4102501392826111E-4</v>
      </c>
      <c r="AB81" s="174">
        <f t="shared" si="30"/>
        <v>1.744941453138014E-5</v>
      </c>
      <c r="AC81" s="174">
        <f t="shared" si="31"/>
        <v>4.8653051826860343E-4</v>
      </c>
      <c r="AE81" s="175">
        <f t="shared" si="32"/>
        <v>28.075907609558488</v>
      </c>
      <c r="AF81" s="175">
        <f t="shared" si="33"/>
        <v>16.825301979298271</v>
      </c>
      <c r="AG81" s="175">
        <f t="shared" si="34"/>
        <v>35.844913517720279</v>
      </c>
      <c r="AH81" s="175">
        <f t="shared" si="35"/>
        <v>20.775912074854173</v>
      </c>
      <c r="AI81" s="175">
        <f t="shared" si="36"/>
        <v>27.882340544644158</v>
      </c>
    </row>
    <row r="82" spans="1:35" x14ac:dyDescent="0.25">
      <c r="A82" s="25" t="s">
        <v>311</v>
      </c>
      <c r="B82" s="30" t="s">
        <v>52</v>
      </c>
      <c r="C82" s="31" t="s">
        <v>312</v>
      </c>
      <c r="D82" s="32">
        <v>1252</v>
      </c>
      <c r="E82" s="32">
        <v>10</v>
      </c>
      <c r="F82" s="32"/>
      <c r="G82" s="173">
        <v>766.06666666666626</v>
      </c>
      <c r="H82" s="173">
        <v>15.453333333333326</v>
      </c>
      <c r="I82" s="29">
        <v>4.4729000000000001E-3</v>
      </c>
      <c r="J82" s="29">
        <v>4.2403163067758756E-3</v>
      </c>
      <c r="K82" s="29">
        <v>9.5609000000000006E-3</v>
      </c>
      <c r="L82" s="29">
        <v>4.3658791675252424E-3</v>
      </c>
      <c r="M82" s="29">
        <v>6.4067990210762817E-3</v>
      </c>
      <c r="N82" s="29">
        <v>5.2969144029685698E-3</v>
      </c>
      <c r="O82" s="29">
        <v>1.1144132871540638E-2</v>
      </c>
      <c r="P82" s="29">
        <v>6.7025144477276498E-3</v>
      </c>
      <c r="Q82" s="29">
        <v>4.4165999999999997E-3</v>
      </c>
      <c r="R82" s="29">
        <v>3.6921700434251591E-3</v>
      </c>
      <c r="T82" s="174">
        <f t="shared" si="22"/>
        <v>5.8387868766861053E-6</v>
      </c>
      <c r="U82" s="174">
        <f t="shared" si="23"/>
        <v>2.7439492925642004E-4</v>
      </c>
      <c r="V82" s="174">
        <f t="shared" si="24"/>
        <v>1.2480506483334791E-5</v>
      </c>
      <c r="W82" s="174">
        <f t="shared" si="25"/>
        <v>2.8252022222984756E-4</v>
      </c>
      <c r="X82" s="174">
        <f t="shared" si="26"/>
        <v>8.3632395192885101E-6</v>
      </c>
      <c r="Y82" s="174">
        <f t="shared" si="27"/>
        <v>3.4276840398847534E-4</v>
      </c>
      <c r="Z82" s="174">
        <f t="shared" si="28"/>
        <v>1.4547210257863515E-5</v>
      </c>
      <c r="AA82" s="174">
        <f t="shared" si="29"/>
        <v>4.3372612905916651E-4</v>
      </c>
      <c r="AB82" s="174">
        <f t="shared" si="30"/>
        <v>5.7652945783656803E-6</v>
      </c>
      <c r="AC82" s="174">
        <f t="shared" si="31"/>
        <v>2.38923859583164E-4</v>
      </c>
      <c r="AE82" s="175">
        <f t="shared" si="32"/>
        <v>46.995195243734806</v>
      </c>
      <c r="AF82" s="175">
        <f t="shared" si="33"/>
        <v>22.636919631995429</v>
      </c>
      <c r="AG82" s="175">
        <f t="shared" si="34"/>
        <v>40.985123431887054</v>
      </c>
      <c r="AH82" s="175">
        <f t="shared" si="35"/>
        <v>29.815072537685722</v>
      </c>
      <c r="AI82" s="175">
        <f t="shared" si="36"/>
        <v>41.441743580584401</v>
      </c>
    </row>
    <row r="83" spans="1:35" x14ac:dyDescent="0.25">
      <c r="A83" s="25" t="s">
        <v>313</v>
      </c>
      <c r="B83" s="30" t="s">
        <v>53</v>
      </c>
      <c r="C83" s="31" t="s">
        <v>314</v>
      </c>
      <c r="D83" s="32">
        <v>1353</v>
      </c>
      <c r="E83" s="32" t="s">
        <v>315</v>
      </c>
      <c r="F83" s="32" t="s">
        <v>316</v>
      </c>
      <c r="G83" s="173">
        <v>12083.187499999998</v>
      </c>
      <c r="H83" s="173">
        <v>1688.366666666667</v>
      </c>
      <c r="I83" s="29">
        <v>0.19994999999999999</v>
      </c>
      <c r="J83" s="29">
        <v>3.2472000000000001E-2</v>
      </c>
      <c r="K83" s="29">
        <v>0.32530999999999999</v>
      </c>
      <c r="L83" s="29">
        <v>4.7629999999999999E-2</v>
      </c>
      <c r="M83" s="29">
        <v>0.22717999999999999</v>
      </c>
      <c r="N83" s="29">
        <v>6.7927000000000001E-2</v>
      </c>
      <c r="O83" s="29">
        <v>0.28372999999999998</v>
      </c>
      <c r="P83" s="29">
        <v>4.8495000000000003E-2</v>
      </c>
      <c r="Q83" s="29">
        <v>0.17102999999999999</v>
      </c>
      <c r="R83" s="29">
        <v>3.1202000000000001E-2</v>
      </c>
      <c r="T83" s="174">
        <f t="shared" si="22"/>
        <v>1.6547785921554228E-5</v>
      </c>
      <c r="U83" s="174">
        <f t="shared" si="23"/>
        <v>1.9232789086098988E-5</v>
      </c>
      <c r="V83" s="174">
        <f t="shared" si="24"/>
        <v>2.6922531823659944E-5</v>
      </c>
      <c r="W83" s="174">
        <f t="shared" si="25"/>
        <v>2.8210696728593702E-5</v>
      </c>
      <c r="X83" s="174">
        <f t="shared" si="26"/>
        <v>1.8801330360883667E-5</v>
      </c>
      <c r="Y83" s="174">
        <f t="shared" si="27"/>
        <v>4.0232374484215505E-5</v>
      </c>
      <c r="Z83" s="174">
        <f t="shared" si="28"/>
        <v>2.3481386844323984E-5</v>
      </c>
      <c r="AA83" s="174">
        <f t="shared" si="29"/>
        <v>2.8723026198890441E-5</v>
      </c>
      <c r="AB83" s="174">
        <f t="shared" si="30"/>
        <v>1.4154377725248408E-5</v>
      </c>
      <c r="AC83" s="174">
        <f t="shared" si="31"/>
        <v>1.8480582811790486E-5</v>
      </c>
      <c r="AE83" s="175">
        <f t="shared" si="32"/>
        <v>1.1622575477633792</v>
      </c>
      <c r="AF83" s="175">
        <f t="shared" si="33"/>
        <v>1.0478470937789626</v>
      </c>
      <c r="AG83" s="175">
        <f t="shared" si="34"/>
        <v>2.1398684939827084</v>
      </c>
      <c r="AH83" s="175">
        <f t="shared" si="35"/>
        <v>1.2232252885793025</v>
      </c>
      <c r="AI83" s="175">
        <f t="shared" si="36"/>
        <v>1.305644315173605</v>
      </c>
    </row>
    <row r="84" spans="1:35" x14ac:dyDescent="0.25">
      <c r="A84" s="25" t="s">
        <v>317</v>
      </c>
      <c r="B84" s="30" t="s">
        <v>53</v>
      </c>
      <c r="C84" s="31" t="s">
        <v>318</v>
      </c>
      <c r="D84" s="32"/>
      <c r="E84" s="32" t="s">
        <v>319</v>
      </c>
      <c r="F84" s="32" t="s">
        <v>320</v>
      </c>
      <c r="G84" s="173">
        <v>2467.9541666666669</v>
      </c>
      <c r="H84" s="173">
        <v>358.14999999999992</v>
      </c>
      <c r="I84" s="29">
        <v>3.5741000000000002E-2</v>
      </c>
      <c r="J84" s="29">
        <v>3.5624953115007186E-3</v>
      </c>
      <c r="K84" s="29">
        <v>4.235849766284034E-2</v>
      </c>
      <c r="L84" s="29">
        <v>8.7331349847358589E-3</v>
      </c>
      <c r="M84" s="29">
        <v>3.6452999999999999E-2</v>
      </c>
      <c r="N84" s="29">
        <v>5.8996286540729491E-3</v>
      </c>
      <c r="O84" s="29">
        <v>2.5228E-2</v>
      </c>
      <c r="P84" s="29">
        <v>5.751344882217603E-3</v>
      </c>
      <c r="Q84" s="29">
        <v>3.8608999999999997E-2</v>
      </c>
      <c r="R84" s="29">
        <v>3.1210819857596236E-3</v>
      </c>
      <c r="T84" s="174">
        <f t="shared" si="22"/>
        <v>1.4482035559142271E-5</v>
      </c>
      <c r="U84" s="174">
        <f t="shared" si="23"/>
        <v>9.9469365112403164E-6</v>
      </c>
      <c r="V84" s="174">
        <f t="shared" si="24"/>
        <v>1.7163405315606688E-5</v>
      </c>
      <c r="W84" s="174">
        <f t="shared" si="25"/>
        <v>2.4384015034862101E-5</v>
      </c>
      <c r="X84" s="174">
        <f t="shared" si="26"/>
        <v>1.4770533623497194E-5</v>
      </c>
      <c r="Y84" s="174">
        <f t="shared" si="27"/>
        <v>1.6472507759522407E-5</v>
      </c>
      <c r="Z84" s="174">
        <f t="shared" si="28"/>
        <v>1.022223197689044E-5</v>
      </c>
      <c r="AA84" s="174">
        <f t="shared" si="29"/>
        <v>1.6058480754481653E-5</v>
      </c>
      <c r="AB84" s="174">
        <f t="shared" si="30"/>
        <v>1.5644131694774177E-5</v>
      </c>
      <c r="AC84" s="174">
        <f t="shared" si="31"/>
        <v>8.7144547975977228E-6</v>
      </c>
      <c r="AE84" s="175">
        <f t="shared" si="32"/>
        <v>0.68684657420005979</v>
      </c>
      <c r="AF84" s="175">
        <f t="shared" si="33"/>
        <v>1.4206979667775899</v>
      </c>
      <c r="AG84" s="175">
        <f t="shared" si="34"/>
        <v>1.1152276674227726</v>
      </c>
      <c r="AH84" s="175">
        <f t="shared" si="35"/>
        <v>1.5709368355937638</v>
      </c>
      <c r="AI84" s="175">
        <f t="shared" si="36"/>
        <v>0.55704304768213697</v>
      </c>
    </row>
    <row r="85" spans="1:35" x14ac:dyDescent="0.25">
      <c r="A85" s="25" t="s">
        <v>321</v>
      </c>
      <c r="B85" s="30" t="s">
        <v>53</v>
      </c>
      <c r="C85" s="31" t="s">
        <v>322</v>
      </c>
      <c r="D85" s="32">
        <v>1355</v>
      </c>
      <c r="E85" s="32" t="s">
        <v>323</v>
      </c>
      <c r="F85" s="32" t="s">
        <v>324</v>
      </c>
      <c r="G85" s="173">
        <v>714.47083333332773</v>
      </c>
      <c r="H85" s="173">
        <v>836.41666666666652</v>
      </c>
      <c r="I85" s="29">
        <v>7.6785999999999998E-3</v>
      </c>
      <c r="J85" s="29">
        <v>1.0702050903203142E-2</v>
      </c>
      <c r="K85" s="29">
        <v>1.2102221563256781E-2</v>
      </c>
      <c r="L85" s="29">
        <v>3.5963736762126386E-2</v>
      </c>
      <c r="M85" s="29">
        <v>7.9541000000000004E-3</v>
      </c>
      <c r="N85" s="29">
        <v>2.1208186265551789E-2</v>
      </c>
      <c r="O85" s="29">
        <v>1.2331999999999999E-2</v>
      </c>
      <c r="P85" s="29">
        <v>1.885196820536619E-2</v>
      </c>
      <c r="Q85" s="29">
        <v>9.1634999999999998E-3</v>
      </c>
      <c r="R85" s="29">
        <v>1.5910152316116619E-2</v>
      </c>
      <c r="T85" s="174">
        <f t="shared" si="22"/>
        <v>1.0747254669831487E-5</v>
      </c>
      <c r="U85" s="174">
        <f t="shared" si="23"/>
        <v>1.2795119143014619E-5</v>
      </c>
      <c r="V85" s="174">
        <f t="shared" si="24"/>
        <v>1.6938720236898231E-5</v>
      </c>
      <c r="W85" s="174">
        <f t="shared" si="25"/>
        <v>4.2997393757648369E-5</v>
      </c>
      <c r="X85" s="174">
        <f t="shared" si="26"/>
        <v>1.1132854735147895E-5</v>
      </c>
      <c r="Y85" s="174">
        <f t="shared" si="27"/>
        <v>2.5356006295369285E-5</v>
      </c>
      <c r="Z85" s="174">
        <f t="shared" si="28"/>
        <v>1.7260326698664063E-5</v>
      </c>
      <c r="AA85" s="174">
        <f t="shared" si="29"/>
        <v>2.2538967666074955E-5</v>
      </c>
      <c r="AB85" s="174">
        <f t="shared" si="30"/>
        <v>1.2825576038210197E-5</v>
      </c>
      <c r="AC85" s="174">
        <f t="shared" si="31"/>
        <v>1.9021802111527297E-5</v>
      </c>
      <c r="AE85" s="175">
        <f t="shared" si="32"/>
        <v>1.1905476827428005</v>
      </c>
      <c r="AF85" s="175">
        <f t="shared" si="33"/>
        <v>2.5384086375064854</v>
      </c>
      <c r="AG85" s="175">
        <f t="shared" si="34"/>
        <v>2.2775835038354555</v>
      </c>
      <c r="AH85" s="175">
        <f t="shared" si="35"/>
        <v>1.3058250900789412</v>
      </c>
      <c r="AI85" s="175">
        <f t="shared" si="36"/>
        <v>1.4831148367026312</v>
      </c>
    </row>
    <row r="86" spans="1:35" x14ac:dyDescent="0.25">
      <c r="A86" s="25" t="s">
        <v>325</v>
      </c>
      <c r="B86" s="30" t="s">
        <v>53</v>
      </c>
      <c r="C86" s="31" t="s">
        <v>326</v>
      </c>
      <c r="D86" s="32">
        <v>6018</v>
      </c>
      <c r="E86" s="32">
        <v>2</v>
      </c>
      <c r="F86" s="32" t="s">
        <v>327</v>
      </c>
      <c r="G86" s="173">
        <v>807.20833333333314</v>
      </c>
      <c r="H86" s="173">
        <v>2443.083333333333</v>
      </c>
      <c r="I86" s="29">
        <v>1.1396999999999999E-2</v>
      </c>
      <c r="J86" s="29">
        <v>9.6900256603862211E-3</v>
      </c>
      <c r="K86" s="29">
        <v>2.30103324047123E-2</v>
      </c>
      <c r="L86" s="29">
        <v>2.2943488555574397E-2</v>
      </c>
      <c r="M86" s="29">
        <v>9.3874000000000006E-3</v>
      </c>
      <c r="N86" s="29">
        <v>1.003406993418047E-2</v>
      </c>
      <c r="O86" s="29">
        <v>1.6576E-2</v>
      </c>
      <c r="P86" s="29">
        <v>1.2951165365057134E-2</v>
      </c>
      <c r="Q86" s="29">
        <v>1.06E-2</v>
      </c>
      <c r="R86" s="29">
        <v>9.003765482380412E-3</v>
      </c>
      <c r="T86" s="174">
        <f t="shared" si="22"/>
        <v>1.4119031641975949E-5</v>
      </c>
      <c r="U86" s="174">
        <f t="shared" si="23"/>
        <v>3.9663099199998179E-6</v>
      </c>
      <c r="V86" s="174">
        <f t="shared" si="24"/>
        <v>2.850606399179762E-5</v>
      </c>
      <c r="W86" s="174">
        <f t="shared" si="25"/>
        <v>9.3912017828185971E-6</v>
      </c>
      <c r="X86" s="174">
        <f t="shared" si="26"/>
        <v>1.1629463686574102E-5</v>
      </c>
      <c r="Y86" s="174">
        <f t="shared" si="27"/>
        <v>4.1071337179849801E-6</v>
      </c>
      <c r="Z86" s="174">
        <f t="shared" si="28"/>
        <v>2.0534971351881491E-5</v>
      </c>
      <c r="AA86" s="174">
        <f t="shared" si="29"/>
        <v>5.3011557929080616E-6</v>
      </c>
      <c r="AB86" s="174">
        <f t="shared" si="30"/>
        <v>1.3131678108707998E-5</v>
      </c>
      <c r="AC86" s="174">
        <f t="shared" si="31"/>
        <v>3.6854107101192127E-6</v>
      </c>
      <c r="AE86" s="175">
        <f t="shared" si="32"/>
        <v>0.28091940159748346</v>
      </c>
      <c r="AF86" s="175">
        <f t="shared" si="33"/>
        <v>0.32944575531440734</v>
      </c>
      <c r="AG86" s="175">
        <f t="shared" si="34"/>
        <v>0.35316621889679689</v>
      </c>
      <c r="AH86" s="175">
        <f t="shared" si="35"/>
        <v>0.25815257796414454</v>
      </c>
      <c r="AI86" s="175">
        <f t="shared" si="36"/>
        <v>0.28065039971359862</v>
      </c>
    </row>
    <row r="87" spans="1:35" x14ac:dyDescent="0.25">
      <c r="A87" s="25" t="s">
        <v>328</v>
      </c>
      <c r="B87" s="30" t="s">
        <v>53</v>
      </c>
      <c r="C87" s="31" t="s">
        <v>329</v>
      </c>
      <c r="D87" s="32">
        <v>1356</v>
      </c>
      <c r="E87" s="32" t="s">
        <v>330</v>
      </c>
      <c r="F87" s="32" t="s">
        <v>331</v>
      </c>
      <c r="G87" s="173">
        <v>988.20833333333337</v>
      </c>
      <c r="H87" s="173">
        <v>1628.0500000000002</v>
      </c>
      <c r="I87" s="29">
        <v>1.4886E-2</v>
      </c>
      <c r="J87" s="29">
        <v>7.6637344103368419E-3</v>
      </c>
      <c r="K87" s="29">
        <v>3.1147460338517483E-2</v>
      </c>
      <c r="L87" s="29">
        <v>2.2900771205815369E-2</v>
      </c>
      <c r="M87" s="29">
        <v>1.2066E-2</v>
      </c>
      <c r="N87" s="29">
        <v>1.0083716462319781E-2</v>
      </c>
      <c r="O87" s="29">
        <v>2.0801E-2</v>
      </c>
      <c r="P87" s="29">
        <v>1.0105891152712695E-2</v>
      </c>
      <c r="Q87" s="29">
        <v>1.3644999999999999E-2</v>
      </c>
      <c r="R87" s="29">
        <v>9.2397602979626074E-3</v>
      </c>
      <c r="T87" s="174">
        <f t="shared" si="22"/>
        <v>1.5063625247712611E-5</v>
      </c>
      <c r="U87" s="174">
        <f t="shared" si="23"/>
        <v>4.7073089956308722E-6</v>
      </c>
      <c r="V87" s="174">
        <f t="shared" si="24"/>
        <v>3.15191233345035E-5</v>
      </c>
      <c r="W87" s="174">
        <f t="shared" si="25"/>
        <v>1.4066380765833584E-5</v>
      </c>
      <c r="X87" s="174">
        <f t="shared" si="26"/>
        <v>1.2209975966606232E-5</v>
      </c>
      <c r="Y87" s="174">
        <f t="shared" si="27"/>
        <v>6.1937388055156658E-6</v>
      </c>
      <c r="Z87" s="174">
        <f t="shared" si="28"/>
        <v>2.1049205211451701E-5</v>
      </c>
      <c r="AA87" s="174">
        <f t="shared" si="29"/>
        <v>6.207359204393412E-6</v>
      </c>
      <c r="AB87" s="174">
        <f t="shared" si="30"/>
        <v>1.3807817177551965E-5</v>
      </c>
      <c r="AC87" s="174">
        <f t="shared" si="31"/>
        <v>5.6753541340638228E-6</v>
      </c>
      <c r="AE87" s="175">
        <f t="shared" si="32"/>
        <v>0.31249509452219476</v>
      </c>
      <c r="AF87" s="175">
        <f t="shared" si="33"/>
        <v>0.44628083771718779</v>
      </c>
      <c r="AG87" s="175">
        <f t="shared" si="34"/>
        <v>0.50726871391518535</v>
      </c>
      <c r="AH87" s="175">
        <f t="shared" si="35"/>
        <v>0.29489755751045332</v>
      </c>
      <c r="AI87" s="175">
        <f t="shared" si="36"/>
        <v>0.41102471600583762</v>
      </c>
    </row>
    <row r="88" spans="1:35" x14ac:dyDescent="0.25">
      <c r="A88" s="25" t="s">
        <v>332</v>
      </c>
      <c r="B88" s="30" t="s">
        <v>53</v>
      </c>
      <c r="C88" s="31" t="s">
        <v>329</v>
      </c>
      <c r="D88" s="32">
        <v>1356</v>
      </c>
      <c r="E88" s="32" t="s">
        <v>333</v>
      </c>
      <c r="F88" s="32" t="s">
        <v>334</v>
      </c>
      <c r="G88" s="173">
        <v>3562.1749999999993</v>
      </c>
      <c r="H88" s="173">
        <v>1652.9916666666641</v>
      </c>
      <c r="I88" s="29">
        <v>5.5441999999999998E-2</v>
      </c>
      <c r="J88" s="29">
        <v>1.9186999999999999E-2</v>
      </c>
      <c r="K88" s="29">
        <v>7.6591999999999993E-2</v>
      </c>
      <c r="L88" s="29">
        <v>2.4844000000000001E-2</v>
      </c>
      <c r="M88" s="29">
        <v>4.4207999999999997E-2</v>
      </c>
      <c r="N88" s="29">
        <v>3.7211000000000001E-2</v>
      </c>
      <c r="O88" s="29">
        <v>6.2922000000000006E-2</v>
      </c>
      <c r="P88" s="29">
        <v>3.9934999999999998E-2</v>
      </c>
      <c r="Q88" s="29">
        <v>4.7502000000000003E-2</v>
      </c>
      <c r="R88" s="29">
        <v>2.0076E-2</v>
      </c>
      <c r="T88" s="174">
        <f t="shared" si="22"/>
        <v>1.5564086548246511E-5</v>
      </c>
      <c r="U88" s="174">
        <f t="shared" si="23"/>
        <v>1.1607439037301073E-5</v>
      </c>
      <c r="V88" s="174">
        <f t="shared" si="24"/>
        <v>2.1501470309572103E-5</v>
      </c>
      <c r="W88" s="174">
        <f t="shared" si="25"/>
        <v>1.5029718843107724E-5</v>
      </c>
      <c r="X88" s="174">
        <f t="shared" si="26"/>
        <v>1.2410395334311202E-5</v>
      </c>
      <c r="Y88" s="174">
        <f t="shared" si="27"/>
        <v>2.251130525965551E-5</v>
      </c>
      <c r="Z88" s="174">
        <f t="shared" si="28"/>
        <v>1.7663927235467102E-5</v>
      </c>
      <c r="AA88" s="174">
        <f t="shared" si="29"/>
        <v>2.415922645304729E-5</v>
      </c>
      <c r="AB88" s="174">
        <f t="shared" si="30"/>
        <v>1.3335111273309147E-5</v>
      </c>
      <c r="AC88" s="174">
        <f t="shared" si="31"/>
        <v>1.2145251790944721E-5</v>
      </c>
      <c r="AE88" s="175">
        <f t="shared" si="32"/>
        <v>0.74578350623530787</v>
      </c>
      <c r="AF88" s="175">
        <f t="shared" si="33"/>
        <v>0.69900888761159463</v>
      </c>
      <c r="AG88" s="175">
        <f t="shared" si="34"/>
        <v>1.8139071845212031</v>
      </c>
      <c r="AH88" s="175">
        <f t="shared" si="35"/>
        <v>1.3677154650262817</v>
      </c>
      <c r="AI88" s="175">
        <f t="shared" si="36"/>
        <v>0.91077243691651932</v>
      </c>
    </row>
    <row r="89" spans="1:35" x14ac:dyDescent="0.25">
      <c r="A89" s="25" t="s">
        <v>335</v>
      </c>
      <c r="B89" s="30" t="s">
        <v>53</v>
      </c>
      <c r="C89" s="31" t="s">
        <v>336</v>
      </c>
      <c r="D89" s="32"/>
      <c r="E89" s="32">
        <v>4</v>
      </c>
      <c r="F89" s="32" t="s">
        <v>337</v>
      </c>
      <c r="G89" s="173">
        <v>3434.4916666666668</v>
      </c>
      <c r="H89" s="173">
        <v>414.41666666666669</v>
      </c>
      <c r="I89" s="29">
        <v>3.2097000000000001E-2</v>
      </c>
      <c r="J89" s="29">
        <v>2.3644866221942725E-3</v>
      </c>
      <c r="K89" s="29">
        <v>3.6854085802502858E-2</v>
      </c>
      <c r="L89" s="29">
        <v>7.3409765560891078E-3</v>
      </c>
      <c r="M89" s="29">
        <v>3.0686000000000001E-2</v>
      </c>
      <c r="N89" s="29">
        <v>4.3699076707111066E-3</v>
      </c>
      <c r="O89" s="29">
        <v>2.2384999999999999E-2</v>
      </c>
      <c r="P89" s="29">
        <v>4.4769835807960028E-3</v>
      </c>
      <c r="Q89" s="29">
        <v>3.3390000000000003E-2</v>
      </c>
      <c r="R89" s="29">
        <v>2.0212652656504365E-3</v>
      </c>
      <c r="T89" s="174">
        <f t="shared" si="22"/>
        <v>9.3454878087247269E-6</v>
      </c>
      <c r="U89" s="174">
        <f t="shared" si="23"/>
        <v>5.7055780145447956E-6</v>
      </c>
      <c r="V89" s="174">
        <f t="shared" si="24"/>
        <v>1.07305794799821E-5</v>
      </c>
      <c r="W89" s="174">
        <f t="shared" si="25"/>
        <v>1.7713999331001266E-5</v>
      </c>
      <c r="X89" s="174">
        <f t="shared" si="26"/>
        <v>8.9346555409704002E-6</v>
      </c>
      <c r="Y89" s="174">
        <f t="shared" si="27"/>
        <v>1.0544719897151273E-5</v>
      </c>
      <c r="Z89" s="174">
        <f t="shared" si="28"/>
        <v>6.5177039785121035E-6</v>
      </c>
      <c r="AA89" s="174">
        <f t="shared" si="29"/>
        <v>1.0803097319435357E-5</v>
      </c>
      <c r="AB89" s="174">
        <f t="shared" si="30"/>
        <v>9.7219627358730922E-6</v>
      </c>
      <c r="AC89" s="174">
        <f t="shared" si="31"/>
        <v>4.8773744596431198E-6</v>
      </c>
      <c r="AE89" s="175">
        <f t="shared" si="32"/>
        <v>0.61051687523664655</v>
      </c>
      <c r="AF89" s="175">
        <f t="shared" si="33"/>
        <v>1.6507961535578519</v>
      </c>
      <c r="AG89" s="175">
        <f t="shared" si="34"/>
        <v>1.1802044128951392</v>
      </c>
      <c r="AH89" s="175">
        <f t="shared" si="35"/>
        <v>1.6575004564569908</v>
      </c>
      <c r="AI89" s="175">
        <f t="shared" si="36"/>
        <v>0.50168619158002781</v>
      </c>
    </row>
    <row r="90" spans="1:35" x14ac:dyDescent="0.25">
      <c r="A90" s="25" t="s">
        <v>338</v>
      </c>
      <c r="B90" s="30" t="s">
        <v>53</v>
      </c>
      <c r="C90" s="31" t="s">
        <v>336</v>
      </c>
      <c r="D90" s="32"/>
      <c r="E90" s="32">
        <v>5</v>
      </c>
      <c r="F90" s="32" t="s">
        <v>339</v>
      </c>
      <c r="G90" s="173">
        <v>3618.3125</v>
      </c>
      <c r="H90" s="173">
        <v>418.98333333333335</v>
      </c>
      <c r="I90" s="29">
        <v>3.7935999999999998E-2</v>
      </c>
      <c r="J90" s="29">
        <v>2.588242954545697E-3</v>
      </c>
      <c r="K90" s="29">
        <v>4.3793689018601034E-2</v>
      </c>
      <c r="L90" s="29">
        <v>8.0906660443600641E-3</v>
      </c>
      <c r="M90" s="29">
        <v>3.6330000000000001E-2</v>
      </c>
      <c r="N90" s="29">
        <v>4.7429658678722073E-3</v>
      </c>
      <c r="O90" s="29">
        <v>2.6263999999999999E-2</v>
      </c>
      <c r="P90" s="29">
        <v>4.9459606990106568E-3</v>
      </c>
      <c r="Q90" s="29">
        <v>3.9361E-2</v>
      </c>
      <c r="R90" s="29">
        <v>2.4886332113199477E-3</v>
      </c>
      <c r="T90" s="174">
        <f t="shared" si="22"/>
        <v>1.0484445442454183E-5</v>
      </c>
      <c r="U90" s="174">
        <f t="shared" si="23"/>
        <v>6.1774365437265531E-6</v>
      </c>
      <c r="V90" s="174">
        <f t="shared" si="24"/>
        <v>1.2103346247346252E-5</v>
      </c>
      <c r="W90" s="174">
        <f t="shared" si="25"/>
        <v>1.9310233607605865E-5</v>
      </c>
      <c r="X90" s="174">
        <f t="shared" si="26"/>
        <v>1.0040592126854715E-5</v>
      </c>
      <c r="Y90" s="174">
        <f t="shared" si="27"/>
        <v>1.1320177893803748E-5</v>
      </c>
      <c r="Z90" s="174">
        <f t="shared" si="28"/>
        <v>7.258632304423678E-6</v>
      </c>
      <c r="AA90" s="174">
        <f t="shared" si="29"/>
        <v>1.1804671702957134E-5</v>
      </c>
      <c r="AB90" s="174">
        <f t="shared" si="30"/>
        <v>1.0878275439172265E-5</v>
      </c>
      <c r="AC90" s="174">
        <f t="shared" si="31"/>
        <v>5.939695002951464E-6</v>
      </c>
      <c r="AE90" s="175">
        <f t="shared" si="32"/>
        <v>0.58920012294713686</v>
      </c>
      <c r="AF90" s="175">
        <f t="shared" si="33"/>
        <v>1.5954458554666049</v>
      </c>
      <c r="AG90" s="175">
        <f t="shared" si="34"/>
        <v>1.1274412654933601</v>
      </c>
      <c r="AH90" s="175">
        <f t="shared" si="35"/>
        <v>1.6262942118948402</v>
      </c>
      <c r="AI90" s="175">
        <f t="shared" si="36"/>
        <v>0.54601439687423647</v>
      </c>
    </row>
    <row r="91" spans="1:35" x14ac:dyDescent="0.25">
      <c r="A91" s="25" t="s">
        <v>340</v>
      </c>
      <c r="B91" s="30" t="s">
        <v>53</v>
      </c>
      <c r="C91" s="31" t="s">
        <v>341</v>
      </c>
      <c r="D91" s="32">
        <v>6041</v>
      </c>
      <c r="E91" s="32">
        <v>1</v>
      </c>
      <c r="F91" s="32" t="s">
        <v>342</v>
      </c>
      <c r="G91" s="173">
        <v>463.125</v>
      </c>
      <c r="H91" s="173">
        <v>213</v>
      </c>
      <c r="I91" s="29">
        <v>1.7062000000000001E-2</v>
      </c>
      <c r="J91" s="29">
        <v>1.9899588555974674E-3</v>
      </c>
      <c r="K91" s="29">
        <v>3.7339923681397151E-2</v>
      </c>
      <c r="L91" s="29">
        <v>7.0951382082258974E-3</v>
      </c>
      <c r="M91" s="29">
        <v>1.2318000000000001E-2</v>
      </c>
      <c r="N91" s="29">
        <v>3.9530794732312666E-3</v>
      </c>
      <c r="O91" s="29">
        <v>2.2366E-2</v>
      </c>
      <c r="P91" s="29">
        <v>2.5735478230007646E-3</v>
      </c>
      <c r="Q91" s="29">
        <v>1.4647E-2</v>
      </c>
      <c r="R91" s="29">
        <v>1.5972256214954038E-3</v>
      </c>
      <c r="T91" s="174">
        <f t="shared" si="22"/>
        <v>3.6841025641025641E-5</v>
      </c>
      <c r="U91" s="174">
        <f t="shared" si="23"/>
        <v>9.3425298384857632E-6</v>
      </c>
      <c r="V91" s="174">
        <f t="shared" si="24"/>
        <v>8.0626016046201677E-5</v>
      </c>
      <c r="W91" s="174">
        <f t="shared" si="25"/>
        <v>3.3310508019839891E-5</v>
      </c>
      <c r="X91" s="174">
        <f t="shared" si="26"/>
        <v>2.6597570850202432E-5</v>
      </c>
      <c r="Y91" s="174">
        <f t="shared" si="27"/>
        <v>1.8559058559771205E-5</v>
      </c>
      <c r="Z91" s="174">
        <f t="shared" si="28"/>
        <v>4.829365721997301E-5</v>
      </c>
      <c r="AA91" s="174">
        <f t="shared" si="29"/>
        <v>1.2082384145543495E-5</v>
      </c>
      <c r="AB91" s="174">
        <f t="shared" si="30"/>
        <v>3.1626450742240216E-5</v>
      </c>
      <c r="AC91" s="174">
        <f t="shared" si="31"/>
        <v>7.4987118380065906E-6</v>
      </c>
      <c r="AE91" s="175">
        <f t="shared" si="32"/>
        <v>0.25359038397894262</v>
      </c>
      <c r="AF91" s="175">
        <f t="shared" si="33"/>
        <v>0.41314838129607873</v>
      </c>
      <c r="AG91" s="175">
        <f t="shared" si="34"/>
        <v>0.69777269000601061</v>
      </c>
      <c r="AH91" s="175">
        <f t="shared" si="35"/>
        <v>0.25018573537533895</v>
      </c>
      <c r="AI91" s="175">
        <f t="shared" si="36"/>
        <v>0.23710254113311957</v>
      </c>
    </row>
    <row r="92" spans="1:35" x14ac:dyDescent="0.25">
      <c r="A92" s="25" t="s">
        <v>343</v>
      </c>
      <c r="B92" s="30" t="s">
        <v>53</v>
      </c>
      <c r="C92" s="31" t="s">
        <v>341</v>
      </c>
      <c r="D92" s="32">
        <v>6041</v>
      </c>
      <c r="E92" s="32">
        <v>2</v>
      </c>
      <c r="F92" s="32" t="s">
        <v>344</v>
      </c>
      <c r="G92" s="173">
        <v>484.64999999999986</v>
      </c>
      <c r="H92" s="173">
        <v>443.43333333333334</v>
      </c>
      <c r="I92" s="29">
        <v>1.4988E-2</v>
      </c>
      <c r="J92" s="29">
        <v>3.6438030488644699E-3</v>
      </c>
      <c r="K92" s="29">
        <v>3.2783552222577721E-2</v>
      </c>
      <c r="L92" s="29">
        <v>1.2702003950847229E-2</v>
      </c>
      <c r="M92" s="29">
        <v>1.0819E-2</v>
      </c>
      <c r="N92" s="29">
        <v>7.1209332462999764E-3</v>
      </c>
      <c r="O92" s="29">
        <v>1.9639E-2</v>
      </c>
      <c r="P92" s="29">
        <v>4.6232328369623299E-3</v>
      </c>
      <c r="Q92" s="29">
        <v>1.2869999999999999E-2</v>
      </c>
      <c r="R92" s="29">
        <v>2.8267383908045975E-3</v>
      </c>
      <c r="T92" s="174">
        <f t="shared" si="22"/>
        <v>3.0925410089755502E-5</v>
      </c>
      <c r="U92" s="174">
        <f t="shared" si="23"/>
        <v>8.2172511062116883E-6</v>
      </c>
      <c r="V92" s="174">
        <f t="shared" si="24"/>
        <v>6.7643768126643416E-5</v>
      </c>
      <c r="W92" s="174">
        <f t="shared" si="25"/>
        <v>2.8644675526228436E-5</v>
      </c>
      <c r="X92" s="174">
        <f t="shared" si="26"/>
        <v>2.2323326111626953E-5</v>
      </c>
      <c r="Y92" s="174">
        <f t="shared" si="27"/>
        <v>1.6058633194692874E-5</v>
      </c>
      <c r="Z92" s="174">
        <f t="shared" si="28"/>
        <v>4.0522026204477467E-5</v>
      </c>
      <c r="AA92" s="174">
        <f t="shared" si="29"/>
        <v>1.0425993017279552E-5</v>
      </c>
      <c r="AB92" s="174">
        <f t="shared" si="30"/>
        <v>2.6555246053853303E-5</v>
      </c>
      <c r="AC92" s="174">
        <f t="shared" si="31"/>
        <v>6.3746637393172909E-6</v>
      </c>
      <c r="AE92" s="175">
        <f t="shared" si="32"/>
        <v>0.26571195280394272</v>
      </c>
      <c r="AF92" s="175">
        <f t="shared" si="33"/>
        <v>0.42346362894213041</v>
      </c>
      <c r="AG92" s="175">
        <f t="shared" si="34"/>
        <v>0.71936561399462973</v>
      </c>
      <c r="AH92" s="175">
        <f t="shared" si="35"/>
        <v>0.25729199632489097</v>
      </c>
      <c r="AI92" s="175">
        <f t="shared" si="36"/>
        <v>0.24005289675680841</v>
      </c>
    </row>
    <row r="93" spans="1:35" x14ac:dyDescent="0.25">
      <c r="A93" s="25" t="s">
        <v>345</v>
      </c>
      <c r="B93" s="30" t="s">
        <v>53</v>
      </c>
      <c r="C93" s="31" t="s">
        <v>346</v>
      </c>
      <c r="D93" s="32">
        <v>1384</v>
      </c>
      <c r="E93" s="32" t="s">
        <v>148</v>
      </c>
      <c r="F93" s="32" t="s">
        <v>347</v>
      </c>
      <c r="G93" s="173">
        <v>1723.0833333333333</v>
      </c>
      <c r="H93" s="173">
        <v>456.66249999999974</v>
      </c>
      <c r="I93" s="29">
        <v>8.8672000000000001E-2</v>
      </c>
      <c r="J93" s="29">
        <v>6.7572999999999999E-3</v>
      </c>
      <c r="K93" s="29">
        <v>0.13414000000000001</v>
      </c>
      <c r="L93" s="29">
        <v>4.8758999999999997E-2</v>
      </c>
      <c r="M93" s="29">
        <v>7.1980000000000002E-2</v>
      </c>
      <c r="N93" s="29">
        <v>1.6725E-2</v>
      </c>
      <c r="O93" s="29">
        <v>9.3153E-2</v>
      </c>
      <c r="P93" s="29">
        <v>1.1749000000000001E-2</v>
      </c>
      <c r="Q93" s="29">
        <v>9.3165999999999999E-2</v>
      </c>
      <c r="R93" s="29">
        <v>6.4573E-3</v>
      </c>
      <c r="T93" s="174">
        <f t="shared" si="22"/>
        <v>5.14612371233738E-5</v>
      </c>
      <c r="U93" s="174">
        <f t="shared" si="23"/>
        <v>1.4797142309692616E-5</v>
      </c>
      <c r="V93" s="174">
        <f t="shared" si="24"/>
        <v>7.7848817526720519E-5</v>
      </c>
      <c r="W93" s="174">
        <f t="shared" si="25"/>
        <v>1.0677250704842203E-4</v>
      </c>
      <c r="X93" s="174">
        <f t="shared" si="26"/>
        <v>4.1773951733810517E-5</v>
      </c>
      <c r="Y93" s="174">
        <f t="shared" si="27"/>
        <v>3.6624421755672975E-5</v>
      </c>
      <c r="Z93" s="174">
        <f t="shared" si="28"/>
        <v>5.4061807805774532E-5</v>
      </c>
      <c r="AA93" s="174">
        <f t="shared" si="29"/>
        <v>2.5727971970547192E-5</v>
      </c>
      <c r="AB93" s="174">
        <f t="shared" si="30"/>
        <v>5.4069352420563916E-5</v>
      </c>
      <c r="AC93" s="174">
        <f t="shared" si="31"/>
        <v>1.4140202009142427E-5</v>
      </c>
      <c r="AE93" s="175">
        <f t="shared" si="32"/>
        <v>0.28753957613218206</v>
      </c>
      <c r="AF93" s="175">
        <f t="shared" si="33"/>
        <v>1.3715366583670183</v>
      </c>
      <c r="AG93" s="175">
        <f t="shared" si="34"/>
        <v>0.87672868463699416</v>
      </c>
      <c r="AH93" s="175">
        <f t="shared" si="35"/>
        <v>0.47589921637431992</v>
      </c>
      <c r="AI93" s="175">
        <f t="shared" si="36"/>
        <v>0.26151972191485978</v>
      </c>
    </row>
    <row r="94" spans="1:35" x14ac:dyDescent="0.25">
      <c r="A94" s="25" t="s">
        <v>348</v>
      </c>
      <c r="B94" s="30" t="s">
        <v>53</v>
      </c>
      <c r="C94" s="31" t="s">
        <v>349</v>
      </c>
      <c r="D94" s="32">
        <v>1364</v>
      </c>
      <c r="E94" s="32">
        <v>4</v>
      </c>
      <c r="F94" s="32" t="s">
        <v>350</v>
      </c>
      <c r="G94" s="173">
        <v>383.26666666666665</v>
      </c>
      <c r="H94" s="173">
        <v>1275.6666666666665</v>
      </c>
      <c r="I94" s="29">
        <v>6.1690000000000002E-2</v>
      </c>
      <c r="J94" s="29">
        <v>9.4900999999999996E-3</v>
      </c>
      <c r="K94" s="29">
        <v>0.10582</v>
      </c>
      <c r="L94" s="29">
        <v>1.319E-2</v>
      </c>
      <c r="M94" s="29">
        <v>4.3618999999999998E-2</v>
      </c>
      <c r="N94" s="29">
        <v>8.7116999999999993E-3</v>
      </c>
      <c r="O94" s="29">
        <v>7.4109999999999995E-2</v>
      </c>
      <c r="P94" s="29">
        <v>1.1256E-2</v>
      </c>
      <c r="Q94" s="29">
        <v>5.0585999999999999E-2</v>
      </c>
      <c r="R94" s="29">
        <v>7.5329000000000004E-3</v>
      </c>
      <c r="T94" s="174">
        <f t="shared" si="22"/>
        <v>1.6095842755261785E-4</v>
      </c>
      <c r="U94" s="174">
        <f t="shared" si="23"/>
        <v>7.43932584269663E-6</v>
      </c>
      <c r="V94" s="174">
        <f t="shared" si="24"/>
        <v>2.7610019133762396E-4</v>
      </c>
      <c r="W94" s="174">
        <f t="shared" si="25"/>
        <v>1.0339691664489157E-5</v>
      </c>
      <c r="X94" s="174">
        <f t="shared" si="26"/>
        <v>1.1380848843277092E-4</v>
      </c>
      <c r="Y94" s="174">
        <f t="shared" si="27"/>
        <v>6.8291350927619546E-6</v>
      </c>
      <c r="Z94" s="174">
        <f t="shared" si="28"/>
        <v>1.9336406331535918E-4</v>
      </c>
      <c r="AA94" s="174">
        <f t="shared" si="29"/>
        <v>8.823621635746017E-6</v>
      </c>
      <c r="AB94" s="174">
        <f t="shared" si="30"/>
        <v>1.3198643242303009E-4</v>
      </c>
      <c r="AC94" s="174">
        <f t="shared" si="31"/>
        <v>5.9050692448393006E-6</v>
      </c>
      <c r="AE94" s="175">
        <f t="shared" si="32"/>
        <v>4.6218927183944374E-2</v>
      </c>
      <c r="AF94" s="175">
        <f t="shared" si="33"/>
        <v>3.7449056497919839E-2</v>
      </c>
      <c r="AG94" s="175">
        <f t="shared" si="34"/>
        <v>6.0005498595090023E-2</v>
      </c>
      <c r="AH94" s="175">
        <f t="shared" si="35"/>
        <v>4.5632169103498273E-2</v>
      </c>
      <c r="AI94" s="175">
        <f t="shared" si="36"/>
        <v>4.4739971650365896E-2</v>
      </c>
    </row>
    <row r="95" spans="1:35" x14ac:dyDescent="0.25">
      <c r="A95" s="25" t="s">
        <v>351</v>
      </c>
      <c r="B95" s="30" t="s">
        <v>53</v>
      </c>
      <c r="C95" s="31" t="s">
        <v>349</v>
      </c>
      <c r="D95" s="32">
        <v>1364</v>
      </c>
      <c r="E95" s="32" t="s">
        <v>233</v>
      </c>
      <c r="F95" s="32" t="s">
        <v>352</v>
      </c>
      <c r="G95" s="173">
        <v>6517.7208333333319</v>
      </c>
      <c r="H95" s="173">
        <v>2128.9124999999999</v>
      </c>
      <c r="I95" s="29">
        <v>9.2976000000000003E-2</v>
      </c>
      <c r="J95" s="29">
        <v>3.3792999999999997E-2</v>
      </c>
      <c r="K95" s="29">
        <v>0.15461</v>
      </c>
      <c r="L95" s="29">
        <v>4.3646999999999998E-2</v>
      </c>
      <c r="M95" s="29">
        <v>6.6269999999999996E-2</v>
      </c>
      <c r="N95" s="29">
        <v>2.7629000000000001E-2</v>
      </c>
      <c r="O95" s="29">
        <v>0.10817</v>
      </c>
      <c r="P95" s="29">
        <v>4.0358999999999999E-2</v>
      </c>
      <c r="Q95" s="29">
        <v>7.6090000000000005E-2</v>
      </c>
      <c r="R95" s="29">
        <v>2.6705E-2</v>
      </c>
      <c r="T95" s="174">
        <f t="shared" si="22"/>
        <v>1.4265109288586952E-5</v>
      </c>
      <c r="U95" s="174">
        <f t="shared" si="23"/>
        <v>1.5873362573614461E-5</v>
      </c>
      <c r="V95" s="174">
        <f t="shared" si="24"/>
        <v>2.3721482394471999E-5</v>
      </c>
      <c r="W95" s="174">
        <f t="shared" si="25"/>
        <v>2.0502016874812845E-5</v>
      </c>
      <c r="X95" s="174">
        <f t="shared" si="26"/>
        <v>1.0167664693626928E-5</v>
      </c>
      <c r="Y95" s="174">
        <f t="shared" si="27"/>
        <v>1.2977987587559377E-5</v>
      </c>
      <c r="Z95" s="174">
        <f t="shared" si="28"/>
        <v>1.6596292287756524E-5</v>
      </c>
      <c r="AA95" s="174">
        <f t="shared" si="29"/>
        <v>1.8957566363107927E-5</v>
      </c>
      <c r="AB95" s="174">
        <f t="shared" si="30"/>
        <v>1.1674326339792863E-5</v>
      </c>
      <c r="AC95" s="174">
        <f t="shared" si="31"/>
        <v>1.2543963173686096E-5</v>
      </c>
      <c r="AE95" s="175">
        <f t="shared" si="32"/>
        <v>1.1127403409600387</v>
      </c>
      <c r="AF95" s="175">
        <f t="shared" si="33"/>
        <v>0.86428059317197603</v>
      </c>
      <c r="AG95" s="175">
        <f t="shared" si="34"/>
        <v>1.2763980696269375</v>
      </c>
      <c r="AH95" s="175">
        <f t="shared" si="35"/>
        <v>1.1422772047159817</v>
      </c>
      <c r="AI95" s="175">
        <f t="shared" si="36"/>
        <v>1.0744913932146138</v>
      </c>
    </row>
    <row r="96" spans="1:35" x14ac:dyDescent="0.25">
      <c r="A96" s="25" t="s">
        <v>353</v>
      </c>
      <c r="B96" s="30" t="s">
        <v>53</v>
      </c>
      <c r="C96" s="31" t="s">
        <v>354</v>
      </c>
      <c r="D96" s="32">
        <v>1378</v>
      </c>
      <c r="E96" s="32">
        <v>1</v>
      </c>
      <c r="F96" s="32" t="s">
        <v>355</v>
      </c>
      <c r="G96" s="173">
        <v>1900.3875</v>
      </c>
      <c r="H96" s="173">
        <v>656.125</v>
      </c>
      <c r="I96" s="29">
        <v>6.336E-2</v>
      </c>
      <c r="J96" s="29">
        <v>6.0436999999999999E-3</v>
      </c>
      <c r="K96" s="29">
        <v>9.5083000000000001E-2</v>
      </c>
      <c r="L96" s="29">
        <v>2.4605999999999999E-2</v>
      </c>
      <c r="M96" s="29">
        <v>5.4335000000000001E-2</v>
      </c>
      <c r="N96" s="29">
        <v>7.1215000000000002E-3</v>
      </c>
      <c r="O96" s="29">
        <v>4.9239999999999999E-2</v>
      </c>
      <c r="P96" s="29">
        <v>1.1641E-2</v>
      </c>
      <c r="Q96" s="29">
        <v>6.9009000000000001E-2</v>
      </c>
      <c r="R96" s="29">
        <v>5.4761000000000002E-3</v>
      </c>
      <c r="T96" s="174">
        <f t="shared" si="22"/>
        <v>3.3340568699804645E-5</v>
      </c>
      <c r="U96" s="174">
        <f t="shared" si="23"/>
        <v>9.2112021337397596E-6</v>
      </c>
      <c r="V96" s="174">
        <f t="shared" si="24"/>
        <v>5.003348001394452E-5</v>
      </c>
      <c r="W96" s="174">
        <f t="shared" si="25"/>
        <v>3.7502000381024959E-5</v>
      </c>
      <c r="X96" s="174">
        <f t="shared" si="26"/>
        <v>2.8591537252270918E-5</v>
      </c>
      <c r="Y96" s="174">
        <f t="shared" si="27"/>
        <v>1.0853876928938845E-5</v>
      </c>
      <c r="Z96" s="174">
        <f t="shared" si="28"/>
        <v>2.5910505094355756E-5</v>
      </c>
      <c r="AA96" s="174">
        <f t="shared" si="29"/>
        <v>1.7742046104019813E-5</v>
      </c>
      <c r="AB96" s="174">
        <f t="shared" si="30"/>
        <v>3.6313120350454838E-5</v>
      </c>
      <c r="AC96" s="174">
        <f t="shared" si="31"/>
        <v>8.346123071061154E-6</v>
      </c>
      <c r="AE96" s="175">
        <f t="shared" si="32"/>
        <v>0.27627609524830127</v>
      </c>
      <c r="AF96" s="175">
        <f t="shared" si="33"/>
        <v>0.74953811668852555</v>
      </c>
      <c r="AG96" s="175">
        <f t="shared" si="34"/>
        <v>0.37961851554787468</v>
      </c>
      <c r="AH96" s="175">
        <f t="shared" si="35"/>
        <v>0.68474335175676182</v>
      </c>
      <c r="AI96" s="175">
        <f t="shared" si="36"/>
        <v>0.22983767273408151</v>
      </c>
    </row>
    <row r="97" spans="1:35" x14ac:dyDescent="0.25">
      <c r="A97" s="25" t="s">
        <v>356</v>
      </c>
      <c r="B97" s="30" t="s">
        <v>53</v>
      </c>
      <c r="C97" s="31" t="s">
        <v>354</v>
      </c>
      <c r="D97" s="32">
        <v>1378</v>
      </c>
      <c r="E97" s="32">
        <v>2</v>
      </c>
      <c r="F97" s="32" t="s">
        <v>357</v>
      </c>
      <c r="G97" s="173">
        <v>2397.3166666666671</v>
      </c>
      <c r="H97" s="173">
        <v>781.14583333333337</v>
      </c>
      <c r="I97" s="29">
        <v>7.2493000000000002E-2</v>
      </c>
      <c r="J97" s="29">
        <v>6.2662999999999998E-3</v>
      </c>
      <c r="K97" s="29">
        <v>0.10879999999999999</v>
      </c>
      <c r="L97" s="29">
        <v>2.5520000000000001E-2</v>
      </c>
      <c r="M97" s="29">
        <v>6.2171999999999998E-2</v>
      </c>
      <c r="N97" s="29">
        <v>7.3927000000000003E-3</v>
      </c>
      <c r="O97" s="29">
        <v>5.6336999999999998E-2</v>
      </c>
      <c r="P97" s="29">
        <v>1.208E-2</v>
      </c>
      <c r="Q97" s="29">
        <v>7.8965999999999995E-2</v>
      </c>
      <c r="R97" s="29">
        <v>5.6769999999999998E-3</v>
      </c>
      <c r="T97" s="174">
        <f t="shared" si="22"/>
        <v>3.0239225801069248E-5</v>
      </c>
      <c r="U97" s="174">
        <f t="shared" si="23"/>
        <v>8.0219335911454853E-6</v>
      </c>
      <c r="V97" s="174">
        <f t="shared" si="24"/>
        <v>4.5384075250801234E-5</v>
      </c>
      <c r="W97" s="174">
        <f t="shared" si="25"/>
        <v>3.2669955994132552E-5</v>
      </c>
      <c r="X97" s="174">
        <f t="shared" si="26"/>
        <v>2.5933995647911896E-5</v>
      </c>
      <c r="Y97" s="174">
        <f t="shared" si="27"/>
        <v>9.4639178557140956E-6</v>
      </c>
      <c r="Z97" s="174">
        <f t="shared" si="28"/>
        <v>2.350002433276093E-5</v>
      </c>
      <c r="AA97" s="174">
        <f t="shared" si="29"/>
        <v>1.5464461928257102E-5</v>
      </c>
      <c r="AB97" s="174">
        <f t="shared" si="30"/>
        <v>3.2939327998665166E-5</v>
      </c>
      <c r="AC97" s="174">
        <f t="shared" si="31"/>
        <v>7.2675290038671819E-6</v>
      </c>
      <c r="AE97" s="175">
        <f t="shared" si="32"/>
        <v>0.26528237342841737</v>
      </c>
      <c r="AF97" s="175">
        <f t="shared" si="33"/>
        <v>0.71985505518382864</v>
      </c>
      <c r="AG97" s="175">
        <f t="shared" si="34"/>
        <v>0.36492324531087417</v>
      </c>
      <c r="AH97" s="175">
        <f t="shared" si="35"/>
        <v>0.65806152833205345</v>
      </c>
      <c r="AI97" s="175">
        <f t="shared" si="36"/>
        <v>0.22063379690568344</v>
      </c>
    </row>
    <row r="98" spans="1:35" x14ac:dyDescent="0.25">
      <c r="A98" s="25" t="s">
        <v>358</v>
      </c>
      <c r="B98" s="30" t="s">
        <v>53</v>
      </c>
      <c r="C98" s="31" t="s">
        <v>354</v>
      </c>
      <c r="D98" s="32">
        <v>1378</v>
      </c>
      <c r="E98" s="32">
        <v>3</v>
      </c>
      <c r="F98" s="32" t="s">
        <v>359</v>
      </c>
      <c r="G98" s="173">
        <v>1523.1999999999998</v>
      </c>
      <c r="H98" s="173">
        <v>1488.325</v>
      </c>
      <c r="I98" s="29">
        <v>4.3714000000000003E-2</v>
      </c>
      <c r="J98" s="29">
        <v>3.7955000000000003E-2</v>
      </c>
      <c r="K98" s="29">
        <v>6.5559999999999993E-2</v>
      </c>
      <c r="L98" s="29">
        <v>0.16353000000000001</v>
      </c>
      <c r="M98" s="29">
        <v>3.6006999999999997E-2</v>
      </c>
      <c r="N98" s="29">
        <v>5.6153000000000002E-2</v>
      </c>
      <c r="O98" s="29">
        <v>3.6481E-2</v>
      </c>
      <c r="P98" s="29">
        <v>6.3893000000000005E-2</v>
      </c>
      <c r="Q98" s="29">
        <v>4.6850999999999997E-2</v>
      </c>
      <c r="R98" s="29">
        <v>3.5395000000000003E-2</v>
      </c>
      <c r="T98" s="174">
        <f t="shared" si="22"/>
        <v>2.8698792016806728E-5</v>
      </c>
      <c r="U98" s="174">
        <f t="shared" si="23"/>
        <v>2.5501822518603129E-5</v>
      </c>
      <c r="V98" s="174">
        <f t="shared" si="24"/>
        <v>4.3040966386554623E-5</v>
      </c>
      <c r="W98" s="174">
        <f t="shared" si="25"/>
        <v>1.0987519526985034E-4</v>
      </c>
      <c r="X98" s="174">
        <f t="shared" si="26"/>
        <v>2.3639049369747899E-5</v>
      </c>
      <c r="Y98" s="174">
        <f t="shared" si="27"/>
        <v>3.7728990643844593E-5</v>
      </c>
      <c r="Z98" s="174">
        <f t="shared" si="28"/>
        <v>2.3950236344537819E-5</v>
      </c>
      <c r="AA98" s="174">
        <f t="shared" si="29"/>
        <v>4.2929467690188635E-5</v>
      </c>
      <c r="AB98" s="174">
        <f t="shared" si="30"/>
        <v>3.0758272058823528E-5</v>
      </c>
      <c r="AC98" s="174">
        <f t="shared" si="31"/>
        <v>2.3781768095006132E-5</v>
      </c>
      <c r="AE98" s="175">
        <f t="shared" si="32"/>
        <v>0.88860264584197923</v>
      </c>
      <c r="AF98" s="175">
        <f t="shared" si="33"/>
        <v>2.5528050249395369</v>
      </c>
      <c r="AG98" s="175">
        <f t="shared" si="34"/>
        <v>1.5960451731247838</v>
      </c>
      <c r="AH98" s="175">
        <f t="shared" si="35"/>
        <v>1.7924444282145588</v>
      </c>
      <c r="AI98" s="175">
        <f t="shared" si="36"/>
        <v>0.77318283840928348</v>
      </c>
    </row>
    <row r="99" spans="1:35" x14ac:dyDescent="0.25">
      <c r="A99" s="25" t="s">
        <v>360</v>
      </c>
      <c r="B99" s="30" t="s">
        <v>53</v>
      </c>
      <c r="C99" s="31" t="s">
        <v>361</v>
      </c>
      <c r="D99" s="32"/>
      <c r="E99" s="32" t="s">
        <v>362</v>
      </c>
      <c r="F99" s="32" t="s">
        <v>363</v>
      </c>
      <c r="G99" s="173">
        <v>4366.5333333333328</v>
      </c>
      <c r="H99" s="173">
        <v>1381.7666666666671</v>
      </c>
      <c r="I99" s="29">
        <v>3.1648000000000003E-2</v>
      </c>
      <c r="J99" s="29">
        <v>2.9587693561147582E-2</v>
      </c>
      <c r="K99" s="29">
        <v>5.048380791851026E-2</v>
      </c>
      <c r="L99" s="29">
        <v>3.2544212913916133E-2</v>
      </c>
      <c r="M99" s="29">
        <v>3.5178000000000001E-2</v>
      </c>
      <c r="N99" s="29">
        <v>4.8011232294068278E-2</v>
      </c>
      <c r="O99" s="29">
        <v>3.1215E-2</v>
      </c>
      <c r="P99" s="29">
        <v>4.5563567336807297E-2</v>
      </c>
      <c r="Q99" s="29">
        <v>3.8822000000000002E-2</v>
      </c>
      <c r="R99" s="29">
        <v>3.2272363244700966E-2</v>
      </c>
      <c r="T99" s="174">
        <f t="shared" si="22"/>
        <v>7.2478548963327141E-6</v>
      </c>
      <c r="U99" s="174">
        <f t="shared" si="23"/>
        <v>2.141294494570784E-5</v>
      </c>
      <c r="V99" s="174">
        <f t="shared" si="24"/>
        <v>1.1561530409747687E-5</v>
      </c>
      <c r="W99" s="174">
        <f t="shared" si="25"/>
        <v>2.3552611087677216E-5</v>
      </c>
      <c r="X99" s="174">
        <f t="shared" si="26"/>
        <v>8.0562765275275596E-6</v>
      </c>
      <c r="Y99" s="174">
        <f t="shared" si="27"/>
        <v>3.4746266104312063E-5</v>
      </c>
      <c r="Z99" s="174">
        <f t="shared" si="28"/>
        <v>7.1486915631011644E-6</v>
      </c>
      <c r="AA99" s="174">
        <f t="shared" si="29"/>
        <v>3.2974863582954638E-5</v>
      </c>
      <c r="AB99" s="174">
        <f t="shared" si="30"/>
        <v>8.8908058261320976E-6</v>
      </c>
      <c r="AC99" s="174">
        <f t="shared" si="31"/>
        <v>2.3355870439799983E-5</v>
      </c>
      <c r="AE99" s="175">
        <f t="shared" si="32"/>
        <v>2.9543837800260615</v>
      </c>
      <c r="AF99" s="175">
        <f t="shared" si="33"/>
        <v>2.0371534090175194</v>
      </c>
      <c r="AG99" s="175">
        <f t="shared" si="34"/>
        <v>4.3129435770466982</v>
      </c>
      <c r="AH99" s="175">
        <f t="shared" si="35"/>
        <v>4.6127131506356189</v>
      </c>
      <c r="AI99" s="175">
        <f t="shared" si="36"/>
        <v>2.626968904342931</v>
      </c>
    </row>
    <row r="100" spans="1:35" x14ac:dyDescent="0.25">
      <c r="A100" s="25" t="s">
        <v>364</v>
      </c>
      <c r="B100" s="30" t="s">
        <v>53</v>
      </c>
      <c r="C100" s="31" t="s">
        <v>361</v>
      </c>
      <c r="D100" s="32"/>
      <c r="E100" s="32" t="s">
        <v>365</v>
      </c>
      <c r="F100" s="32" t="s">
        <v>366</v>
      </c>
      <c r="G100" s="181">
        <v>3746.7916666666665</v>
      </c>
      <c r="H100" s="181">
        <v>1265.5666666666666</v>
      </c>
      <c r="I100" s="29">
        <v>2.7925999999999999E-2</v>
      </c>
      <c r="J100" s="29">
        <v>2.0656646819223776E-2</v>
      </c>
      <c r="K100" s="29">
        <v>4.4632744166204961E-2</v>
      </c>
      <c r="L100" s="29">
        <v>2.3011836315188845E-2</v>
      </c>
      <c r="M100" s="29">
        <v>3.1087E-2</v>
      </c>
      <c r="N100" s="29">
        <v>3.3877169691142253E-2</v>
      </c>
      <c r="O100" s="29">
        <v>2.7588999999999999E-2</v>
      </c>
      <c r="P100" s="29">
        <v>3.2179902728052739E-2</v>
      </c>
      <c r="Q100" s="29">
        <v>3.4276000000000001E-2</v>
      </c>
      <c r="R100" s="29">
        <v>2.281523930080739E-2</v>
      </c>
      <c r="T100" s="174">
        <f t="shared" si="22"/>
        <v>7.4533100541574462E-6</v>
      </c>
      <c r="U100" s="174">
        <f t="shared" si="23"/>
        <v>1.6322053482674778E-5</v>
      </c>
      <c r="V100" s="174">
        <f t="shared" si="24"/>
        <v>1.1912256708394061E-5</v>
      </c>
      <c r="W100" s="174">
        <f t="shared" si="25"/>
        <v>1.8183029722012942E-5</v>
      </c>
      <c r="X100" s="174">
        <f t="shared" si="26"/>
        <v>8.2969651813217981E-6</v>
      </c>
      <c r="Y100" s="174">
        <f t="shared" si="27"/>
        <v>2.676838019159448E-5</v>
      </c>
      <c r="Z100" s="174">
        <f t="shared" si="28"/>
        <v>7.363366435728345E-6</v>
      </c>
      <c r="AA100" s="174">
        <f t="shared" si="29"/>
        <v>2.5427267939041331E-5</v>
      </c>
      <c r="AB100" s="174">
        <f t="shared" si="30"/>
        <v>9.1480933687710611E-6</v>
      </c>
      <c r="AC100" s="174">
        <f t="shared" si="31"/>
        <v>1.8027686649569935E-5</v>
      </c>
      <c r="AE100" s="175">
        <f t="shared" si="32"/>
        <v>2.1899066809343801</v>
      </c>
      <c r="AF100" s="175">
        <f t="shared" si="33"/>
        <v>1.5264135224016901</v>
      </c>
      <c r="AG100" s="175">
        <f t="shared" si="34"/>
        <v>3.2262857088825316</v>
      </c>
      <c r="AH100" s="175">
        <f t="shared" si="35"/>
        <v>3.453212353477856</v>
      </c>
      <c r="AI100" s="175">
        <f t="shared" si="36"/>
        <v>1.9706496122034818</v>
      </c>
    </row>
    <row r="101" spans="1:35" x14ac:dyDescent="0.25">
      <c r="A101" s="25" t="s">
        <v>367</v>
      </c>
      <c r="B101" s="30" t="s">
        <v>55</v>
      </c>
      <c r="C101" s="31" t="s">
        <v>368</v>
      </c>
      <c r="D101" s="32">
        <v>1619</v>
      </c>
      <c r="E101" s="32">
        <v>1</v>
      </c>
      <c r="F101" s="32" t="s">
        <v>369</v>
      </c>
      <c r="G101" s="173">
        <v>391.10416666666669</v>
      </c>
      <c r="H101" s="173">
        <v>158.89166666666668</v>
      </c>
      <c r="I101" s="29">
        <v>0.20879</v>
      </c>
      <c r="J101" s="29">
        <v>2.8625000000000001E-2</v>
      </c>
      <c r="K101" s="29">
        <v>0.11754000000000001</v>
      </c>
      <c r="L101" s="29">
        <v>2.5704999999999999E-2</v>
      </c>
      <c r="M101" s="29">
        <v>7.0291000000000006E-2</v>
      </c>
      <c r="N101" s="29">
        <v>2.8008999999999999E-2</v>
      </c>
      <c r="O101" s="29">
        <v>0.10428</v>
      </c>
      <c r="P101" s="29">
        <v>1.9529999999999999E-2</v>
      </c>
      <c r="Q101" s="29">
        <v>0.20849000000000001</v>
      </c>
      <c r="R101" s="29">
        <v>2.5946E-2</v>
      </c>
      <c r="T101" s="174">
        <f t="shared" si="22"/>
        <v>5.3384754700900228E-4</v>
      </c>
      <c r="U101" s="174">
        <f t="shared" si="23"/>
        <v>1.8015419310851209E-4</v>
      </c>
      <c r="V101" s="174">
        <f t="shared" si="24"/>
        <v>3.0053374527246577E-4</v>
      </c>
      <c r="W101" s="174">
        <f t="shared" si="25"/>
        <v>1.6177689201237738E-4</v>
      </c>
      <c r="X101" s="174">
        <f t="shared" si="26"/>
        <v>1.7972449794918235E-4</v>
      </c>
      <c r="Y101" s="174">
        <f t="shared" si="27"/>
        <v>1.7627733780877956E-4</v>
      </c>
      <c r="Z101" s="174">
        <f t="shared" si="28"/>
        <v>2.666297341927236E-4</v>
      </c>
      <c r="AA101" s="174">
        <f t="shared" si="29"/>
        <v>1.2291393507106517E-4</v>
      </c>
      <c r="AB101" s="174">
        <f t="shared" si="30"/>
        <v>5.330804879348E-4</v>
      </c>
      <c r="AC101" s="174">
        <f t="shared" si="31"/>
        <v>1.632936487124351E-4</v>
      </c>
      <c r="AE101" s="175">
        <f t="shared" si="32"/>
        <v>0.33746374619095915</v>
      </c>
      <c r="AF101" s="175">
        <f t="shared" si="33"/>
        <v>0.53829859227857901</v>
      </c>
      <c r="AG101" s="175">
        <f t="shared" si="34"/>
        <v>0.98081975368000474</v>
      </c>
      <c r="AH101" s="175">
        <f t="shared" si="35"/>
        <v>0.46099110229852047</v>
      </c>
      <c r="AI101" s="175">
        <f t="shared" si="36"/>
        <v>0.30632081347612033</v>
      </c>
    </row>
    <row r="102" spans="1:35" x14ac:dyDescent="0.25">
      <c r="A102" s="25" t="s">
        <v>370</v>
      </c>
      <c r="B102" s="30" t="s">
        <v>55</v>
      </c>
      <c r="C102" s="31" t="s">
        <v>368</v>
      </c>
      <c r="D102" s="32">
        <v>1619</v>
      </c>
      <c r="E102" s="32">
        <v>2</v>
      </c>
      <c r="F102" s="32" t="s">
        <v>371</v>
      </c>
      <c r="G102" s="173">
        <v>388.59999999999951</v>
      </c>
      <c r="H102" s="173">
        <v>584.33333333333337</v>
      </c>
      <c r="I102" s="29">
        <v>0.22534000000000001</v>
      </c>
      <c r="J102" s="29">
        <v>4.5317999999999997E-2</v>
      </c>
      <c r="K102" s="29">
        <v>0.12958</v>
      </c>
      <c r="L102" s="29">
        <v>4.2110000000000002E-2</v>
      </c>
      <c r="M102" s="29">
        <v>7.8464000000000006E-2</v>
      </c>
      <c r="N102" s="29">
        <v>4.1547000000000001E-2</v>
      </c>
      <c r="O102" s="29">
        <v>0.11765</v>
      </c>
      <c r="P102" s="29">
        <v>3.2194E-2</v>
      </c>
      <c r="Q102" s="29">
        <v>0.22531000000000001</v>
      </c>
      <c r="R102" s="29">
        <v>4.0821999999999997E-2</v>
      </c>
      <c r="T102" s="174">
        <f t="shared" si="22"/>
        <v>5.7987647967061324E-4</v>
      </c>
      <c r="U102" s="174">
        <f t="shared" si="23"/>
        <v>7.7555048488305749E-5</v>
      </c>
      <c r="V102" s="174">
        <f t="shared" si="24"/>
        <v>3.3345342254246054E-4</v>
      </c>
      <c r="W102" s="174">
        <f t="shared" si="25"/>
        <v>7.2065031374786079E-5</v>
      </c>
      <c r="X102" s="174">
        <f t="shared" si="26"/>
        <v>2.0191456510550721E-4</v>
      </c>
      <c r="Y102" s="174">
        <f t="shared" si="27"/>
        <v>7.1101540216771242E-5</v>
      </c>
      <c r="Z102" s="174">
        <f t="shared" si="28"/>
        <v>3.0275347400926441E-4</v>
      </c>
      <c r="AA102" s="174">
        <f t="shared" si="29"/>
        <v>5.5095265259555044E-5</v>
      </c>
      <c r="AB102" s="174">
        <f t="shared" si="30"/>
        <v>5.7979927946474603E-4</v>
      </c>
      <c r="AC102" s="174">
        <f t="shared" si="31"/>
        <v>6.9860810039931533E-5</v>
      </c>
      <c r="AE102" s="175">
        <f t="shared" si="32"/>
        <v>0.13374408379584438</v>
      </c>
      <c r="AF102" s="175">
        <f t="shared" si="33"/>
        <v>0.21611723408119951</v>
      </c>
      <c r="AG102" s="175">
        <f t="shared" si="34"/>
        <v>0.3521367573439701</v>
      </c>
      <c r="AH102" s="175">
        <f t="shared" si="35"/>
        <v>0.18198062116330696</v>
      </c>
      <c r="AI102" s="175">
        <f t="shared" si="36"/>
        <v>0.12049137091792356</v>
      </c>
    </row>
    <row r="103" spans="1:35" x14ac:dyDescent="0.25">
      <c r="A103" s="25" t="s">
        <v>372</v>
      </c>
      <c r="B103" s="30" t="s">
        <v>55</v>
      </c>
      <c r="C103" s="31" t="s">
        <v>368</v>
      </c>
      <c r="D103" s="32">
        <v>1619</v>
      </c>
      <c r="E103" s="32">
        <v>3</v>
      </c>
      <c r="F103" s="32" t="s">
        <v>373</v>
      </c>
      <c r="G103" s="173">
        <v>394.9166666666668</v>
      </c>
      <c r="H103" s="173">
        <v>340.48333333333323</v>
      </c>
      <c r="I103" s="29">
        <v>0.62361</v>
      </c>
      <c r="J103" s="29">
        <v>5.8596000000000002E-2</v>
      </c>
      <c r="K103" s="29">
        <v>0.35226000000000002</v>
      </c>
      <c r="L103" s="29">
        <v>5.7613999999999999E-2</v>
      </c>
      <c r="M103" s="29">
        <v>0.21334</v>
      </c>
      <c r="N103" s="29">
        <v>5.1221999999999997E-2</v>
      </c>
      <c r="O103" s="29">
        <v>0.24962000000000001</v>
      </c>
      <c r="P103" s="29">
        <v>4.3506999999999997E-2</v>
      </c>
      <c r="Q103" s="29">
        <v>0.51983000000000001</v>
      </c>
      <c r="R103" s="29">
        <v>4.9539E-2</v>
      </c>
      <c r="T103" s="174">
        <f t="shared" si="22"/>
        <v>1.5790926355771255E-3</v>
      </c>
      <c r="U103" s="174">
        <f t="shared" si="23"/>
        <v>1.7209652944343831E-4</v>
      </c>
      <c r="V103" s="174">
        <f t="shared" si="24"/>
        <v>8.9198565098121943E-4</v>
      </c>
      <c r="W103" s="174">
        <f t="shared" si="25"/>
        <v>1.6921239414557741E-4</v>
      </c>
      <c r="X103" s="174">
        <f t="shared" si="26"/>
        <v>5.4021523528170485E-4</v>
      </c>
      <c r="Y103" s="174">
        <f t="shared" si="27"/>
        <v>1.5043908169758681E-4</v>
      </c>
      <c r="Z103" s="174">
        <f t="shared" si="28"/>
        <v>6.3208271787296882E-4</v>
      </c>
      <c r="AA103" s="174">
        <f t="shared" si="29"/>
        <v>1.2778011650105246E-4</v>
      </c>
      <c r="AB103" s="174">
        <f t="shared" si="30"/>
        <v>1.3163030175142431E-3</v>
      </c>
      <c r="AC103" s="174">
        <f t="shared" si="31"/>
        <v>1.4549610847324886E-4</v>
      </c>
      <c r="AE103" s="175">
        <f t="shared" si="32"/>
        <v>0.1089844418028969</v>
      </c>
      <c r="AF103" s="175">
        <f t="shared" si="33"/>
        <v>0.18970304506517241</v>
      </c>
      <c r="AG103" s="175">
        <f t="shared" si="34"/>
        <v>0.27847989444269872</v>
      </c>
      <c r="AH103" s="175">
        <f t="shared" si="35"/>
        <v>0.20215726974951517</v>
      </c>
      <c r="AI103" s="175">
        <f t="shared" si="36"/>
        <v>0.11053390179717834</v>
      </c>
    </row>
    <row r="104" spans="1:35" x14ac:dyDescent="0.25">
      <c r="A104" s="25" t="s">
        <v>374</v>
      </c>
      <c r="B104" s="30" t="s">
        <v>55</v>
      </c>
      <c r="C104" s="31" t="s">
        <v>368</v>
      </c>
      <c r="D104" s="32">
        <v>1619</v>
      </c>
      <c r="E104" s="32">
        <v>4</v>
      </c>
      <c r="F104" s="32" t="s">
        <v>375</v>
      </c>
      <c r="G104" s="173">
        <v>3240.4833333333331</v>
      </c>
      <c r="H104" s="173">
        <v>1147.0333333333333</v>
      </c>
      <c r="I104" s="29">
        <v>8.8409000000000001E-2</v>
      </c>
      <c r="J104" s="29">
        <v>2.3855999999999999E-2</v>
      </c>
      <c r="K104" s="29">
        <v>4.9055000000000001E-2</v>
      </c>
      <c r="L104" s="29">
        <v>1.7971999999999998E-2</v>
      </c>
      <c r="M104" s="29">
        <v>3.0585000000000001E-2</v>
      </c>
      <c r="N104" s="29">
        <v>2.0298E-2</v>
      </c>
      <c r="O104" s="29">
        <v>3.9527E-2</v>
      </c>
      <c r="P104" s="29">
        <v>1.6289999999999999E-2</v>
      </c>
      <c r="Q104" s="29">
        <v>7.6816999999999996E-2</v>
      </c>
      <c r="R104" s="29">
        <v>2.1885999999999999E-2</v>
      </c>
      <c r="T104" s="174">
        <f t="shared" si="22"/>
        <v>2.7282658451156979E-5</v>
      </c>
      <c r="U104" s="174">
        <f t="shared" si="23"/>
        <v>2.0798000639330446E-5</v>
      </c>
      <c r="V104" s="174">
        <f t="shared" si="24"/>
        <v>1.5138173832092951E-5</v>
      </c>
      <c r="W104" s="174">
        <f t="shared" si="25"/>
        <v>1.5668245619133417E-5</v>
      </c>
      <c r="X104" s="174">
        <f t="shared" si="26"/>
        <v>9.4384068220275799E-6</v>
      </c>
      <c r="Y104" s="174">
        <f t="shared" si="27"/>
        <v>1.7696085554037953E-5</v>
      </c>
      <c r="Z104" s="174">
        <f t="shared" si="28"/>
        <v>1.2197871716667781E-5</v>
      </c>
      <c r="AA104" s="174">
        <f t="shared" si="29"/>
        <v>1.4201854058295312E-5</v>
      </c>
      <c r="AB104" s="174">
        <f t="shared" si="30"/>
        <v>2.3705414315765653E-5</v>
      </c>
      <c r="AC104" s="174">
        <f t="shared" si="31"/>
        <v>1.9080526575804249E-5</v>
      </c>
      <c r="AE104" s="175">
        <f t="shared" si="32"/>
        <v>0.7623157646665647</v>
      </c>
      <c r="AF104" s="175">
        <f t="shared" si="33"/>
        <v>1.0350155701024328</v>
      </c>
      <c r="AG104" s="175">
        <f t="shared" si="34"/>
        <v>1.8749017591335864</v>
      </c>
      <c r="AH104" s="175">
        <f t="shared" si="35"/>
        <v>1.1642895078892483</v>
      </c>
      <c r="AI104" s="175">
        <f t="shared" si="36"/>
        <v>0.80490162802657483</v>
      </c>
    </row>
    <row r="105" spans="1:35" x14ac:dyDescent="0.25">
      <c r="A105" s="25" t="s">
        <v>376</v>
      </c>
      <c r="B105" s="30" t="s">
        <v>55</v>
      </c>
      <c r="C105" s="31" t="s">
        <v>377</v>
      </c>
      <c r="D105" s="32">
        <v>1599</v>
      </c>
      <c r="E105" s="32">
        <v>1</v>
      </c>
      <c r="F105" s="32" t="s">
        <v>378</v>
      </c>
      <c r="G105" s="173">
        <v>1907.8666666666666</v>
      </c>
      <c r="H105" s="173">
        <v>565.55833333333146</v>
      </c>
      <c r="I105" s="29">
        <v>0.13396</v>
      </c>
      <c r="J105" s="29">
        <v>2.3991999999999999E-2</v>
      </c>
      <c r="K105" s="29">
        <v>7.0140999999999995E-2</v>
      </c>
      <c r="L105" s="29">
        <v>2.3177E-2</v>
      </c>
      <c r="M105" s="29">
        <v>3.9191999999999998E-2</v>
      </c>
      <c r="N105" s="29">
        <v>1.7843000000000001E-2</v>
      </c>
      <c r="O105" s="29">
        <v>5.8009999999999999E-2</v>
      </c>
      <c r="P105" s="29">
        <v>1.3968E-2</v>
      </c>
      <c r="Q105" s="29">
        <v>0.13275000000000001</v>
      </c>
      <c r="R105" s="29">
        <v>2.6440000000000002E-2</v>
      </c>
      <c r="T105" s="174">
        <f t="shared" si="22"/>
        <v>7.0214550283038648E-5</v>
      </c>
      <c r="U105" s="174">
        <f t="shared" si="23"/>
        <v>4.2421795570748812E-5</v>
      </c>
      <c r="V105" s="174">
        <f t="shared" si="24"/>
        <v>3.6764099517786009E-5</v>
      </c>
      <c r="W105" s="174">
        <f t="shared" si="25"/>
        <v>4.0980741744883509E-5</v>
      </c>
      <c r="X105" s="174">
        <f t="shared" si="26"/>
        <v>2.0542316024879447E-5</v>
      </c>
      <c r="Y105" s="174">
        <f t="shared" si="27"/>
        <v>3.154935388333074E-5</v>
      </c>
      <c r="Z105" s="174">
        <f t="shared" si="28"/>
        <v>3.0405688727374381E-5</v>
      </c>
      <c r="AA105" s="174">
        <f t="shared" si="29"/>
        <v>2.4697717594707378E-5</v>
      </c>
      <c r="AB105" s="174">
        <f t="shared" si="30"/>
        <v>6.9580334055489564E-5</v>
      </c>
      <c r="AC105" s="174">
        <f t="shared" si="31"/>
        <v>4.6750261540955259E-5</v>
      </c>
      <c r="AE105" s="175">
        <f t="shared" si="32"/>
        <v>0.60417385570005444</v>
      </c>
      <c r="AF105" s="175">
        <f t="shared" si="33"/>
        <v>1.114694560247764</v>
      </c>
      <c r="AG105" s="175">
        <f t="shared" si="34"/>
        <v>1.535822632906646</v>
      </c>
      <c r="AH105" s="175">
        <f t="shared" si="35"/>
        <v>0.8122729209048275</v>
      </c>
      <c r="AI105" s="175">
        <f t="shared" si="36"/>
        <v>0.67188900679425356</v>
      </c>
    </row>
    <row r="106" spans="1:35" x14ac:dyDescent="0.25">
      <c r="A106" s="25" t="s">
        <v>379</v>
      </c>
      <c r="B106" s="30" t="s">
        <v>55</v>
      </c>
      <c r="C106" s="31" t="s">
        <v>377</v>
      </c>
      <c r="D106" s="32">
        <v>1599</v>
      </c>
      <c r="E106" s="32">
        <v>2</v>
      </c>
      <c r="F106" s="32" t="s">
        <v>380</v>
      </c>
      <c r="G106" s="173">
        <v>1533.8708333333327</v>
      </c>
      <c r="H106" s="173">
        <v>924.47499999999945</v>
      </c>
      <c r="I106" s="29">
        <v>7.4802999999999994E-2</v>
      </c>
      <c r="J106" s="29">
        <v>3.6867999999999998E-2</v>
      </c>
      <c r="K106" s="29">
        <v>4.5749999999999999E-2</v>
      </c>
      <c r="L106" s="29">
        <v>3.3341999999999997E-2</v>
      </c>
      <c r="M106" s="29">
        <v>2.5388999999999998E-2</v>
      </c>
      <c r="N106" s="29">
        <v>2.2866999999999998E-2</v>
      </c>
      <c r="O106" s="29">
        <v>4.0443E-2</v>
      </c>
      <c r="P106" s="29">
        <v>2.1493999999999999E-2</v>
      </c>
      <c r="Q106" s="29">
        <v>7.8927999999999998E-2</v>
      </c>
      <c r="R106" s="29">
        <v>4.4549999999999999E-2</v>
      </c>
      <c r="T106" s="174">
        <f t="shared" si="22"/>
        <v>4.8767470098796908E-5</v>
      </c>
      <c r="U106" s="174">
        <f t="shared" si="23"/>
        <v>3.9879931853214006E-5</v>
      </c>
      <c r="V106" s="174">
        <f t="shared" si="24"/>
        <v>2.9826501036321517E-5</v>
      </c>
      <c r="W106" s="174">
        <f t="shared" si="25"/>
        <v>3.6065875226479915E-5</v>
      </c>
      <c r="X106" s="174">
        <f t="shared" si="26"/>
        <v>1.6552241198058295E-5</v>
      </c>
      <c r="Y106" s="174">
        <f t="shared" si="27"/>
        <v>2.4735119932934921E-5</v>
      </c>
      <c r="Z106" s="174">
        <f t="shared" si="28"/>
        <v>2.6366626916108224E-5</v>
      </c>
      <c r="AA106" s="174">
        <f t="shared" si="29"/>
        <v>2.324995267584306E-5</v>
      </c>
      <c r="AB106" s="174">
        <f t="shared" si="30"/>
        <v>5.145674478239967E-5</v>
      </c>
      <c r="AC106" s="174">
        <f t="shared" si="31"/>
        <v>4.8189512966819035E-5</v>
      </c>
      <c r="AE106" s="175">
        <f t="shared" si="32"/>
        <v>0.81775683201162908</v>
      </c>
      <c r="AF106" s="175">
        <f t="shared" si="33"/>
        <v>1.2091889418259398</v>
      </c>
      <c r="AG106" s="175">
        <f t="shared" si="34"/>
        <v>1.4943668133495143</v>
      </c>
      <c r="AH106" s="175">
        <f t="shared" si="35"/>
        <v>0.88179473050604407</v>
      </c>
      <c r="AI106" s="175">
        <f t="shared" si="36"/>
        <v>0.936505275850676</v>
      </c>
    </row>
    <row r="107" spans="1:35" x14ac:dyDescent="0.25">
      <c r="A107" s="25" t="s">
        <v>381</v>
      </c>
      <c r="B107" s="30" t="s">
        <v>55</v>
      </c>
      <c r="C107" s="31" t="s">
        <v>382</v>
      </c>
      <c r="D107" s="32">
        <v>1626</v>
      </c>
      <c r="E107" s="32">
        <v>3</v>
      </c>
      <c r="F107" s="32" t="s">
        <v>383</v>
      </c>
      <c r="G107" s="173"/>
      <c r="H107" s="173"/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>
        <v>0</v>
      </c>
      <c r="Q107" s="29">
        <v>0</v>
      </c>
      <c r="R107" s="29">
        <v>0</v>
      </c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E107" s="175"/>
      <c r="AF107" s="175"/>
      <c r="AG107" s="175"/>
      <c r="AH107" s="175"/>
      <c r="AI107" s="175"/>
    </row>
    <row r="108" spans="1:35" x14ac:dyDescent="0.25">
      <c r="A108" s="25" t="s">
        <v>384</v>
      </c>
      <c r="B108" s="30" t="s">
        <v>55</v>
      </c>
      <c r="C108" s="31" t="s">
        <v>382</v>
      </c>
      <c r="D108" s="32">
        <v>1626</v>
      </c>
      <c r="E108" s="32">
        <v>1</v>
      </c>
      <c r="F108" s="32"/>
      <c r="G108" s="173"/>
      <c r="H108" s="173"/>
      <c r="I108" s="29">
        <v>6.9460999999999995E-2</v>
      </c>
      <c r="J108" s="29">
        <v>1.7951000000000002E-2</v>
      </c>
      <c r="K108" s="29">
        <v>2.7008000000000001E-2</v>
      </c>
      <c r="L108" s="29">
        <v>9.9521999999999996E-3</v>
      </c>
      <c r="M108" s="29">
        <v>2.6349000000000001E-2</v>
      </c>
      <c r="N108" s="29">
        <v>1.9304999999999999E-2</v>
      </c>
      <c r="O108" s="29">
        <v>4.1207000000000001E-2</v>
      </c>
      <c r="P108" s="29">
        <v>1.8346000000000001E-2</v>
      </c>
      <c r="Q108" s="29">
        <v>5.4928999999999999E-2</v>
      </c>
      <c r="R108" s="29">
        <v>2.6757E-2</v>
      </c>
      <c r="T108" s="174"/>
      <c r="U108" s="174"/>
      <c r="V108" s="174"/>
      <c r="W108" s="174"/>
      <c r="X108" s="174"/>
      <c r="Y108" s="174"/>
      <c r="Z108" s="174"/>
      <c r="AA108" s="174"/>
      <c r="AB108" s="174"/>
      <c r="AC108" s="174"/>
      <c r="AE108" s="175"/>
      <c r="AF108" s="175"/>
      <c r="AG108" s="175"/>
      <c r="AH108" s="175"/>
      <c r="AI108" s="175"/>
    </row>
    <row r="109" spans="1:35" x14ac:dyDescent="0.25">
      <c r="A109" s="25" t="s">
        <v>385</v>
      </c>
      <c r="B109" s="30" t="s">
        <v>56</v>
      </c>
      <c r="C109" s="31" t="s">
        <v>386</v>
      </c>
      <c r="D109" s="32">
        <v>602</v>
      </c>
      <c r="E109" s="32">
        <v>1</v>
      </c>
      <c r="F109" s="32" t="s">
        <v>387</v>
      </c>
      <c r="G109" s="173">
        <v>1023.1833333333326</v>
      </c>
      <c r="H109" s="173">
        <v>418.59999999999945</v>
      </c>
      <c r="I109" s="29">
        <v>2.1937999999999999E-2</v>
      </c>
      <c r="J109" s="29">
        <v>5.4537000000000002E-2</v>
      </c>
      <c r="K109" s="29">
        <v>5.7081E-2</v>
      </c>
      <c r="L109" s="29">
        <v>0.35481000000000001</v>
      </c>
      <c r="M109" s="29">
        <v>1.7179E-2</v>
      </c>
      <c r="N109" s="29">
        <v>6.6905000000000006E-2</v>
      </c>
      <c r="O109" s="29">
        <v>2.2162000000000001E-2</v>
      </c>
      <c r="P109" s="29">
        <v>8.6426000000000003E-2</v>
      </c>
      <c r="Q109" s="29">
        <v>2.4989000000000001E-2</v>
      </c>
      <c r="R109" s="29">
        <v>4.2569000000000003E-2</v>
      </c>
      <c r="T109" s="174">
        <f t="shared" si="22"/>
        <v>2.1440927823296588E-5</v>
      </c>
      <c r="U109" s="174">
        <f t="shared" si="23"/>
        <v>1.3028428093645502E-4</v>
      </c>
      <c r="V109" s="174">
        <f t="shared" si="24"/>
        <v>5.578765617110004E-5</v>
      </c>
      <c r="W109" s="174">
        <f t="shared" si="25"/>
        <v>8.4761108456760743E-4</v>
      </c>
      <c r="X109" s="174">
        <f t="shared" si="26"/>
        <v>1.6789757456304681E-5</v>
      </c>
      <c r="Y109" s="174">
        <f t="shared" si="27"/>
        <v>1.5983038700430026E-4</v>
      </c>
      <c r="Z109" s="174">
        <f t="shared" si="28"/>
        <v>2.1659852421364713E-5</v>
      </c>
      <c r="AA109" s="174">
        <f t="shared" si="29"/>
        <v>2.0646440516005761E-4</v>
      </c>
      <c r="AB109" s="174">
        <f t="shared" si="30"/>
        <v>2.4422798130019077E-5</v>
      </c>
      <c r="AC109" s="174">
        <f t="shared" si="31"/>
        <v>1.0169374104156726E-4</v>
      </c>
      <c r="AE109" s="175">
        <f t="shared" si="32"/>
        <v>6.0764292483133566</v>
      </c>
      <c r="AF109" s="175">
        <f t="shared" si="33"/>
        <v>15.193523849935458</v>
      </c>
      <c r="AG109" s="175">
        <f t="shared" si="34"/>
        <v>9.5195173259803543</v>
      </c>
      <c r="AH109" s="175">
        <f t="shared" si="35"/>
        <v>9.5321242796837584</v>
      </c>
      <c r="AI109" s="175">
        <f t="shared" si="36"/>
        <v>4.1638857472506912</v>
      </c>
    </row>
    <row r="110" spans="1:35" x14ac:dyDescent="0.25">
      <c r="A110" s="25" t="s">
        <v>388</v>
      </c>
      <c r="B110" s="30" t="s">
        <v>56</v>
      </c>
      <c r="C110" s="31" t="s">
        <v>386</v>
      </c>
      <c r="D110" s="32">
        <v>602</v>
      </c>
      <c r="E110" s="32">
        <v>2</v>
      </c>
      <c r="F110" s="32" t="s">
        <v>389</v>
      </c>
      <c r="G110" s="173">
        <v>943.33333333333337</v>
      </c>
      <c r="H110" s="173">
        <v>557.45833333333337</v>
      </c>
      <c r="I110" s="29">
        <v>2.1437999999999999E-2</v>
      </c>
      <c r="J110" s="29">
        <v>5.8173000000000002E-2</v>
      </c>
      <c r="K110" s="29">
        <v>5.5779000000000002E-2</v>
      </c>
      <c r="L110" s="29">
        <v>0.37785999999999997</v>
      </c>
      <c r="M110" s="29">
        <v>1.6787E-2</v>
      </c>
      <c r="N110" s="29">
        <v>7.1199999999999999E-2</v>
      </c>
      <c r="O110" s="29">
        <v>2.1656000000000002E-2</v>
      </c>
      <c r="P110" s="29">
        <v>9.2086000000000001E-2</v>
      </c>
      <c r="Q110" s="29">
        <v>2.4417000000000001E-2</v>
      </c>
      <c r="R110" s="29">
        <v>4.5398000000000001E-2</v>
      </c>
      <c r="T110" s="174">
        <f t="shared" si="22"/>
        <v>2.2725795053003532E-5</v>
      </c>
      <c r="U110" s="174">
        <f t="shared" si="23"/>
        <v>1.0435398759249571E-4</v>
      </c>
      <c r="V110" s="174">
        <f t="shared" si="24"/>
        <v>5.9129681978798584E-5</v>
      </c>
      <c r="W110" s="174">
        <f t="shared" si="25"/>
        <v>6.7782644442783457E-4</v>
      </c>
      <c r="X110" s="174">
        <f t="shared" si="26"/>
        <v>1.7795406360424027E-5</v>
      </c>
      <c r="Y110" s="174">
        <f t="shared" si="27"/>
        <v>1.2772255026534119E-4</v>
      </c>
      <c r="Z110" s="174">
        <f t="shared" si="28"/>
        <v>2.2956890459363958E-5</v>
      </c>
      <c r="AA110" s="174">
        <f t="shared" si="29"/>
        <v>1.6518902758053664E-4</v>
      </c>
      <c r="AB110" s="174">
        <f t="shared" si="30"/>
        <v>2.588374558303887E-5</v>
      </c>
      <c r="AC110" s="174">
        <f t="shared" si="31"/>
        <v>8.1437476642499436E-5</v>
      </c>
      <c r="AE110" s="175">
        <f t="shared" si="32"/>
        <v>4.5918740070087827</v>
      </c>
      <c r="AF110" s="175">
        <f t="shared" si="33"/>
        <v>11.463387282733477</v>
      </c>
      <c r="AG110" s="175">
        <f t="shared" si="34"/>
        <v>7.1772764093428565</v>
      </c>
      <c r="AH110" s="175">
        <f t="shared" si="35"/>
        <v>7.1956185822700203</v>
      </c>
      <c r="AI110" s="175">
        <f t="shared" si="36"/>
        <v>3.1462786705747825</v>
      </c>
    </row>
    <row r="111" spans="1:35" x14ac:dyDescent="0.25">
      <c r="A111" s="25" t="s">
        <v>390</v>
      </c>
      <c r="B111" s="30" t="s">
        <v>56</v>
      </c>
      <c r="C111" s="31" t="s">
        <v>391</v>
      </c>
      <c r="D111" s="32">
        <v>1552</v>
      </c>
      <c r="E111" s="32">
        <v>1</v>
      </c>
      <c r="F111" s="32" t="s">
        <v>392</v>
      </c>
      <c r="G111" s="173">
        <v>852.88333333333333</v>
      </c>
      <c r="H111" s="173">
        <v>814.02499999999998</v>
      </c>
      <c r="I111" s="29">
        <v>9.9612999999999993E-2</v>
      </c>
      <c r="J111" s="29">
        <v>2.5219999999999999E-2</v>
      </c>
      <c r="K111" s="29">
        <v>0.14366999999999999</v>
      </c>
      <c r="L111" s="29">
        <v>0.12001000000000001</v>
      </c>
      <c r="M111" s="29">
        <v>6.2817999999999999E-2</v>
      </c>
      <c r="N111" s="29">
        <v>3.1331999999999999E-2</v>
      </c>
      <c r="O111" s="29">
        <v>7.1726999999999999E-2</v>
      </c>
      <c r="P111" s="29">
        <v>3.7558000000000001E-2</v>
      </c>
      <c r="Q111" s="29">
        <v>7.9464000000000007E-2</v>
      </c>
      <c r="R111" s="29">
        <v>2.06E-2</v>
      </c>
      <c r="T111" s="174">
        <f t="shared" si="22"/>
        <v>1.1679557579192152E-4</v>
      </c>
      <c r="U111" s="174">
        <f t="shared" si="23"/>
        <v>3.0981849451798161E-5</v>
      </c>
      <c r="V111" s="174">
        <f t="shared" si="24"/>
        <v>1.6845211341918589E-4</v>
      </c>
      <c r="W111" s="174">
        <f t="shared" si="25"/>
        <v>1.4742790454838611E-4</v>
      </c>
      <c r="X111" s="174">
        <f t="shared" si="26"/>
        <v>7.3653684560217304E-5</v>
      </c>
      <c r="Y111" s="174">
        <f t="shared" si="27"/>
        <v>3.8490218359386995E-5</v>
      </c>
      <c r="Z111" s="174">
        <f t="shared" si="28"/>
        <v>8.4099427432435077E-5</v>
      </c>
      <c r="AA111" s="174">
        <f t="shared" si="29"/>
        <v>4.6138632105893559E-5</v>
      </c>
      <c r="AB111" s="174">
        <f t="shared" si="30"/>
        <v>9.3171008148828488E-5</v>
      </c>
      <c r="AC111" s="174">
        <f t="shared" si="31"/>
        <v>2.530634808513252E-5</v>
      </c>
      <c r="AE111" s="175">
        <f t="shared" si="32"/>
        <v>0.26526560823668721</v>
      </c>
      <c r="AF111" s="175">
        <f t="shared" si="33"/>
        <v>0.87519177738968501</v>
      </c>
      <c r="AG111" s="175">
        <f t="shared" si="34"/>
        <v>0.52258374566337429</v>
      </c>
      <c r="AH111" s="175">
        <f t="shared" si="35"/>
        <v>0.54862005027276828</v>
      </c>
      <c r="AI111" s="175">
        <f t="shared" si="36"/>
        <v>0.27161183063200239</v>
      </c>
    </row>
    <row r="112" spans="1:35" x14ac:dyDescent="0.25">
      <c r="A112" s="25" t="s">
        <v>393</v>
      </c>
      <c r="B112" s="30" t="s">
        <v>56</v>
      </c>
      <c r="C112" s="31" t="s">
        <v>391</v>
      </c>
      <c r="D112" s="32">
        <v>1552</v>
      </c>
      <c r="E112" s="32">
        <v>2</v>
      </c>
      <c r="F112" s="32" t="s">
        <v>394</v>
      </c>
      <c r="G112" s="173">
        <v>1699.591666666666</v>
      </c>
      <c r="H112" s="173">
        <v>1240.5749999999996</v>
      </c>
      <c r="I112" s="29">
        <v>0.11002000000000001</v>
      </c>
      <c r="J112" s="29">
        <v>2.8497999999999999E-2</v>
      </c>
      <c r="K112" s="29">
        <v>0.15867000000000001</v>
      </c>
      <c r="L112" s="29">
        <v>0.13522000000000001</v>
      </c>
      <c r="M112" s="29">
        <v>6.9377999999999995E-2</v>
      </c>
      <c r="N112" s="29">
        <v>3.5325000000000002E-2</v>
      </c>
      <c r="O112" s="29">
        <v>7.9216999999999996E-2</v>
      </c>
      <c r="P112" s="29">
        <v>4.2319000000000002E-2</v>
      </c>
      <c r="Q112" s="29">
        <v>8.7762999999999994E-2</v>
      </c>
      <c r="R112" s="29">
        <v>2.3276000000000002E-2</v>
      </c>
      <c r="T112" s="174">
        <f t="shared" si="22"/>
        <v>6.4733195718579491E-5</v>
      </c>
      <c r="U112" s="174">
        <f t="shared" si="23"/>
        <v>2.2971605908550476E-5</v>
      </c>
      <c r="V112" s="174">
        <f t="shared" si="24"/>
        <v>9.3357718275468164E-5</v>
      </c>
      <c r="W112" s="174">
        <f t="shared" si="25"/>
        <v>1.0899784374181331E-4</v>
      </c>
      <c r="X112" s="174">
        <f t="shared" si="26"/>
        <v>4.0820393133644859E-5</v>
      </c>
      <c r="Y112" s="174">
        <f t="shared" si="27"/>
        <v>2.8474699232210882E-5</v>
      </c>
      <c r="Z112" s="174">
        <f t="shared" si="28"/>
        <v>4.6609430696588901E-5</v>
      </c>
      <c r="AA112" s="174">
        <f t="shared" si="29"/>
        <v>3.4112407552949249E-5</v>
      </c>
      <c r="AB112" s="174">
        <f t="shared" si="30"/>
        <v>5.1637697290035371E-5</v>
      </c>
      <c r="AC112" s="174">
        <f t="shared" si="31"/>
        <v>1.8762267496926835E-5</v>
      </c>
      <c r="AE112" s="175">
        <f t="shared" si="32"/>
        <v>0.35486593321326243</v>
      </c>
      <c r="AF112" s="175">
        <f t="shared" si="33"/>
        <v>1.1675290030139367</v>
      </c>
      <c r="AG112" s="175">
        <f t="shared" si="34"/>
        <v>0.69756063198572071</v>
      </c>
      <c r="AH112" s="175">
        <f t="shared" si="35"/>
        <v>0.73187779904477046</v>
      </c>
      <c r="AI112" s="175">
        <f t="shared" si="36"/>
        <v>0.36334438756136067</v>
      </c>
    </row>
    <row r="113" spans="1:35" x14ac:dyDescent="0.25">
      <c r="A113" s="25" t="s">
        <v>395</v>
      </c>
      <c r="B113" s="30" t="s">
        <v>56</v>
      </c>
      <c r="C113" s="31" t="s">
        <v>396</v>
      </c>
      <c r="D113" s="32">
        <v>1571</v>
      </c>
      <c r="E113" s="32" t="s">
        <v>148</v>
      </c>
      <c r="F113" s="32" t="s">
        <v>397</v>
      </c>
      <c r="G113" s="173">
        <v>1667.6000000000001</v>
      </c>
      <c r="H113" s="173">
        <v>45.95333333333334</v>
      </c>
      <c r="I113" s="29">
        <v>0.20791999999999999</v>
      </c>
      <c r="J113" s="29">
        <v>3.9889000000000001E-2</v>
      </c>
      <c r="K113" s="29">
        <v>0.60326000000000002</v>
      </c>
      <c r="L113" s="29">
        <v>9.2520000000000005E-2</v>
      </c>
      <c r="M113" s="29">
        <v>0.12232</v>
      </c>
      <c r="N113" s="29">
        <v>4.2081E-2</v>
      </c>
      <c r="O113" s="29">
        <v>0.219</v>
      </c>
      <c r="P113" s="29">
        <v>6.1217000000000001E-2</v>
      </c>
      <c r="Q113" s="29">
        <v>0.19681999999999999</v>
      </c>
      <c r="R113" s="29">
        <v>2.3959999999999999E-2</v>
      </c>
      <c r="T113" s="174">
        <f t="shared" si="22"/>
        <v>1.24682177980331E-4</v>
      </c>
      <c r="U113" s="174">
        <f t="shared" si="23"/>
        <v>8.6803278688524579E-4</v>
      </c>
      <c r="V113" s="174">
        <f t="shared" si="24"/>
        <v>3.6175341808587189E-4</v>
      </c>
      <c r="W113" s="174">
        <f t="shared" si="25"/>
        <v>2.0133468736399244E-3</v>
      </c>
      <c r="X113" s="174">
        <f t="shared" si="26"/>
        <v>7.3350923482849592E-5</v>
      </c>
      <c r="Y113" s="174">
        <f t="shared" si="27"/>
        <v>9.1573335267662831E-4</v>
      </c>
      <c r="Z113" s="174">
        <f t="shared" si="28"/>
        <v>1.3132645718397695E-4</v>
      </c>
      <c r="AA113" s="174">
        <f t="shared" si="29"/>
        <v>1.3321558102422745E-3</v>
      </c>
      <c r="AB113" s="174">
        <f t="shared" si="30"/>
        <v>1.1802590549292395E-4</v>
      </c>
      <c r="AC113" s="174">
        <f t="shared" si="31"/>
        <v>5.2139852023792247E-4</v>
      </c>
      <c r="AE113" s="175">
        <f t="shared" si="32"/>
        <v>6.9619636177848978</v>
      </c>
      <c r="AF113" s="175">
        <f t="shared" si="33"/>
        <v>5.5655227372640947</v>
      </c>
      <c r="AG113" s="175">
        <f t="shared" si="34"/>
        <v>12.484278441166985</v>
      </c>
      <c r="AH113" s="175">
        <f t="shared" si="35"/>
        <v>10.143849448219257</v>
      </c>
      <c r="AI113" s="175">
        <f t="shared" si="36"/>
        <v>4.417661682495476</v>
      </c>
    </row>
    <row r="114" spans="1:35" x14ac:dyDescent="0.25">
      <c r="A114" s="25" t="s">
        <v>398</v>
      </c>
      <c r="B114" s="30" t="s">
        <v>56</v>
      </c>
      <c r="C114" s="31" t="s">
        <v>399</v>
      </c>
      <c r="D114" s="32">
        <v>1572</v>
      </c>
      <c r="E114" s="32" t="s">
        <v>233</v>
      </c>
      <c r="F114" s="32" t="s">
        <v>400</v>
      </c>
      <c r="G114" s="173">
        <v>539.41666666666663</v>
      </c>
      <c r="H114" s="173">
        <v>1116.55</v>
      </c>
      <c r="I114" s="29">
        <v>2.664130874808952E-2</v>
      </c>
      <c r="J114" s="29">
        <v>3.1256486061235926E-2</v>
      </c>
      <c r="K114" s="29">
        <v>3.4143753220765169E-2</v>
      </c>
      <c r="L114" s="29">
        <v>7.2951922301700292E-2</v>
      </c>
      <c r="M114" s="29">
        <v>1.9332464538974161E-2</v>
      </c>
      <c r="N114" s="29">
        <v>3.164587424883631E-2</v>
      </c>
      <c r="O114" s="29">
        <v>2.876257420470725E-2</v>
      </c>
      <c r="P114" s="29">
        <v>4.1322468517709973E-2</v>
      </c>
      <c r="Q114" s="29">
        <v>1.2236738981378019E-2</v>
      </c>
      <c r="R114" s="29">
        <v>2.4108320931058944E-2</v>
      </c>
      <c r="T114" s="174">
        <f t="shared" si="22"/>
        <v>4.9389109373872126E-5</v>
      </c>
      <c r="U114" s="174">
        <f t="shared" si="23"/>
        <v>2.7993807766097288E-5</v>
      </c>
      <c r="V114" s="174">
        <f t="shared" si="24"/>
        <v>6.329754961365396E-5</v>
      </c>
      <c r="W114" s="174">
        <f t="shared" si="25"/>
        <v>6.5336905917066229E-5</v>
      </c>
      <c r="X114" s="174">
        <f t="shared" si="26"/>
        <v>3.5839575848553988E-5</v>
      </c>
      <c r="Y114" s="174">
        <f t="shared" si="27"/>
        <v>2.8342550041499541E-5</v>
      </c>
      <c r="Z114" s="174">
        <f t="shared" si="28"/>
        <v>5.3321626827821263E-5</v>
      </c>
      <c r="AA114" s="174">
        <f t="shared" si="29"/>
        <v>3.7009062305951344E-5</v>
      </c>
      <c r="AB114" s="174">
        <f t="shared" si="30"/>
        <v>2.2685133288511701E-5</v>
      </c>
      <c r="AC114" s="174">
        <f t="shared" si="31"/>
        <v>2.1591796991678783E-5</v>
      </c>
      <c r="AE114" s="175">
        <f t="shared" si="32"/>
        <v>0.56680122644419662</v>
      </c>
      <c r="AF114" s="175">
        <f t="shared" si="33"/>
        <v>1.0322185663719967</v>
      </c>
      <c r="AG114" s="175">
        <f t="shared" si="34"/>
        <v>0.79081711684495481</v>
      </c>
      <c r="AH114" s="175">
        <f t="shared" si="35"/>
        <v>0.69407226500151298</v>
      </c>
      <c r="AI114" s="175">
        <f t="shared" si="36"/>
        <v>0.95180384073887681</v>
      </c>
    </row>
    <row r="115" spans="1:35" x14ac:dyDescent="0.25">
      <c r="A115" s="25" t="s">
        <v>401</v>
      </c>
      <c r="B115" s="30" t="s">
        <v>56</v>
      </c>
      <c r="C115" s="31" t="s">
        <v>402</v>
      </c>
      <c r="D115" s="32">
        <v>1554</v>
      </c>
      <c r="E115" s="32">
        <v>3</v>
      </c>
      <c r="F115" s="32" t="s">
        <v>403</v>
      </c>
      <c r="G115" s="173">
        <v>3549.9166666666665</v>
      </c>
      <c r="H115" s="173">
        <v>156.43333333333322</v>
      </c>
      <c r="I115" s="29">
        <v>6.6744999999999999E-2</v>
      </c>
      <c r="J115" s="29">
        <v>1.3861999999999999E-2</v>
      </c>
      <c r="K115" s="29">
        <v>0.18262</v>
      </c>
      <c r="L115" s="29">
        <v>0.11888</v>
      </c>
      <c r="M115" s="29">
        <v>5.0339000000000002E-2</v>
      </c>
      <c r="N115" s="29">
        <v>2.1388999999999998E-2</v>
      </c>
      <c r="O115" s="29">
        <v>6.7036999999999999E-2</v>
      </c>
      <c r="P115" s="29">
        <v>2.6776999999999999E-2</v>
      </c>
      <c r="Q115" s="29">
        <v>7.6684000000000002E-2</v>
      </c>
      <c r="R115" s="29">
        <v>1.2586E-2</v>
      </c>
      <c r="T115" s="174">
        <f t="shared" si="22"/>
        <v>1.8801849808680956E-5</v>
      </c>
      <c r="U115" s="174">
        <f t="shared" si="23"/>
        <v>8.8612827615597756E-5</v>
      </c>
      <c r="V115" s="174">
        <f t="shared" si="24"/>
        <v>5.1443461114110662E-5</v>
      </c>
      <c r="W115" s="174">
        <f t="shared" si="25"/>
        <v>7.599403366716391E-4</v>
      </c>
      <c r="X115" s="174">
        <f t="shared" si="26"/>
        <v>1.4180332871663655E-5</v>
      </c>
      <c r="Y115" s="174">
        <f t="shared" si="27"/>
        <v>1.3672917110590249E-4</v>
      </c>
      <c r="Z115" s="174">
        <f t="shared" si="28"/>
        <v>1.8884105260686873E-5</v>
      </c>
      <c r="AA115" s="174">
        <f t="shared" si="29"/>
        <v>1.7117195823567025E-4</v>
      </c>
      <c r="AB115" s="174">
        <f t="shared" si="30"/>
        <v>2.1601633841169982E-5</v>
      </c>
      <c r="AC115" s="174">
        <f t="shared" si="31"/>
        <v>8.0455998295333526E-5</v>
      </c>
      <c r="AE115" s="175">
        <f t="shared" si="32"/>
        <v>4.7129845476525691</v>
      </c>
      <c r="AF115" s="175">
        <f t="shared" si="33"/>
        <v>14.772340744841362</v>
      </c>
      <c r="AG115" s="175">
        <f t="shared" si="34"/>
        <v>9.6421693583178385</v>
      </c>
      <c r="AH115" s="175">
        <f t="shared" si="35"/>
        <v>9.0643404001786525</v>
      </c>
      <c r="AI115" s="175">
        <f t="shared" si="36"/>
        <v>3.7245330092575948</v>
      </c>
    </row>
    <row r="116" spans="1:35" x14ac:dyDescent="0.25">
      <c r="A116" s="25" t="s">
        <v>404</v>
      </c>
      <c r="B116" s="30" t="s">
        <v>56</v>
      </c>
      <c r="C116" s="31" t="s">
        <v>402</v>
      </c>
      <c r="D116" s="32">
        <v>1554</v>
      </c>
      <c r="E116" s="32" t="s">
        <v>405</v>
      </c>
      <c r="F116" s="32" t="s">
        <v>406</v>
      </c>
      <c r="G116" s="173">
        <v>2691.8333333333321</v>
      </c>
      <c r="H116" s="173">
        <v>626.24999999999852</v>
      </c>
      <c r="I116" s="29">
        <v>3.9996038708896384E-2</v>
      </c>
      <c r="J116" s="29">
        <v>1.324290428748136E-2</v>
      </c>
      <c r="K116" s="29">
        <v>7.4838678098796851E-2</v>
      </c>
      <c r="L116" s="29">
        <v>9.6690246225269436E-2</v>
      </c>
      <c r="M116" s="29">
        <v>2.6205486339000782E-2</v>
      </c>
      <c r="N116" s="29">
        <v>1.7001473402442711E-2</v>
      </c>
      <c r="O116" s="29">
        <v>4.0472635648328648E-2</v>
      </c>
      <c r="P116" s="29">
        <v>2.5661701864519163E-2</v>
      </c>
      <c r="Q116" s="29">
        <v>3.4261031602586124E-2</v>
      </c>
      <c r="R116" s="29">
        <v>1.0058030349812086E-2</v>
      </c>
      <c r="T116" s="174">
        <f t="shared" si="22"/>
        <v>1.4858289409533677E-5</v>
      </c>
      <c r="U116" s="174">
        <f t="shared" si="23"/>
        <v>2.1146354151666893E-5</v>
      </c>
      <c r="V116" s="174">
        <f t="shared" si="24"/>
        <v>2.7802121762911358E-5</v>
      </c>
      <c r="W116" s="174">
        <f t="shared" si="25"/>
        <v>1.5439560275492162E-4</v>
      </c>
      <c r="X116" s="174">
        <f t="shared" si="26"/>
        <v>9.7351816007680494E-6</v>
      </c>
      <c r="Y116" s="174">
        <f t="shared" si="27"/>
        <v>2.714806132126587E-5</v>
      </c>
      <c r="Z116" s="174">
        <f t="shared" si="28"/>
        <v>1.5035342324931706E-5</v>
      </c>
      <c r="AA116" s="174">
        <f t="shared" si="29"/>
        <v>4.0976769444342072E-5</v>
      </c>
      <c r="AB116" s="174">
        <f t="shared" si="30"/>
        <v>1.2727768535416807E-5</v>
      </c>
      <c r="AC116" s="174">
        <f t="shared" si="31"/>
        <v>1.60607271054884E-5</v>
      </c>
      <c r="AE116" s="175">
        <f t="shared" si="32"/>
        <v>1.4232024675800528</v>
      </c>
      <c r="AF116" s="175">
        <f t="shared" si="33"/>
        <v>5.5533748133169016</v>
      </c>
      <c r="AG116" s="175">
        <f t="shared" si="34"/>
        <v>2.7886548432875711</v>
      </c>
      <c r="AH116" s="175">
        <f t="shared" si="35"/>
        <v>2.7253632513836492</v>
      </c>
      <c r="AI116" s="175">
        <f t="shared" si="36"/>
        <v>1.2618651149097477</v>
      </c>
    </row>
    <row r="117" spans="1:35" x14ac:dyDescent="0.25">
      <c r="A117" s="25" t="s">
        <v>407</v>
      </c>
      <c r="B117" s="30" t="s">
        <v>56</v>
      </c>
      <c r="C117" s="31" t="s">
        <v>408</v>
      </c>
      <c r="D117" s="32">
        <v>1573</v>
      </c>
      <c r="E117" s="32">
        <v>1</v>
      </c>
      <c r="F117" s="32" t="s">
        <v>409</v>
      </c>
      <c r="G117" s="173">
        <v>1043.5666666666666</v>
      </c>
      <c r="H117" s="173">
        <v>228.1</v>
      </c>
      <c r="I117" s="29">
        <v>0.14308000000000001</v>
      </c>
      <c r="J117" s="29">
        <v>7.5608000000000003E-3</v>
      </c>
      <c r="K117" s="29">
        <v>0.38521</v>
      </c>
      <c r="L117" s="29">
        <v>2.4441000000000001E-2</v>
      </c>
      <c r="M117" s="29">
        <v>8.8675000000000004E-2</v>
      </c>
      <c r="N117" s="29">
        <v>9.2753999999999996E-3</v>
      </c>
      <c r="O117" s="29">
        <v>0.17882000000000001</v>
      </c>
      <c r="P117" s="29">
        <v>8.0058000000000004E-3</v>
      </c>
      <c r="Q117" s="29">
        <v>0.11362</v>
      </c>
      <c r="R117" s="29">
        <v>4.5802000000000004E-3</v>
      </c>
      <c r="T117" s="174">
        <f t="shared" si="22"/>
        <v>1.3710671734755808E-4</v>
      </c>
      <c r="U117" s="174">
        <f t="shared" si="23"/>
        <v>3.3146865409907938E-5</v>
      </c>
      <c r="V117" s="174">
        <f t="shared" si="24"/>
        <v>3.6912830996262819E-4</v>
      </c>
      <c r="W117" s="174">
        <f t="shared" si="25"/>
        <v>1.0715037264357739E-4</v>
      </c>
      <c r="X117" s="174">
        <f t="shared" si="26"/>
        <v>8.4973009231162372E-5</v>
      </c>
      <c r="Y117" s="174">
        <f t="shared" si="27"/>
        <v>4.0663743971942131E-5</v>
      </c>
      <c r="Z117" s="174">
        <f t="shared" si="28"/>
        <v>1.7135464912000512E-4</v>
      </c>
      <c r="AA117" s="174">
        <f t="shared" si="29"/>
        <v>3.5097764138535731E-5</v>
      </c>
      <c r="AB117" s="174">
        <f t="shared" si="30"/>
        <v>1.0887660906506533E-4</v>
      </c>
      <c r="AC117" s="174">
        <f t="shared" si="31"/>
        <v>2.0079789565979836E-5</v>
      </c>
      <c r="AE117" s="175">
        <f t="shared" si="32"/>
        <v>0.24175960194482984</v>
      </c>
      <c r="AF117" s="175">
        <f t="shared" si="33"/>
        <v>0.29027947667960136</v>
      </c>
      <c r="AG117" s="175">
        <f t="shared" si="34"/>
        <v>0.47854894559894451</v>
      </c>
      <c r="AH117" s="175">
        <f t="shared" si="35"/>
        <v>0.20482528089422103</v>
      </c>
      <c r="AI117" s="175">
        <f t="shared" si="36"/>
        <v>0.18442702926190538</v>
      </c>
    </row>
    <row r="118" spans="1:35" x14ac:dyDescent="0.25">
      <c r="A118" s="25" t="s">
        <v>410</v>
      </c>
      <c r="B118" s="30" t="s">
        <v>56</v>
      </c>
      <c r="C118" s="31" t="s">
        <v>408</v>
      </c>
      <c r="D118" s="32">
        <v>1573</v>
      </c>
      <c r="E118" s="32">
        <v>2</v>
      </c>
      <c r="F118" s="32" t="s">
        <v>411</v>
      </c>
      <c r="G118" s="173">
        <v>922.74583333333328</v>
      </c>
      <c r="H118" s="173">
        <v>227.84999999999991</v>
      </c>
      <c r="I118" s="29">
        <v>2.3124998199234293E-2</v>
      </c>
      <c r="J118" s="29">
        <v>6.4346406019664239E-3</v>
      </c>
      <c r="K118" s="29">
        <v>6.2649423556916883E-2</v>
      </c>
      <c r="L118" s="29">
        <v>2.2943791130476423E-2</v>
      </c>
      <c r="M118" s="29">
        <v>1.6418313588569763E-2</v>
      </c>
      <c r="N118" s="29">
        <v>8.421209616484104E-3</v>
      </c>
      <c r="O118" s="29">
        <v>2.4109727137419955E-2</v>
      </c>
      <c r="P118" s="29">
        <v>1.0306261101678016E-2</v>
      </c>
      <c r="Q118" s="29">
        <v>2.3556017858928597E-2</v>
      </c>
      <c r="R118" s="29">
        <v>6.0746470185395083E-3</v>
      </c>
      <c r="T118" s="174">
        <f t="shared" si="22"/>
        <v>2.5061070301122243E-5</v>
      </c>
      <c r="U118" s="174">
        <f t="shared" si="23"/>
        <v>2.8240687302902902E-5</v>
      </c>
      <c r="V118" s="174">
        <f t="shared" si="24"/>
        <v>6.7894561312297326E-5</v>
      </c>
      <c r="W118" s="174">
        <f t="shared" si="25"/>
        <v>1.0069691082061195E-4</v>
      </c>
      <c r="X118" s="174">
        <f t="shared" si="26"/>
        <v>1.7792888350695809E-5</v>
      </c>
      <c r="Y118" s="174">
        <f t="shared" si="27"/>
        <v>3.6959445321413679E-5</v>
      </c>
      <c r="Z118" s="174">
        <f t="shared" si="28"/>
        <v>2.6128242758166475E-5</v>
      </c>
      <c r="AA118" s="174">
        <f t="shared" si="29"/>
        <v>4.523265789632662E-5</v>
      </c>
      <c r="AB118" s="174">
        <f t="shared" si="30"/>
        <v>2.5528175807453587E-5</v>
      </c>
      <c r="AC118" s="174">
        <f t="shared" si="31"/>
        <v>2.6660728630851484E-5</v>
      </c>
      <c r="AE118" s="175">
        <f t="shared" si="32"/>
        <v>1.1268747489064055</v>
      </c>
      <c r="AF118" s="175">
        <f t="shared" si="33"/>
        <v>1.4831366294191421</v>
      </c>
      <c r="AG118" s="175">
        <f t="shared" si="34"/>
        <v>2.0772032394599016</v>
      </c>
      <c r="AH118" s="175">
        <f t="shared" si="35"/>
        <v>1.7311787216225627</v>
      </c>
      <c r="AI118" s="175">
        <f t="shared" si="36"/>
        <v>1.0443648160346506</v>
      </c>
    </row>
    <row r="119" spans="1:35" x14ac:dyDescent="0.25">
      <c r="A119" s="25" t="s">
        <v>412</v>
      </c>
      <c r="B119" s="30" t="s">
        <v>57</v>
      </c>
      <c r="C119" s="31" t="s">
        <v>413</v>
      </c>
      <c r="D119" s="32">
        <v>1507</v>
      </c>
      <c r="E119" s="32">
        <v>1</v>
      </c>
      <c r="F119" s="32"/>
      <c r="G119" s="173">
        <v>398</v>
      </c>
      <c r="H119" s="173">
        <v>150.75</v>
      </c>
      <c r="I119" s="29">
        <v>1.5803523433843683E-2</v>
      </c>
      <c r="J119" s="29">
        <v>1.0357E-2</v>
      </c>
      <c r="K119" s="29">
        <v>5.4917828435436826E-3</v>
      </c>
      <c r="L119" s="29">
        <v>1.0651919205684804E-3</v>
      </c>
      <c r="M119" s="29">
        <v>1.1159562811396833E-2</v>
      </c>
      <c r="N119" s="29">
        <v>1.115079437683592E-2</v>
      </c>
      <c r="O119" s="29">
        <v>8.778349315292349E-3</v>
      </c>
      <c r="P119" s="29">
        <v>1.7101269791503372E-2</v>
      </c>
      <c r="Q119" s="29">
        <v>1.0984000000000001E-2</v>
      </c>
      <c r="R119" s="29">
        <v>7.5297999999999997E-3</v>
      </c>
      <c r="T119" s="174">
        <f t="shared" si="22"/>
        <v>3.9707345311165036E-5</v>
      </c>
      <c r="U119" s="174">
        <f t="shared" si="23"/>
        <v>6.8703150912106131E-5</v>
      </c>
      <c r="V119" s="174">
        <f t="shared" si="24"/>
        <v>1.3798449355637393E-5</v>
      </c>
      <c r="W119" s="174">
        <f t="shared" si="25"/>
        <v>7.0659497218472996E-6</v>
      </c>
      <c r="X119" s="174">
        <f t="shared" si="26"/>
        <v>2.8039102541198074E-5</v>
      </c>
      <c r="Y119" s="174">
        <f t="shared" si="27"/>
        <v>7.3968785252642919E-5</v>
      </c>
      <c r="Z119" s="174">
        <f t="shared" si="28"/>
        <v>2.205615405852349E-5</v>
      </c>
      <c r="AA119" s="174">
        <f t="shared" si="29"/>
        <v>1.1344125898178025E-4</v>
      </c>
      <c r="AB119" s="174">
        <f t="shared" si="30"/>
        <v>2.7597989949748746E-5</v>
      </c>
      <c r="AC119" s="174">
        <f t="shared" si="31"/>
        <v>4.9948922056384739E-5</v>
      </c>
      <c r="AE119" s="175">
        <f t="shared" si="32"/>
        <v>1.73023782813272</v>
      </c>
      <c r="AF119" s="175">
        <f t="shared" si="33"/>
        <v>0.51208288262916202</v>
      </c>
      <c r="AG119" s="175">
        <f t="shared" si="34"/>
        <v>2.6380582311420273</v>
      </c>
      <c r="AH119" s="175">
        <f t="shared" si="35"/>
        <v>5.1432928279688657</v>
      </c>
      <c r="AI119" s="175">
        <f t="shared" si="36"/>
        <v>1.809875362203307</v>
      </c>
    </row>
    <row r="120" spans="1:35" x14ac:dyDescent="0.25">
      <c r="A120" s="25" t="s">
        <v>414</v>
      </c>
      <c r="B120" s="30" t="s">
        <v>57</v>
      </c>
      <c r="C120" s="31" t="s">
        <v>413</v>
      </c>
      <c r="D120" s="32">
        <v>1507</v>
      </c>
      <c r="E120" s="32">
        <v>2</v>
      </c>
      <c r="F120" s="32"/>
      <c r="G120" s="173">
        <v>405.08333333333331</v>
      </c>
      <c r="H120" s="173">
        <v>149.83333333333334</v>
      </c>
      <c r="I120" s="29">
        <v>1.4930572641572507E-2</v>
      </c>
      <c r="J120" s="29">
        <v>1.0515999999999999E-2</v>
      </c>
      <c r="K120" s="29">
        <v>5.1881699554736692E-3</v>
      </c>
      <c r="L120" s="29">
        <v>1.0820931373503359E-3</v>
      </c>
      <c r="M120" s="29">
        <v>1.0542527151963329E-2</v>
      </c>
      <c r="N120" s="29">
        <v>1.1321576164498531E-2</v>
      </c>
      <c r="O120" s="29">
        <v>8.2929958492662693E-3</v>
      </c>
      <c r="P120" s="29">
        <v>1.7365104248314781E-2</v>
      </c>
      <c r="Q120" s="29">
        <v>1.0376E-2</v>
      </c>
      <c r="R120" s="29">
        <v>7.6451000000000002E-3</v>
      </c>
      <c r="T120" s="174">
        <f t="shared" si="22"/>
        <v>3.6858027504396234E-5</v>
      </c>
      <c r="U120" s="174">
        <f t="shared" si="23"/>
        <v>7.0184649610678527E-5</v>
      </c>
      <c r="V120" s="174">
        <f t="shared" si="24"/>
        <v>1.2807660865189063E-5</v>
      </c>
      <c r="W120" s="174">
        <f t="shared" si="25"/>
        <v>7.2219786697464013E-6</v>
      </c>
      <c r="X120" s="174">
        <f t="shared" si="26"/>
        <v>2.6025576182587935E-5</v>
      </c>
      <c r="Y120" s="174">
        <f t="shared" si="27"/>
        <v>7.5561131242481852E-5</v>
      </c>
      <c r="Z120" s="174">
        <f t="shared" si="28"/>
        <v>2.0472320549515581E-5</v>
      </c>
      <c r="AA120" s="174">
        <f t="shared" si="29"/>
        <v>1.1589613513891956E-4</v>
      </c>
      <c r="AB120" s="174">
        <f t="shared" si="30"/>
        <v>2.5614482616745527E-5</v>
      </c>
      <c r="AC120" s="174">
        <f t="shared" si="31"/>
        <v>5.1024026696329254E-5</v>
      </c>
      <c r="AE120" s="175">
        <f t="shared" si="32"/>
        <v>1.9041889749066812</v>
      </c>
      <c r="AF120" s="175">
        <f t="shared" si="33"/>
        <v>0.56387959876229843</v>
      </c>
      <c r="AG120" s="175">
        <f t="shared" si="34"/>
        <v>2.9033413405477271</v>
      </c>
      <c r="AH120" s="175">
        <f t="shared" si="35"/>
        <v>5.6611137393343478</v>
      </c>
      <c r="AI120" s="175">
        <f t="shared" si="36"/>
        <v>1.9919991147106824</v>
      </c>
    </row>
    <row r="121" spans="1:35" x14ac:dyDescent="0.25">
      <c r="A121" s="25" t="s">
        <v>415</v>
      </c>
      <c r="B121" s="30" t="s">
        <v>57</v>
      </c>
      <c r="C121" s="31" t="s">
        <v>413</v>
      </c>
      <c r="D121" s="32">
        <v>1507</v>
      </c>
      <c r="E121" s="32">
        <v>3</v>
      </c>
      <c r="F121" s="32"/>
      <c r="G121" s="173">
        <v>789.10416666666663</v>
      </c>
      <c r="H121" s="173">
        <v>178.37083333333331</v>
      </c>
      <c r="I121" s="29">
        <v>3.1381023935281138E-2</v>
      </c>
      <c r="J121" s="29">
        <v>1.2573000000000001E-2</v>
      </c>
      <c r="K121" s="29">
        <v>1.0904809663749427E-2</v>
      </c>
      <c r="L121" s="29">
        <v>1.302473376813005E-3</v>
      </c>
      <c r="M121" s="29">
        <v>2.21592368205317E-2</v>
      </c>
      <c r="N121" s="29">
        <v>1.3541325220310532E-2</v>
      </c>
      <c r="O121" s="29">
        <v>1.7429967447789001E-2</v>
      </c>
      <c r="P121" s="29">
        <v>2.0810942153942621E-2</v>
      </c>
      <c r="Q121" s="29">
        <v>2.181E-2</v>
      </c>
      <c r="R121" s="29">
        <v>9.1435000000000006E-3</v>
      </c>
      <c r="T121" s="174">
        <f t="shared" si="22"/>
        <v>3.9767910576167454E-5</v>
      </c>
      <c r="U121" s="174">
        <f t="shared" si="23"/>
        <v>7.0487981499217463E-5</v>
      </c>
      <c r="V121" s="174">
        <f t="shared" si="24"/>
        <v>1.381922707342114E-5</v>
      </c>
      <c r="W121" s="174">
        <f t="shared" si="25"/>
        <v>7.3020535503076748E-6</v>
      </c>
      <c r="X121" s="174">
        <f t="shared" si="26"/>
        <v>2.8081510346266116E-5</v>
      </c>
      <c r="Y121" s="174">
        <f t="shared" si="27"/>
        <v>7.5916700994522842E-5</v>
      </c>
      <c r="Z121" s="174">
        <f t="shared" si="28"/>
        <v>2.208829731747161E-5</v>
      </c>
      <c r="AA121" s="174">
        <f t="shared" si="29"/>
        <v>1.1667233798841901E-4</v>
      </c>
      <c r="AB121" s="174">
        <f t="shared" si="30"/>
        <v>2.763893655780553E-5</v>
      </c>
      <c r="AC121" s="174">
        <f t="shared" si="31"/>
        <v>5.1261183396014869E-5</v>
      </c>
      <c r="AE121" s="175">
        <f t="shared" si="32"/>
        <v>1.7724839066968801</v>
      </c>
      <c r="AF121" s="175">
        <f t="shared" si="33"/>
        <v>0.52839811600982334</v>
      </c>
      <c r="AG121" s="175">
        <f t="shared" si="34"/>
        <v>2.7034408070795655</v>
      </c>
      <c r="AH121" s="175">
        <f t="shared" si="35"/>
        <v>5.2820883525563751</v>
      </c>
      <c r="AI121" s="175">
        <f t="shared" si="36"/>
        <v>1.8546727834048364</v>
      </c>
    </row>
    <row r="122" spans="1:35" x14ac:dyDescent="0.25">
      <c r="A122" s="25" t="s">
        <v>416</v>
      </c>
      <c r="B122" s="30" t="s">
        <v>57</v>
      </c>
      <c r="C122" s="31" t="s">
        <v>413</v>
      </c>
      <c r="D122" s="32">
        <v>1507</v>
      </c>
      <c r="E122" s="32">
        <v>4</v>
      </c>
      <c r="F122" s="32" t="s">
        <v>417</v>
      </c>
      <c r="G122" s="173">
        <v>3918.15</v>
      </c>
      <c r="H122" s="173">
        <v>1271.8791666666664</v>
      </c>
      <c r="I122" s="29">
        <v>0.15024999999999999</v>
      </c>
      <c r="J122" s="29">
        <v>6.0276999999999997E-2</v>
      </c>
      <c r="K122" s="29">
        <v>6.0919000000000001E-2</v>
      </c>
      <c r="L122" s="29">
        <v>1.1376000000000001E-2</v>
      </c>
      <c r="M122" s="29">
        <v>8.4126000000000006E-2</v>
      </c>
      <c r="N122" s="29">
        <v>7.8960000000000002E-2</v>
      </c>
      <c r="O122" s="29">
        <v>0.11786000000000001</v>
      </c>
      <c r="P122" s="29">
        <v>9.35E-2</v>
      </c>
      <c r="Q122" s="29">
        <v>0.15883</v>
      </c>
      <c r="R122" s="29">
        <v>5.0719E-2</v>
      </c>
      <c r="T122" s="174">
        <f t="shared" si="22"/>
        <v>3.8347179153426995E-5</v>
      </c>
      <c r="U122" s="174">
        <f t="shared" si="23"/>
        <v>4.739208061562453E-5</v>
      </c>
      <c r="V122" s="174">
        <f t="shared" si="24"/>
        <v>1.5547898880849381E-5</v>
      </c>
      <c r="W122" s="174">
        <f t="shared" si="25"/>
        <v>8.9442458828963727E-6</v>
      </c>
      <c r="X122" s="174">
        <f t="shared" si="26"/>
        <v>2.1470847211056239E-5</v>
      </c>
      <c r="Y122" s="174">
        <f t="shared" si="27"/>
        <v>6.2081369102803935E-5</v>
      </c>
      <c r="Z122" s="174">
        <f t="shared" si="28"/>
        <v>3.0080522695659941E-5</v>
      </c>
      <c r="AA122" s="174">
        <f t="shared" si="29"/>
        <v>7.3513272683791385E-5</v>
      </c>
      <c r="AB122" s="174">
        <f t="shared" si="30"/>
        <v>4.0536988119393077E-5</v>
      </c>
      <c r="AC122" s="174">
        <f t="shared" si="31"/>
        <v>3.9877215799456847E-5</v>
      </c>
      <c r="AE122" s="175">
        <f t="shared" si="32"/>
        <v>1.2358687564998954</v>
      </c>
      <c r="AF122" s="175">
        <f t="shared" si="33"/>
        <v>0.57527039193142404</v>
      </c>
      <c r="AG122" s="175">
        <f t="shared" si="34"/>
        <v>2.8914261506567676</v>
      </c>
      <c r="AH122" s="175">
        <f t="shared" si="35"/>
        <v>2.4438828217036925</v>
      </c>
      <c r="AI122" s="175">
        <f t="shared" si="36"/>
        <v>0.98372418991778543</v>
      </c>
    </row>
    <row r="123" spans="1:35" x14ac:dyDescent="0.25">
      <c r="A123" s="25" t="s">
        <v>418</v>
      </c>
      <c r="B123" s="30" t="s">
        <v>58</v>
      </c>
      <c r="C123" s="31" t="s">
        <v>419</v>
      </c>
      <c r="D123" s="32"/>
      <c r="E123" s="32">
        <v>1</v>
      </c>
      <c r="F123" s="32" t="s">
        <v>420</v>
      </c>
      <c r="G123" s="173">
        <v>3754.0499999999997</v>
      </c>
      <c r="H123" s="173">
        <v>1614.0958333333335</v>
      </c>
      <c r="I123" s="29">
        <v>8.9644000000000001E-2</v>
      </c>
      <c r="J123" s="29">
        <v>4.5954000000000002E-2</v>
      </c>
      <c r="K123" s="29">
        <v>0.23249</v>
      </c>
      <c r="L123" s="29">
        <v>0.10947999999999999</v>
      </c>
      <c r="M123" s="29">
        <v>8.9360999999999996E-2</v>
      </c>
      <c r="N123" s="29">
        <v>5.4231000000000001E-2</v>
      </c>
      <c r="O123" s="29">
        <v>8.8278999999999996E-2</v>
      </c>
      <c r="P123" s="29">
        <v>4.7801999999999997E-2</v>
      </c>
      <c r="Q123" s="29">
        <v>9.2604000000000006E-2</v>
      </c>
      <c r="R123" s="29">
        <v>4.2029999999999998E-2</v>
      </c>
      <c r="T123" s="174">
        <f t="shared" si="22"/>
        <v>2.3879277047455418E-5</v>
      </c>
      <c r="U123" s="174">
        <f t="shared" si="23"/>
        <v>2.8470428490666858E-5</v>
      </c>
      <c r="V123" s="174">
        <f t="shared" si="24"/>
        <v>6.1930448449008408E-5</v>
      </c>
      <c r="W123" s="174">
        <f t="shared" si="25"/>
        <v>6.7827447255042151E-5</v>
      </c>
      <c r="X123" s="174">
        <f t="shared" si="26"/>
        <v>2.3803891796859394E-5</v>
      </c>
      <c r="Y123" s="174">
        <f t="shared" si="27"/>
        <v>3.3598376800220968E-5</v>
      </c>
      <c r="Z123" s="174">
        <f t="shared" si="28"/>
        <v>2.3515669743343857E-5</v>
      </c>
      <c r="AA123" s="174">
        <f t="shared" si="29"/>
        <v>2.9615341922593399E-5</v>
      </c>
      <c r="AB123" s="174">
        <f t="shared" si="30"/>
        <v>2.466775882047389E-5</v>
      </c>
      <c r="AC123" s="174">
        <f t="shared" si="31"/>
        <v>2.6039346073524129E-5</v>
      </c>
      <c r="AE123" s="175">
        <f t="shared" si="32"/>
        <v>1.1922650938756403</v>
      </c>
      <c r="AF123" s="175">
        <f t="shared" si="33"/>
        <v>1.0952197013539979</v>
      </c>
      <c r="AG123" s="175">
        <f t="shared" si="34"/>
        <v>1.4114657001026121</v>
      </c>
      <c r="AH123" s="175">
        <f t="shared" si="35"/>
        <v>1.2593875592667763</v>
      </c>
      <c r="AI123" s="175">
        <f t="shared" si="36"/>
        <v>1.0556024267560067</v>
      </c>
    </row>
    <row r="124" spans="1:35" x14ac:dyDescent="0.25">
      <c r="A124" s="25" t="s">
        <v>421</v>
      </c>
      <c r="B124" s="30" t="s">
        <v>58</v>
      </c>
      <c r="C124" s="31" t="s">
        <v>419</v>
      </c>
      <c r="D124" s="32"/>
      <c r="E124" s="32">
        <v>2</v>
      </c>
      <c r="F124" s="32" t="s">
        <v>422</v>
      </c>
      <c r="G124" s="173">
        <v>4233.9666666666662</v>
      </c>
      <c r="H124" s="173">
        <v>1612.875</v>
      </c>
      <c r="I124" s="29">
        <v>9.1226000000000002E-2</v>
      </c>
      <c r="J124" s="29">
        <v>4.6129999999999997E-2</v>
      </c>
      <c r="K124" s="29">
        <v>0.23668</v>
      </c>
      <c r="L124" s="29">
        <v>0.10989</v>
      </c>
      <c r="M124" s="29">
        <v>9.0970999999999996E-2</v>
      </c>
      <c r="N124" s="29">
        <v>5.4436999999999999E-2</v>
      </c>
      <c r="O124" s="29">
        <v>8.9870000000000005E-2</v>
      </c>
      <c r="P124" s="29">
        <v>4.7981999999999997E-2</v>
      </c>
      <c r="Q124" s="29">
        <v>9.4240000000000004E-2</v>
      </c>
      <c r="R124" s="29">
        <v>4.2190999999999999E-2</v>
      </c>
      <c r="T124" s="174">
        <f t="shared" si="22"/>
        <v>2.1546225367858354E-5</v>
      </c>
      <c r="U124" s="174">
        <f t="shared" si="23"/>
        <v>2.8601100519259084E-5</v>
      </c>
      <c r="V124" s="174">
        <f t="shared" si="24"/>
        <v>5.5900298380557245E-5</v>
      </c>
      <c r="W124" s="174">
        <f t="shared" si="25"/>
        <v>6.8132992327365736E-5</v>
      </c>
      <c r="X124" s="174">
        <f t="shared" si="26"/>
        <v>2.1485998157755928E-5</v>
      </c>
      <c r="Y124" s="174">
        <f t="shared" si="27"/>
        <v>3.3751530651786404E-5</v>
      </c>
      <c r="Z124" s="174">
        <f t="shared" si="28"/>
        <v>2.1225958321196044E-5</v>
      </c>
      <c r="AA124" s="174">
        <f t="shared" si="29"/>
        <v>2.974936061381074E-5</v>
      </c>
      <c r="AB124" s="174">
        <f t="shared" si="30"/>
        <v>2.225808737275526E-5</v>
      </c>
      <c r="AC124" s="174">
        <f t="shared" si="31"/>
        <v>2.6158877780361156E-5</v>
      </c>
      <c r="AE124" s="175">
        <f t="shared" si="32"/>
        <v>1.327429748410822</v>
      </c>
      <c r="AF124" s="175">
        <f t="shared" si="33"/>
        <v>1.2188305662257997</v>
      </c>
      <c r="AG124" s="175">
        <f t="shared" si="34"/>
        <v>1.5708616562271702</v>
      </c>
      <c r="AH124" s="175">
        <f t="shared" si="35"/>
        <v>1.4015555935631565</v>
      </c>
      <c r="AI124" s="175">
        <f t="shared" si="36"/>
        <v>1.1752527224050981</v>
      </c>
    </row>
    <row r="125" spans="1:35" x14ac:dyDescent="0.25">
      <c r="A125" s="25" t="s">
        <v>423</v>
      </c>
      <c r="B125" s="30" t="s">
        <v>58</v>
      </c>
      <c r="C125" s="31" t="s">
        <v>424</v>
      </c>
      <c r="D125" s="32">
        <v>1702</v>
      </c>
      <c r="E125" s="32" t="s">
        <v>425</v>
      </c>
      <c r="F125" s="32" t="s">
        <v>426</v>
      </c>
      <c r="G125" s="173">
        <v>735.96666666666317</v>
      </c>
      <c r="H125" s="173">
        <v>204.1</v>
      </c>
      <c r="I125" s="29">
        <v>6.7277000000000003E-2</v>
      </c>
      <c r="J125" s="29">
        <v>3.2217000000000003E-2</v>
      </c>
      <c r="K125" s="29">
        <v>7.0383000000000001E-2</v>
      </c>
      <c r="L125" s="29">
        <v>2.2921E-2</v>
      </c>
      <c r="M125" s="29">
        <v>7.3934E-2</v>
      </c>
      <c r="N125" s="29">
        <v>2.7373000000000001E-2</v>
      </c>
      <c r="O125" s="29">
        <v>8.7668999999999997E-2</v>
      </c>
      <c r="P125" s="29">
        <v>3.4626999999999998E-2</v>
      </c>
      <c r="Q125" s="29">
        <v>6.0544000000000001E-2</v>
      </c>
      <c r="R125" s="29">
        <v>2.3746E-2</v>
      </c>
      <c r="T125" s="174">
        <f t="shared" si="22"/>
        <v>9.1413107477694171E-5</v>
      </c>
      <c r="U125" s="174">
        <f t="shared" si="23"/>
        <v>1.5784909358157768E-4</v>
      </c>
      <c r="V125" s="174">
        <f t="shared" si="24"/>
        <v>9.5633407310114141E-5</v>
      </c>
      <c r="W125" s="174">
        <f t="shared" si="25"/>
        <v>1.1230279274865262E-4</v>
      </c>
      <c r="X125" s="174">
        <f t="shared" si="26"/>
        <v>1.0045835409212421E-4</v>
      </c>
      <c r="Y125" s="174">
        <f t="shared" si="27"/>
        <v>1.3411562959333661E-4</v>
      </c>
      <c r="Z125" s="174">
        <f t="shared" si="28"/>
        <v>1.1912088409801225E-4</v>
      </c>
      <c r="AA125" s="174">
        <f t="shared" si="29"/>
        <v>1.6965703086722195E-4</v>
      </c>
      <c r="AB125" s="174">
        <f t="shared" si="30"/>
        <v>8.226459531681727E-5</v>
      </c>
      <c r="AC125" s="174">
        <f t="shared" si="31"/>
        <v>1.1634492895639393E-4</v>
      </c>
      <c r="AE125" s="175">
        <f t="shared" si="32"/>
        <v>1.7267665210932102</v>
      </c>
      <c r="AF125" s="175">
        <f t="shared" si="33"/>
        <v>1.1743050457721749</v>
      </c>
      <c r="AG125" s="175">
        <f t="shared" si="34"/>
        <v>1.3350370987598241</v>
      </c>
      <c r="AH125" s="175">
        <f t="shared" si="35"/>
        <v>1.4242425427906389</v>
      </c>
      <c r="AI125" s="175">
        <f t="shared" si="36"/>
        <v>1.4142770472318806</v>
      </c>
    </row>
    <row r="126" spans="1:35" x14ac:dyDescent="0.25">
      <c r="A126" s="25" t="s">
        <v>427</v>
      </c>
      <c r="B126" s="30" t="s">
        <v>58</v>
      </c>
      <c r="C126" s="31" t="s">
        <v>428</v>
      </c>
      <c r="D126" s="32"/>
      <c r="E126" s="32" t="s">
        <v>429</v>
      </c>
      <c r="F126" s="32" t="s">
        <v>355</v>
      </c>
      <c r="G126" s="173">
        <v>2287.8333333333335</v>
      </c>
      <c r="H126" s="173">
        <v>569.26666666666665</v>
      </c>
      <c r="I126" s="29">
        <v>6.8465999999999999E-2</v>
      </c>
      <c r="J126" s="29">
        <v>2.4967E-2</v>
      </c>
      <c r="K126" s="29">
        <v>7.1240999999999999E-2</v>
      </c>
      <c r="L126" s="29">
        <v>1.7611000000000002E-2</v>
      </c>
      <c r="M126" s="29">
        <v>7.0186999999999999E-2</v>
      </c>
      <c r="N126" s="29">
        <v>2.0924999999999999E-2</v>
      </c>
      <c r="O126" s="29">
        <v>8.9816000000000007E-2</v>
      </c>
      <c r="P126" s="29">
        <v>2.5274000000000001E-2</v>
      </c>
      <c r="Q126" s="29">
        <v>6.2803999999999999E-2</v>
      </c>
      <c r="R126" s="29">
        <v>1.8763999999999999E-2</v>
      </c>
      <c r="T126" s="174">
        <f t="shared" si="22"/>
        <v>2.9926130982734754E-5</v>
      </c>
      <c r="U126" s="174">
        <f t="shared" si="23"/>
        <v>4.3858180114767535E-5</v>
      </c>
      <c r="V126" s="174">
        <f t="shared" si="24"/>
        <v>3.1139068988125591E-5</v>
      </c>
      <c r="W126" s="174">
        <f t="shared" si="25"/>
        <v>3.0936292305890623E-5</v>
      </c>
      <c r="X126" s="174">
        <f t="shared" si="26"/>
        <v>3.0678371093465432E-5</v>
      </c>
      <c r="Y126" s="174">
        <f t="shared" si="27"/>
        <v>3.6757817074598899E-5</v>
      </c>
      <c r="Z126" s="174">
        <f t="shared" si="28"/>
        <v>3.9258104465651633E-5</v>
      </c>
      <c r="AA126" s="174">
        <f t="shared" si="29"/>
        <v>4.4397470429792718E-5</v>
      </c>
      <c r="AB126" s="174">
        <f t="shared" si="30"/>
        <v>2.745130035696073E-5</v>
      </c>
      <c r="AC126" s="174">
        <f t="shared" si="31"/>
        <v>3.2961705117695282E-5</v>
      </c>
      <c r="AE126" s="175">
        <f t="shared" si="32"/>
        <v>1.4655479567362244</v>
      </c>
      <c r="AF126" s="175">
        <f t="shared" si="33"/>
        <v>0.99348803002709252</v>
      </c>
      <c r="AG126" s="175">
        <f t="shared" si="34"/>
        <v>1.1981671700434058</v>
      </c>
      <c r="AH126" s="175">
        <f t="shared" si="35"/>
        <v>1.1309122290567468</v>
      </c>
      <c r="AI126" s="175">
        <f t="shared" si="36"/>
        <v>1.2007338337011528</v>
      </c>
    </row>
    <row r="127" spans="1:35" x14ac:dyDescent="0.25">
      <c r="A127" s="34" t="s">
        <v>430</v>
      </c>
      <c r="B127" s="30" t="s">
        <v>58</v>
      </c>
      <c r="C127" s="31" t="s">
        <v>431</v>
      </c>
      <c r="D127" s="32"/>
      <c r="E127" s="32" t="s">
        <v>432</v>
      </c>
      <c r="F127" s="32" t="s">
        <v>433</v>
      </c>
      <c r="G127" s="181">
        <v>3277.7374999999993</v>
      </c>
      <c r="H127" s="181">
        <v>483.91666666666646</v>
      </c>
      <c r="I127" s="29">
        <v>0.10005</v>
      </c>
      <c r="J127" s="29">
        <v>2.4962000000000002E-2</v>
      </c>
      <c r="K127" s="29">
        <v>0.12970000000000001</v>
      </c>
      <c r="L127" s="29">
        <v>4.0098000000000002E-2</v>
      </c>
      <c r="M127" s="29">
        <v>0.11926</v>
      </c>
      <c r="N127" s="29">
        <v>4.6420000000000003E-2</v>
      </c>
      <c r="O127" s="29">
        <v>0.10796</v>
      </c>
      <c r="P127" s="29">
        <v>3.3263000000000001E-2</v>
      </c>
      <c r="Q127" s="29">
        <v>9.0573000000000001E-2</v>
      </c>
      <c r="R127" s="29">
        <v>2.0964E-2</v>
      </c>
      <c r="T127" s="174">
        <f t="shared" si="22"/>
        <v>3.0524103897886891E-5</v>
      </c>
      <c r="U127" s="174">
        <f t="shared" si="23"/>
        <v>5.158326158085072E-5</v>
      </c>
      <c r="V127" s="174">
        <f t="shared" si="24"/>
        <v>3.9569977766675961E-5</v>
      </c>
      <c r="W127" s="174">
        <f t="shared" si="25"/>
        <v>8.286137420354748E-5</v>
      </c>
      <c r="X127" s="174">
        <f t="shared" si="26"/>
        <v>3.6384853881679064E-5</v>
      </c>
      <c r="Y127" s="174">
        <f t="shared" si="27"/>
        <v>9.5925607026003154E-5</v>
      </c>
      <c r="Z127" s="174">
        <f t="shared" si="28"/>
        <v>3.293735389121308E-5</v>
      </c>
      <c r="AA127" s="174">
        <f t="shared" si="29"/>
        <v>6.8737041501635993E-5</v>
      </c>
      <c r="AB127" s="174">
        <f t="shared" si="30"/>
        <v>2.7632780233316434E-5</v>
      </c>
      <c r="AC127" s="174">
        <f t="shared" si="31"/>
        <v>4.3321508524194956E-5</v>
      </c>
      <c r="AE127" s="175">
        <f t="shared" si="32"/>
        <v>1.6899189490840942</v>
      </c>
      <c r="AF127" s="175">
        <f t="shared" si="33"/>
        <v>2.0940465191094844</v>
      </c>
      <c r="AG127" s="175">
        <f t="shared" si="34"/>
        <v>2.6364158926663923</v>
      </c>
      <c r="AH127" s="175">
        <f t="shared" si="35"/>
        <v>2.0869023579934098</v>
      </c>
      <c r="AI127" s="175">
        <f t="shared" si="36"/>
        <v>1.5677578643340004</v>
      </c>
    </row>
    <row r="128" spans="1:35" x14ac:dyDescent="0.25">
      <c r="A128" s="25" t="s">
        <v>434</v>
      </c>
      <c r="B128" s="30" t="s">
        <v>58</v>
      </c>
      <c r="C128" s="31" t="s">
        <v>431</v>
      </c>
      <c r="D128" s="32"/>
      <c r="E128" s="32" t="s">
        <v>435</v>
      </c>
      <c r="F128" s="32" t="s">
        <v>436</v>
      </c>
      <c r="G128" s="173">
        <v>4371.3500000000004</v>
      </c>
      <c r="H128" s="173">
        <v>474.625</v>
      </c>
      <c r="I128" s="29">
        <v>0.10481</v>
      </c>
      <c r="J128" s="29">
        <v>3.1038E-2</v>
      </c>
      <c r="K128" s="29">
        <v>0.16505</v>
      </c>
      <c r="L128" s="29">
        <v>4.4757999999999999E-2</v>
      </c>
      <c r="M128" s="29">
        <v>0.11176</v>
      </c>
      <c r="N128" s="29">
        <v>4.0072999999999998E-2</v>
      </c>
      <c r="O128" s="29">
        <v>0.10342</v>
      </c>
      <c r="P128" s="29">
        <v>3.0634000000000002E-2</v>
      </c>
      <c r="Q128" s="29">
        <v>9.9043000000000006E-2</v>
      </c>
      <c r="R128" s="29">
        <v>3.3508999999999997E-2</v>
      </c>
      <c r="T128" s="174">
        <f t="shared" si="22"/>
        <v>2.3976574742356479E-5</v>
      </c>
      <c r="U128" s="174">
        <f t="shared" si="23"/>
        <v>6.5394785356860685E-5</v>
      </c>
      <c r="V128" s="174">
        <f t="shared" si="24"/>
        <v>3.7757214590458322E-5</v>
      </c>
      <c r="W128" s="174">
        <f t="shared" si="25"/>
        <v>9.4301817224124314E-5</v>
      </c>
      <c r="X128" s="174">
        <f t="shared" si="26"/>
        <v>2.5566472599997709E-5</v>
      </c>
      <c r="Y128" s="174">
        <f t="shared" si="27"/>
        <v>8.4430866473531735E-5</v>
      </c>
      <c r="Z128" s="174">
        <f t="shared" si="28"/>
        <v>2.3658595170828233E-5</v>
      </c>
      <c r="AA128" s="174">
        <f t="shared" si="29"/>
        <v>6.4543587042401894E-5</v>
      </c>
      <c r="AB128" s="174">
        <f t="shared" si="30"/>
        <v>2.265730266393677E-5</v>
      </c>
      <c r="AC128" s="174">
        <f t="shared" si="31"/>
        <v>7.0601000790097436E-5</v>
      </c>
      <c r="AE128" s="175">
        <f t="shared" si="32"/>
        <v>2.727444852301431</v>
      </c>
      <c r="AF128" s="175">
        <f t="shared" si="33"/>
        <v>2.4975840576957036</v>
      </c>
      <c r="AG128" s="175">
        <f t="shared" si="34"/>
        <v>3.3024057637712327</v>
      </c>
      <c r="AH128" s="175">
        <f t="shared" si="35"/>
        <v>2.7281242430652051</v>
      </c>
      <c r="AI128" s="175">
        <f t="shared" si="36"/>
        <v>3.1160373252404758</v>
      </c>
    </row>
    <row r="129" spans="1:35" x14ac:dyDescent="0.25">
      <c r="A129" s="25" t="s">
        <v>437</v>
      </c>
      <c r="B129" s="30" t="s">
        <v>58</v>
      </c>
      <c r="C129" s="31" t="s">
        <v>438</v>
      </c>
      <c r="D129" s="32">
        <v>1733</v>
      </c>
      <c r="E129" s="32" t="s">
        <v>148</v>
      </c>
      <c r="F129" s="32" t="s">
        <v>439</v>
      </c>
      <c r="G129" s="173">
        <v>437.84999999999997</v>
      </c>
      <c r="H129" s="173">
        <v>892.44999999999993</v>
      </c>
      <c r="I129" s="29">
        <v>0.42836999999999997</v>
      </c>
      <c r="J129" s="29">
        <v>0.11791</v>
      </c>
      <c r="K129" s="29">
        <v>0.39579999999999999</v>
      </c>
      <c r="L129" s="29">
        <v>0.12414</v>
      </c>
      <c r="M129" s="29">
        <v>0.32401000000000002</v>
      </c>
      <c r="N129" s="29">
        <v>0.16499</v>
      </c>
      <c r="O129" s="29">
        <v>0.33367999999999998</v>
      </c>
      <c r="P129" s="29">
        <v>0.17680000000000001</v>
      </c>
      <c r="Q129" s="29">
        <v>0.50629999999999997</v>
      </c>
      <c r="R129" s="29">
        <v>0.14102999999999999</v>
      </c>
      <c r="T129" s="174">
        <f t="shared" si="22"/>
        <v>9.7834874957177117E-4</v>
      </c>
      <c r="U129" s="174">
        <f t="shared" si="23"/>
        <v>1.3211944646758923E-4</v>
      </c>
      <c r="V129" s="174">
        <f t="shared" si="24"/>
        <v>9.039625442503141E-4</v>
      </c>
      <c r="W129" s="174">
        <f t="shared" si="25"/>
        <v>1.3910022970474537E-4</v>
      </c>
      <c r="X129" s="174">
        <f t="shared" si="26"/>
        <v>7.4000228388717605E-4</v>
      </c>
      <c r="Y129" s="174">
        <f t="shared" si="27"/>
        <v>1.8487310213457337E-4</v>
      </c>
      <c r="Z129" s="174">
        <f t="shared" si="28"/>
        <v>7.6208747287883976E-4</v>
      </c>
      <c r="AA129" s="174">
        <f t="shared" si="29"/>
        <v>1.9810633648943921E-4</v>
      </c>
      <c r="AB129" s="174">
        <f t="shared" si="30"/>
        <v>1.1563320771953865E-3</v>
      </c>
      <c r="AC129" s="174">
        <f t="shared" si="31"/>
        <v>1.5802565970082357E-4</v>
      </c>
      <c r="AE129" s="175">
        <f t="shared" si="32"/>
        <v>0.13504330283594543</v>
      </c>
      <c r="AF129" s="175">
        <f t="shared" si="33"/>
        <v>0.15387831120824344</v>
      </c>
      <c r="AG129" s="175">
        <f t="shared" si="34"/>
        <v>0.24982774534620211</v>
      </c>
      <c r="AH129" s="175">
        <f t="shared" si="35"/>
        <v>0.25995222797860512</v>
      </c>
      <c r="AI129" s="175">
        <f t="shared" si="36"/>
        <v>0.13666113983805175</v>
      </c>
    </row>
    <row r="130" spans="1:35" x14ac:dyDescent="0.25">
      <c r="A130" s="25" t="s">
        <v>440</v>
      </c>
      <c r="B130" s="30" t="s">
        <v>58</v>
      </c>
      <c r="C130" s="31" t="s">
        <v>438</v>
      </c>
      <c r="D130" s="32">
        <v>1733</v>
      </c>
      <c r="E130" s="32" t="s">
        <v>277</v>
      </c>
      <c r="F130" s="32" t="s">
        <v>441</v>
      </c>
      <c r="G130" s="173">
        <v>731.0958333333333</v>
      </c>
      <c r="H130" s="173">
        <v>868.17083333333323</v>
      </c>
      <c r="I130" s="29">
        <v>2.5600111911562837E-2</v>
      </c>
      <c r="J130" s="29">
        <v>2.4648045754763495E-2</v>
      </c>
      <c r="K130" s="29">
        <v>3.86275867690066E-2</v>
      </c>
      <c r="L130" s="29">
        <v>4.7125854388526164E-2</v>
      </c>
      <c r="M130" s="29">
        <v>3.2817194866731153E-2</v>
      </c>
      <c r="N130" s="29">
        <v>4.6674782097090459E-2</v>
      </c>
      <c r="O130" s="29">
        <v>2.7244721834052837E-2</v>
      </c>
      <c r="P130" s="29">
        <v>2.8932305298022234E-2</v>
      </c>
      <c r="Q130" s="29">
        <v>3.1822609094998393E-2</v>
      </c>
      <c r="R130" s="29">
        <v>2.695382737644849E-2</v>
      </c>
      <c r="T130" s="174">
        <f t="shared" si="22"/>
        <v>3.5016082357961967E-5</v>
      </c>
      <c r="U130" s="174">
        <f t="shared" si="23"/>
        <v>2.8390778414114156E-5</v>
      </c>
      <c r="V130" s="174">
        <f t="shared" si="24"/>
        <v>5.2835189325165901E-5</v>
      </c>
      <c r="W130" s="174">
        <f t="shared" si="25"/>
        <v>5.4281775635777717E-5</v>
      </c>
      <c r="X130" s="174">
        <f t="shared" si="26"/>
        <v>4.4887678701580829E-5</v>
      </c>
      <c r="Y130" s="174">
        <f t="shared" si="27"/>
        <v>5.3762209354445941E-5</v>
      </c>
      <c r="Z130" s="174">
        <f t="shared" si="28"/>
        <v>3.7265595824605078E-5</v>
      </c>
      <c r="AA130" s="174">
        <f t="shared" si="29"/>
        <v>3.3325590064960987E-5</v>
      </c>
      <c r="AB130" s="174">
        <f t="shared" si="30"/>
        <v>4.3527274598061214E-5</v>
      </c>
      <c r="AC130" s="174">
        <f t="shared" si="31"/>
        <v>3.104668613774957E-5</v>
      </c>
      <c r="AE130" s="175">
        <f t="shared" si="32"/>
        <v>0.81079254166360659</v>
      </c>
      <c r="AF130" s="175">
        <f t="shared" si="33"/>
        <v>1.0273792207255854</v>
      </c>
      <c r="AG130" s="175">
        <f t="shared" si="34"/>
        <v>1.1977052703452133</v>
      </c>
      <c r="AH130" s="175">
        <f t="shared" si="35"/>
        <v>0.89427229935653807</v>
      </c>
      <c r="AI130" s="175">
        <f t="shared" si="36"/>
        <v>0.71326970099645171</v>
      </c>
    </row>
    <row r="131" spans="1:35" x14ac:dyDescent="0.25">
      <c r="A131" s="25" t="s">
        <v>442</v>
      </c>
      <c r="B131" s="30" t="s">
        <v>58</v>
      </c>
      <c r="C131" s="31" t="s">
        <v>443</v>
      </c>
      <c r="D131" s="32"/>
      <c r="E131" s="32">
        <v>3</v>
      </c>
      <c r="F131" s="32" t="s">
        <v>444</v>
      </c>
      <c r="G131" s="173">
        <v>2006.2958333333329</v>
      </c>
      <c r="H131" s="173">
        <v>957.40833333333285</v>
      </c>
      <c r="I131" s="29">
        <v>5.4288391817897373E-2</v>
      </c>
      <c r="J131" s="29">
        <v>2.1016184873317412E-2</v>
      </c>
      <c r="K131" s="29">
        <v>5.4167202735126672E-2</v>
      </c>
      <c r="L131" s="29">
        <v>3.6209366770147834E-2</v>
      </c>
      <c r="M131" s="29">
        <v>6.4325197778459298E-2</v>
      </c>
      <c r="N131" s="29">
        <v>2.9955457166789396E-2</v>
      </c>
      <c r="O131" s="29">
        <v>5.2771109843314006E-2</v>
      </c>
      <c r="P131" s="29">
        <v>2.7960268585157936E-2</v>
      </c>
      <c r="Q131" s="29">
        <v>4.3733500480239912E-2</v>
      </c>
      <c r="R131" s="29">
        <v>2.2066824834428643E-2</v>
      </c>
      <c r="T131" s="174">
        <f t="shared" si="22"/>
        <v>2.7059016380301534E-5</v>
      </c>
      <c r="U131" s="174">
        <f t="shared" si="23"/>
        <v>2.1951119644161674E-5</v>
      </c>
      <c r="V131" s="174">
        <f t="shared" si="24"/>
        <v>2.6998611986912872E-5</v>
      </c>
      <c r="W131" s="174">
        <f t="shared" si="25"/>
        <v>3.7820191771342269E-5</v>
      </c>
      <c r="X131" s="174">
        <f t="shared" si="26"/>
        <v>3.2061671419407313E-5</v>
      </c>
      <c r="Y131" s="174">
        <f t="shared" si="27"/>
        <v>3.1288068135458826E-5</v>
      </c>
      <c r="Z131" s="174">
        <f t="shared" si="28"/>
        <v>2.6302756037547146E-5</v>
      </c>
      <c r="AA131" s="174">
        <f t="shared" si="29"/>
        <v>2.9204120761943736E-5</v>
      </c>
      <c r="AB131" s="174">
        <f t="shared" si="30"/>
        <v>2.1798131538547575E-5</v>
      </c>
      <c r="AC131" s="174">
        <f t="shared" si="31"/>
        <v>2.3048498813040749E-5</v>
      </c>
      <c r="AE131" s="175">
        <f t="shared" si="32"/>
        <v>0.81123124860302331</v>
      </c>
      <c r="AF131" s="175">
        <f t="shared" si="33"/>
        <v>1.4008198565791077</v>
      </c>
      <c r="AG131" s="175">
        <f t="shared" si="34"/>
        <v>0.97587139878552254</v>
      </c>
      <c r="AH131" s="175">
        <f t="shared" si="35"/>
        <v>1.1103064910861393</v>
      </c>
      <c r="AI131" s="175">
        <f t="shared" si="36"/>
        <v>1.0573612133811578</v>
      </c>
    </row>
    <row r="132" spans="1:35" x14ac:dyDescent="0.25">
      <c r="A132" s="25" t="s">
        <v>445</v>
      </c>
      <c r="B132" s="30" t="s">
        <v>58</v>
      </c>
      <c r="C132" s="31" t="s">
        <v>446</v>
      </c>
      <c r="D132" s="32">
        <v>1743</v>
      </c>
      <c r="E132" s="32">
        <v>6</v>
      </c>
      <c r="F132" s="32" t="s">
        <v>447</v>
      </c>
      <c r="G132" s="173">
        <v>5038.1875000000009</v>
      </c>
      <c r="H132" s="173">
        <v>422.77499999999992</v>
      </c>
      <c r="I132" s="29">
        <v>0.11765</v>
      </c>
      <c r="J132" s="29">
        <v>1.0368E-2</v>
      </c>
      <c r="K132" s="29">
        <v>0.12855</v>
      </c>
      <c r="L132" s="29">
        <v>1.6050999999999999E-2</v>
      </c>
      <c r="M132" s="29">
        <v>0.13386000000000001</v>
      </c>
      <c r="N132" s="29">
        <v>1.5980999999999999E-2</v>
      </c>
      <c r="O132" s="29">
        <v>9.5390000000000003E-2</v>
      </c>
      <c r="P132" s="29">
        <v>1.5827000000000001E-2</v>
      </c>
      <c r="Q132" s="29">
        <v>0.10092</v>
      </c>
      <c r="R132" s="29">
        <v>1.393E-2</v>
      </c>
      <c r="T132" s="174">
        <f t="shared" si="22"/>
        <v>2.33516517596854E-5</v>
      </c>
      <c r="U132" s="174">
        <f t="shared" si="23"/>
        <v>2.4523682810005327E-5</v>
      </c>
      <c r="V132" s="174">
        <f t="shared" si="24"/>
        <v>2.5515128208309036E-5</v>
      </c>
      <c r="W132" s="174">
        <f t="shared" si="25"/>
        <v>3.7965821063213295E-5</v>
      </c>
      <c r="X132" s="174">
        <f t="shared" si="26"/>
        <v>2.6569078661721101E-5</v>
      </c>
      <c r="Y132" s="174">
        <f t="shared" si="27"/>
        <v>3.7800248359056239E-5</v>
      </c>
      <c r="Z132" s="174">
        <f t="shared" si="28"/>
        <v>1.8933396186624651E-5</v>
      </c>
      <c r="AA132" s="174">
        <f t="shared" si="29"/>
        <v>3.7435988409910718E-5</v>
      </c>
      <c r="AB132" s="174">
        <f t="shared" si="30"/>
        <v>2.0031013137164898E-5</v>
      </c>
      <c r="AC132" s="174">
        <f t="shared" si="31"/>
        <v>3.2948968127254454E-5</v>
      </c>
      <c r="AE132" s="175">
        <f t="shared" si="32"/>
        <v>1.0501904988298658</v>
      </c>
      <c r="AF132" s="175">
        <f t="shared" si="33"/>
        <v>1.4879729685563434</v>
      </c>
      <c r="AG132" s="175">
        <f t="shared" si="34"/>
        <v>1.4227158133833309</v>
      </c>
      <c r="AH132" s="175">
        <f t="shared" si="35"/>
        <v>1.9772463450776505</v>
      </c>
      <c r="AI132" s="175">
        <f t="shared" si="36"/>
        <v>1.6448977344097488</v>
      </c>
    </row>
    <row r="133" spans="1:35" x14ac:dyDescent="0.25">
      <c r="A133" s="25" t="s">
        <v>448</v>
      </c>
      <c r="B133" s="30" t="s">
        <v>58</v>
      </c>
      <c r="C133" s="31" t="s">
        <v>446</v>
      </c>
      <c r="D133" s="32">
        <v>1743</v>
      </c>
      <c r="E133" s="32">
        <v>7</v>
      </c>
      <c r="F133" s="32" t="s">
        <v>449</v>
      </c>
      <c r="G133" s="173">
        <v>4621.8916666666664</v>
      </c>
      <c r="H133" s="173">
        <v>730.80833333333339</v>
      </c>
      <c r="I133" s="29">
        <v>0.17918999999999999</v>
      </c>
      <c r="J133" s="29">
        <v>1.7696E-2</v>
      </c>
      <c r="K133" s="29">
        <v>0.31863999999999998</v>
      </c>
      <c r="L133" s="29">
        <v>3.6013000000000003E-2</v>
      </c>
      <c r="M133" s="29">
        <v>0.20064000000000001</v>
      </c>
      <c r="N133" s="29">
        <v>2.3132E-2</v>
      </c>
      <c r="O133" s="29">
        <v>0.16916</v>
      </c>
      <c r="P133" s="29">
        <v>2.0174000000000001E-2</v>
      </c>
      <c r="Q133" s="29">
        <v>0.16364999999999999</v>
      </c>
      <c r="R133" s="29">
        <v>2.1711999999999999E-2</v>
      </c>
      <c r="T133" s="174">
        <f t="shared" si="22"/>
        <v>3.8769839910426285E-5</v>
      </c>
      <c r="U133" s="174">
        <f t="shared" si="23"/>
        <v>2.4214283270807438E-5</v>
      </c>
      <c r="V133" s="174">
        <f t="shared" si="24"/>
        <v>6.8941468770903689E-5</v>
      </c>
      <c r="W133" s="174">
        <f t="shared" si="25"/>
        <v>4.9278310546540934E-5</v>
      </c>
      <c r="X133" s="174">
        <f t="shared" si="26"/>
        <v>4.3410796805781186E-5</v>
      </c>
      <c r="Y133" s="174">
        <f t="shared" si="27"/>
        <v>3.1652622096536937E-5</v>
      </c>
      <c r="Z133" s="174">
        <f t="shared" si="28"/>
        <v>3.6599732793390875E-5</v>
      </c>
      <c r="AA133" s="174">
        <f t="shared" si="29"/>
        <v>2.7605049203507531E-5</v>
      </c>
      <c r="AB133" s="174">
        <f t="shared" si="30"/>
        <v>3.5407580229595749E-5</v>
      </c>
      <c r="AC133" s="174">
        <f t="shared" si="31"/>
        <v>2.9709568172229378E-5</v>
      </c>
      <c r="AE133" s="175">
        <f t="shared" si="32"/>
        <v>0.62456495375663246</v>
      </c>
      <c r="AF133" s="175">
        <f t="shared" si="33"/>
        <v>0.71478475038435119</v>
      </c>
      <c r="AG133" s="175">
        <f t="shared" si="34"/>
        <v>0.72914169804691609</v>
      </c>
      <c r="AH133" s="175">
        <f t="shared" si="35"/>
        <v>0.75424182354938962</v>
      </c>
      <c r="AI133" s="175">
        <f t="shared" si="36"/>
        <v>0.83907366670022721</v>
      </c>
    </row>
    <row r="134" spans="1:35" x14ac:dyDescent="0.25">
      <c r="A134" s="25" t="s">
        <v>450</v>
      </c>
      <c r="B134" s="30" t="s">
        <v>58</v>
      </c>
      <c r="C134" s="31" t="s">
        <v>446</v>
      </c>
      <c r="D134" s="32">
        <v>1743</v>
      </c>
      <c r="E134" s="32" t="s">
        <v>451</v>
      </c>
      <c r="F134" s="32" t="s">
        <v>452</v>
      </c>
      <c r="G134" s="173">
        <v>3020.9816666666666</v>
      </c>
      <c r="H134" s="173">
        <v>1488.95</v>
      </c>
      <c r="I134" s="29">
        <v>0.12189</v>
      </c>
      <c r="J134" s="29">
        <v>6.6164000000000001E-2</v>
      </c>
      <c r="K134" s="29">
        <v>0.30049999999999999</v>
      </c>
      <c r="L134" s="29">
        <v>0.14848</v>
      </c>
      <c r="M134" s="29">
        <v>0.1303</v>
      </c>
      <c r="N134" s="29">
        <v>6.8601999999999996E-2</v>
      </c>
      <c r="O134" s="29">
        <v>0.11632000000000001</v>
      </c>
      <c r="P134" s="29">
        <v>6.0704000000000001E-2</v>
      </c>
      <c r="Q134" s="29">
        <v>0.11405999999999999</v>
      </c>
      <c r="R134" s="29">
        <v>6.2720999999999999E-2</v>
      </c>
      <c r="T134" s="174">
        <f t="shared" si="22"/>
        <v>4.0347811886754249E-5</v>
      </c>
      <c r="U134" s="174">
        <f t="shared" si="23"/>
        <v>4.4436683568957988E-5</v>
      </c>
      <c r="V134" s="174">
        <f t="shared" si="24"/>
        <v>9.9470977700957027E-5</v>
      </c>
      <c r="W134" s="174">
        <f t="shared" si="25"/>
        <v>9.9721280096712442E-5</v>
      </c>
      <c r="X134" s="174">
        <f t="shared" si="26"/>
        <v>4.3131675189466556E-5</v>
      </c>
      <c r="Y134" s="174">
        <f t="shared" si="27"/>
        <v>4.6074079048994252E-5</v>
      </c>
      <c r="Z134" s="174">
        <f t="shared" si="28"/>
        <v>3.8504040353328863E-5</v>
      </c>
      <c r="AA134" s="174">
        <f t="shared" si="29"/>
        <v>4.0769669901608512E-5</v>
      </c>
      <c r="AB134" s="174">
        <f t="shared" si="30"/>
        <v>3.7755939156642788E-5</v>
      </c>
      <c r="AC134" s="174">
        <f t="shared" si="31"/>
        <v>4.2124315793008495E-5</v>
      </c>
      <c r="AE134" s="175">
        <f t="shared" si="32"/>
        <v>1.1013406053760766</v>
      </c>
      <c r="AF134" s="175">
        <f t="shared" si="33"/>
        <v>1.0025163359357732</v>
      </c>
      <c r="AG134" s="175">
        <f t="shared" si="34"/>
        <v>1.068219095284439</v>
      </c>
      <c r="AH134" s="175">
        <f t="shared" si="35"/>
        <v>1.0588413456740982</v>
      </c>
      <c r="AI134" s="175">
        <f t="shared" si="36"/>
        <v>1.1157003834083448</v>
      </c>
    </row>
    <row r="135" spans="1:35" x14ac:dyDescent="0.25">
      <c r="A135" s="25" t="s">
        <v>453</v>
      </c>
      <c r="B135" s="30" t="s">
        <v>58</v>
      </c>
      <c r="C135" s="31" t="s">
        <v>454</v>
      </c>
      <c r="D135" s="32">
        <v>1745</v>
      </c>
      <c r="E135" s="32" t="s">
        <v>455</v>
      </c>
      <c r="F135" s="32" t="s">
        <v>456</v>
      </c>
      <c r="G135" s="173">
        <v>1396.2666666666662</v>
      </c>
      <c r="H135" s="173">
        <v>396.63333333333344</v>
      </c>
      <c r="I135" s="29">
        <v>5.8665000000000002E-2</v>
      </c>
      <c r="J135" s="29">
        <v>1.8648999999999999E-2</v>
      </c>
      <c r="K135" s="29">
        <v>7.9201999999999995E-2</v>
      </c>
      <c r="L135" s="29">
        <v>4.2667999999999998E-2</v>
      </c>
      <c r="M135" s="29">
        <v>6.9084000000000007E-2</v>
      </c>
      <c r="N135" s="29">
        <v>3.3062000000000001E-2</v>
      </c>
      <c r="O135" s="29">
        <v>5.2665999999999998E-2</v>
      </c>
      <c r="P135" s="29">
        <v>2.3047000000000002E-2</v>
      </c>
      <c r="Q135" s="29">
        <v>6.4847000000000002E-2</v>
      </c>
      <c r="R135" s="29">
        <v>2.7164000000000001E-2</v>
      </c>
      <c r="T135" s="174">
        <f t="shared" ref="T135:T197" si="37">I135/$G135</f>
        <v>4.2015613063407199E-5</v>
      </c>
      <c r="U135" s="174">
        <f t="shared" ref="U135:U197" si="38">J135/$H135</f>
        <v>4.701823682662407E-5</v>
      </c>
      <c r="V135" s="174">
        <f t="shared" ref="V135:V197" si="39">K135/$G135</f>
        <v>5.6724121466768543E-5</v>
      </c>
      <c r="W135" s="174">
        <f t="shared" ref="W135:W197" si="40">L135/$H135</f>
        <v>1.0757542650642908E-4</v>
      </c>
      <c r="X135" s="174">
        <f t="shared" ref="X135:X197" si="41">M135/$G135</f>
        <v>4.9477654698242953E-5</v>
      </c>
      <c r="Y135" s="174">
        <f t="shared" ref="Y135:Y197" si="42">N135/$H135</f>
        <v>8.335658458694006E-5</v>
      </c>
      <c r="Z135" s="174">
        <f t="shared" ref="Z135:Z197" si="43">O135/$G135</f>
        <v>3.7719155844155854E-5</v>
      </c>
      <c r="AA135" s="174">
        <f t="shared" ref="AA135:AA197" si="44">P135/$H135</f>
        <v>5.8106563576771143E-5</v>
      </c>
      <c r="AB135" s="174">
        <f t="shared" ref="AB135:AB197" si="45">Q135/$G135</f>
        <v>4.6443134071810561E-5</v>
      </c>
      <c r="AC135" s="174">
        <f t="shared" ref="AC135:AC197" si="46">R135/$H135</f>
        <v>6.8486427430876522E-5</v>
      </c>
      <c r="AE135" s="175">
        <f t="shared" ref="AE135:AE197" si="47">U135/T135</f>
        <v>1.1190658281164967</v>
      </c>
      <c r="AF135" s="175">
        <f t="shared" ref="AF135:AF197" si="48">W135/V135</f>
        <v>1.8964670359760696</v>
      </c>
      <c r="AG135" s="175">
        <f t="shared" ref="AG135:AG197" si="49">Y135/X135</f>
        <v>1.6847319278838051</v>
      </c>
      <c r="AH135" s="175">
        <f t="shared" ref="AH135:AH197" si="50">AA135/Z135</f>
        <v>1.5405054083619976</v>
      </c>
      <c r="AI135" s="175">
        <f t="shared" ref="AI135:AI197" si="51">AC135/AB135</f>
        <v>1.474629755282719</v>
      </c>
    </row>
    <row r="136" spans="1:35" x14ac:dyDescent="0.25">
      <c r="A136" s="25" t="s">
        <v>457</v>
      </c>
      <c r="B136" s="30" t="s">
        <v>58</v>
      </c>
      <c r="C136" s="31" t="s">
        <v>454</v>
      </c>
      <c r="D136" s="32">
        <v>1745</v>
      </c>
      <c r="E136" s="32" t="s">
        <v>458</v>
      </c>
      <c r="F136" s="32" t="s">
        <v>459</v>
      </c>
      <c r="G136" s="173">
        <v>5427.3583333333327</v>
      </c>
      <c r="H136" s="173">
        <v>751.5333333333333</v>
      </c>
      <c r="I136" s="29">
        <v>0.15235000000000001</v>
      </c>
      <c r="J136" s="29">
        <v>1.8069999999999999E-2</v>
      </c>
      <c r="K136" s="29">
        <v>0.20058000000000001</v>
      </c>
      <c r="L136" s="29">
        <v>3.9107000000000003E-2</v>
      </c>
      <c r="M136" s="29">
        <v>0.16309999999999999</v>
      </c>
      <c r="N136" s="29">
        <v>3.2584000000000002E-2</v>
      </c>
      <c r="O136" s="29">
        <v>0.13342999999999999</v>
      </c>
      <c r="P136" s="29">
        <v>2.0329E-2</v>
      </c>
      <c r="Q136" s="29">
        <v>0.16314000000000001</v>
      </c>
      <c r="R136" s="29">
        <v>2.5350999999999999E-2</v>
      </c>
      <c r="T136" s="174">
        <f t="shared" si="37"/>
        <v>2.8070746511117293E-5</v>
      </c>
      <c r="U136" s="174">
        <f t="shared" si="38"/>
        <v>2.4044176350572165E-5</v>
      </c>
      <c r="V136" s="174">
        <f t="shared" si="39"/>
        <v>3.6957206007219603E-5</v>
      </c>
      <c r="W136" s="174">
        <f t="shared" si="40"/>
        <v>5.2036281380289194E-5</v>
      </c>
      <c r="X136" s="174">
        <f t="shared" si="41"/>
        <v>3.0051452287254545E-5</v>
      </c>
      <c r="Y136" s="174">
        <f t="shared" si="42"/>
        <v>4.3356692983234282E-5</v>
      </c>
      <c r="Z136" s="174">
        <f t="shared" si="43"/>
        <v>2.458470434511572E-5</v>
      </c>
      <c r="AA136" s="174">
        <f t="shared" si="44"/>
        <v>2.7050031047635945E-5</v>
      </c>
      <c r="AB136" s="174">
        <f t="shared" si="45"/>
        <v>3.0058822355258779E-5</v>
      </c>
      <c r="AC136" s="174">
        <f t="shared" si="46"/>
        <v>3.3732369378160208E-5</v>
      </c>
      <c r="AE136" s="175">
        <f t="shared" si="47"/>
        <v>0.85655635631384353</v>
      </c>
      <c r="AF136" s="175">
        <f t="shared" si="48"/>
        <v>1.4080144849186891</v>
      </c>
      <c r="AG136" s="175">
        <f t="shared" si="49"/>
        <v>1.4427486754649381</v>
      </c>
      <c r="AH136" s="175">
        <f t="shared" si="50"/>
        <v>1.1002788834843162</v>
      </c>
      <c r="AI136" s="175">
        <f t="shared" si="51"/>
        <v>1.1222119409564542</v>
      </c>
    </row>
    <row r="137" spans="1:35" x14ac:dyDescent="0.25">
      <c r="A137" s="25" t="s">
        <v>460</v>
      </c>
      <c r="B137" s="30" t="s">
        <v>59</v>
      </c>
      <c r="C137" s="31" t="s">
        <v>461</v>
      </c>
      <c r="D137" s="32"/>
      <c r="E137" s="32" t="s">
        <v>102</v>
      </c>
      <c r="F137" s="32" t="s">
        <v>462</v>
      </c>
      <c r="G137" s="173">
        <v>1182.3500000000001</v>
      </c>
      <c r="H137" s="173">
        <v>1702.6166666666668</v>
      </c>
      <c r="I137" s="29">
        <v>1.4553585575064117E-2</v>
      </c>
      <c r="J137" s="29">
        <v>2.4753851888667994E-2</v>
      </c>
      <c r="K137" s="29">
        <v>2.7821304265871479E-2</v>
      </c>
      <c r="L137" s="29">
        <v>4.7543271471676987E-2</v>
      </c>
      <c r="M137" s="29">
        <v>1.8709778941007383E-2</v>
      </c>
      <c r="N137" s="29">
        <v>3.0097145921568629E-2</v>
      </c>
      <c r="O137" s="29">
        <v>1.6873897023895208E-2</v>
      </c>
      <c r="P137" s="29">
        <v>3.628946526961991E-2</v>
      </c>
      <c r="Q137" s="29">
        <v>9.7679705182157021E-3</v>
      </c>
      <c r="R137" s="29">
        <v>2.1578E-2</v>
      </c>
      <c r="T137" s="174">
        <f t="shared" si="37"/>
        <v>1.2309033344664537E-5</v>
      </c>
      <c r="U137" s="174">
        <f t="shared" si="38"/>
        <v>1.4538711134039563E-5</v>
      </c>
      <c r="V137" s="174">
        <f t="shared" si="39"/>
        <v>2.3530514877888507E-5</v>
      </c>
      <c r="W137" s="174">
        <f t="shared" si="40"/>
        <v>2.7923649757731912E-5</v>
      </c>
      <c r="X137" s="174">
        <f t="shared" si="41"/>
        <v>1.5824230507893077E-5</v>
      </c>
      <c r="Y137" s="174">
        <f t="shared" si="42"/>
        <v>1.7676994775630818E-5</v>
      </c>
      <c r="Z137" s="174">
        <f t="shared" si="43"/>
        <v>1.4271490695559865E-5</v>
      </c>
      <c r="AA137" s="174">
        <f t="shared" si="44"/>
        <v>2.1313937529265685E-5</v>
      </c>
      <c r="AB137" s="174">
        <f t="shared" si="45"/>
        <v>8.2614881534365465E-6</v>
      </c>
      <c r="AC137" s="174">
        <f t="shared" si="46"/>
        <v>1.26734340280157E-5</v>
      </c>
      <c r="AE137" s="175">
        <f t="shared" si="47"/>
        <v>1.1811415833349335</v>
      </c>
      <c r="AF137" s="175">
        <f t="shared" si="48"/>
        <v>1.1866994794904215</v>
      </c>
      <c r="AG137" s="175">
        <f t="shared" si="49"/>
        <v>1.1170840039781769</v>
      </c>
      <c r="AH137" s="175">
        <f t="shared" si="50"/>
        <v>1.4934625950389935</v>
      </c>
      <c r="AI137" s="175">
        <f t="shared" si="51"/>
        <v>1.5340376688362023</v>
      </c>
    </row>
    <row r="138" spans="1:35" x14ac:dyDescent="0.25">
      <c r="A138" s="25" t="s">
        <v>463</v>
      </c>
      <c r="B138" s="30" t="s">
        <v>59</v>
      </c>
      <c r="C138" s="31" t="s">
        <v>464</v>
      </c>
      <c r="D138" s="32"/>
      <c r="E138" s="32">
        <v>3</v>
      </c>
      <c r="F138" s="32" t="s">
        <v>465</v>
      </c>
      <c r="G138" s="181">
        <v>2396.8333333333335</v>
      </c>
      <c r="H138" s="181">
        <v>1040.8791666666668</v>
      </c>
      <c r="I138" s="29">
        <v>3.3599804458473076E-2</v>
      </c>
      <c r="J138" s="29">
        <v>1.3050938121272367E-2</v>
      </c>
      <c r="K138" s="29">
        <v>5.7491682400383166E-2</v>
      </c>
      <c r="L138" s="29">
        <v>1.9772295206395622E-2</v>
      </c>
      <c r="M138" s="29">
        <v>4.8857987358724764E-2</v>
      </c>
      <c r="N138" s="29">
        <v>2.1980647098039215E-2</v>
      </c>
      <c r="O138" s="29">
        <v>5.0929604901396287E-2</v>
      </c>
      <c r="P138" s="29">
        <v>2.0439807040812458E-2</v>
      </c>
      <c r="Q138" s="29">
        <v>2.657221943008296E-2</v>
      </c>
      <c r="R138" s="29">
        <v>1.3358999999999999E-2</v>
      </c>
      <c r="T138" s="174">
        <f t="shared" si="37"/>
        <v>1.4018415044213785E-5</v>
      </c>
      <c r="U138" s="174">
        <f t="shared" si="38"/>
        <v>1.2538379611407695E-5</v>
      </c>
      <c r="V138" s="174">
        <f t="shared" si="39"/>
        <v>2.3986516542820317E-5</v>
      </c>
      <c r="W138" s="174">
        <f t="shared" si="40"/>
        <v>1.8995764195871873E-5</v>
      </c>
      <c r="X138" s="174">
        <f t="shared" si="41"/>
        <v>2.0384390804001709E-5</v>
      </c>
      <c r="Y138" s="174">
        <f t="shared" si="42"/>
        <v>2.1117385957901816E-5</v>
      </c>
      <c r="Z138" s="174">
        <f t="shared" si="43"/>
        <v>2.1248705194936216E-5</v>
      </c>
      <c r="AA138" s="174">
        <f t="shared" si="44"/>
        <v>1.9637060376824835E-5</v>
      </c>
      <c r="AB138" s="174">
        <f t="shared" si="45"/>
        <v>1.1086385966240021E-5</v>
      </c>
      <c r="AC138" s="174">
        <f t="shared" si="46"/>
        <v>1.2834342763128923E-5</v>
      </c>
      <c r="AE138" s="175">
        <f t="shared" si="47"/>
        <v>0.89442205640665584</v>
      </c>
      <c r="AF138" s="175">
        <f t="shared" si="48"/>
        <v>0.7919350924491666</v>
      </c>
      <c r="AG138" s="175">
        <f t="shared" si="49"/>
        <v>1.0359586489951031</v>
      </c>
      <c r="AH138" s="175">
        <f t="shared" si="50"/>
        <v>0.92415326941919018</v>
      </c>
      <c r="AI138" s="175">
        <f t="shared" si="51"/>
        <v>1.1576669621833242</v>
      </c>
    </row>
    <row r="139" spans="1:35" x14ac:dyDescent="0.25">
      <c r="A139" s="25" t="s">
        <v>466</v>
      </c>
      <c r="B139" s="30" t="s">
        <v>59</v>
      </c>
      <c r="C139" s="31" t="s">
        <v>464</v>
      </c>
      <c r="D139" s="32"/>
      <c r="E139" s="32" t="s">
        <v>99</v>
      </c>
      <c r="F139" s="32" t="s">
        <v>467</v>
      </c>
      <c r="G139" s="173">
        <v>355.85833333333335</v>
      </c>
      <c r="H139" s="173">
        <v>1847.3875</v>
      </c>
      <c r="I139" s="29">
        <v>4.5836000000000002E-2</v>
      </c>
      <c r="J139" s="29">
        <v>2.6875E-2</v>
      </c>
      <c r="K139" s="29">
        <v>6.8075999999999998E-2</v>
      </c>
      <c r="L139" s="29">
        <v>3.5713000000000002E-2</v>
      </c>
      <c r="M139" s="29">
        <v>5.8424999999999998E-2</v>
      </c>
      <c r="N139" s="29">
        <v>3.9198999999999998E-2</v>
      </c>
      <c r="O139" s="29">
        <v>6.0899000000000002E-2</v>
      </c>
      <c r="P139" s="29">
        <v>3.8102999999999998E-2</v>
      </c>
      <c r="Q139" s="29">
        <v>3.4894000000000001E-2</v>
      </c>
      <c r="R139" s="29">
        <v>2.5991E-2</v>
      </c>
      <c r="T139" s="174">
        <f t="shared" si="37"/>
        <v>1.2880406528815305E-4</v>
      </c>
      <c r="U139" s="174">
        <f t="shared" si="38"/>
        <v>1.4547570555717194E-5</v>
      </c>
      <c r="V139" s="174">
        <f t="shared" si="39"/>
        <v>1.9130084537386131E-4</v>
      </c>
      <c r="W139" s="174">
        <f t="shared" si="40"/>
        <v>1.9331623711863375E-5</v>
      </c>
      <c r="X139" s="174">
        <f t="shared" si="41"/>
        <v>1.6418050254080508E-4</v>
      </c>
      <c r="Y139" s="174">
        <f t="shared" si="42"/>
        <v>2.1218612770737054E-5</v>
      </c>
      <c r="Z139" s="174">
        <f t="shared" si="43"/>
        <v>1.7113270730393648E-4</v>
      </c>
      <c r="AA139" s="174">
        <f t="shared" si="44"/>
        <v>2.0625342544539246E-5</v>
      </c>
      <c r="AB139" s="174">
        <f t="shared" si="45"/>
        <v>9.8055874294546044E-5</v>
      </c>
      <c r="AC139" s="174">
        <f t="shared" si="46"/>
        <v>1.4069056979112396E-5</v>
      </c>
      <c r="AE139" s="175">
        <f t="shared" si="47"/>
        <v>0.11294341155438072</v>
      </c>
      <c r="AF139" s="175">
        <f t="shared" si="48"/>
        <v>0.1010535195183449</v>
      </c>
      <c r="AG139" s="175">
        <f t="shared" si="49"/>
        <v>0.1292395408855776</v>
      </c>
      <c r="AH139" s="175">
        <f t="shared" si="50"/>
        <v>0.12052250484127537</v>
      </c>
      <c r="AI139" s="175">
        <f t="shared" si="51"/>
        <v>0.14348000138014097</v>
      </c>
    </row>
    <row r="140" spans="1:35" x14ac:dyDescent="0.25">
      <c r="A140" s="25" t="s">
        <v>468</v>
      </c>
      <c r="B140" s="30" t="s">
        <v>60</v>
      </c>
      <c r="C140" s="31" t="s">
        <v>469</v>
      </c>
      <c r="D140" s="32"/>
      <c r="E140" s="32">
        <v>1</v>
      </c>
      <c r="F140" s="32" t="s">
        <v>470</v>
      </c>
      <c r="G140" s="173">
        <v>2593.7333333333331</v>
      </c>
      <c r="H140" s="173">
        <v>556.1</v>
      </c>
      <c r="I140" s="29">
        <v>3.6623999999999997E-2</v>
      </c>
      <c r="J140" s="29">
        <v>4.5884000000000003E-3</v>
      </c>
      <c r="K140" s="29">
        <v>3.5591269910373084E-2</v>
      </c>
      <c r="L140" s="29">
        <v>5.8588521774621972E-3</v>
      </c>
      <c r="M140" s="29">
        <v>3.8078071524622566E-2</v>
      </c>
      <c r="N140" s="29">
        <v>5.8181999999999999E-3</v>
      </c>
      <c r="O140" s="29">
        <v>3.6311000000000003E-2</v>
      </c>
      <c r="P140" s="29">
        <v>5.5849717379037938E-3</v>
      </c>
      <c r="Q140" s="29">
        <v>3.7148E-2</v>
      </c>
      <c r="R140" s="29">
        <v>5.1269000000000002E-3</v>
      </c>
      <c r="T140" s="174">
        <f t="shared" si="37"/>
        <v>1.4120187117668227E-5</v>
      </c>
      <c r="U140" s="174">
        <f t="shared" si="38"/>
        <v>8.2510339866930404E-6</v>
      </c>
      <c r="V140" s="174">
        <f t="shared" si="39"/>
        <v>1.3722023560777163E-5</v>
      </c>
      <c r="W140" s="174">
        <f t="shared" si="40"/>
        <v>1.0535609022589817E-5</v>
      </c>
      <c r="X140" s="174">
        <f t="shared" si="41"/>
        <v>1.4680796608989321E-5</v>
      </c>
      <c r="Y140" s="174">
        <f t="shared" si="42"/>
        <v>1.0462506743391476E-5</v>
      </c>
      <c r="Z140" s="174">
        <f t="shared" si="43"/>
        <v>1.3999511643448313E-5</v>
      </c>
      <c r="AA140" s="174">
        <f t="shared" si="44"/>
        <v>1.0043106883481017E-5</v>
      </c>
      <c r="AB140" s="174">
        <f t="shared" si="45"/>
        <v>1.4322212512208915E-5</v>
      </c>
      <c r="AC140" s="174">
        <f t="shared" si="46"/>
        <v>9.2193850026973569E-6</v>
      </c>
      <c r="AE140" s="175">
        <f t="shared" si="47"/>
        <v>0.58434310522476962</v>
      </c>
      <c r="AF140" s="175">
        <f t="shared" si="48"/>
        <v>0.76778829127685311</v>
      </c>
      <c r="AG140" s="175">
        <f t="shared" si="49"/>
        <v>0.71266614626246449</v>
      </c>
      <c r="AH140" s="175">
        <f t="shared" si="50"/>
        <v>0.71738980182077505</v>
      </c>
      <c r="AI140" s="175">
        <f t="shared" si="51"/>
        <v>0.64371234506109498</v>
      </c>
    </row>
    <row r="141" spans="1:35" x14ac:dyDescent="0.25">
      <c r="A141" s="25" t="s">
        <v>471</v>
      </c>
      <c r="B141" s="30" t="s">
        <v>60</v>
      </c>
      <c r="C141" s="31" t="s">
        <v>469</v>
      </c>
      <c r="D141" s="32"/>
      <c r="E141" s="32">
        <v>3</v>
      </c>
      <c r="F141" s="32" t="s">
        <v>472</v>
      </c>
      <c r="G141" s="173">
        <v>2407.1708333333331</v>
      </c>
      <c r="H141" s="173">
        <v>488.78749999999997</v>
      </c>
      <c r="I141" s="29">
        <v>3.7633E-2</v>
      </c>
      <c r="J141" s="29">
        <v>5.1215999999999996E-3</v>
      </c>
      <c r="K141" s="29">
        <v>3.6515496444637932E-2</v>
      </c>
      <c r="L141" s="29">
        <v>6.2389586340490044E-3</v>
      </c>
      <c r="M141" s="29">
        <v>3.913375876612131E-2</v>
      </c>
      <c r="N141" s="29">
        <v>6.0361E-3</v>
      </c>
      <c r="O141" s="29">
        <v>3.8509000000000002E-2</v>
      </c>
      <c r="P141" s="29">
        <v>5.9463129571972664E-3</v>
      </c>
      <c r="Q141" s="29">
        <v>3.8989999999999997E-2</v>
      </c>
      <c r="R141" s="29">
        <v>5.5477E-3</v>
      </c>
      <c r="T141" s="174">
        <f t="shared" si="37"/>
        <v>1.5633705542987014E-5</v>
      </c>
      <c r="U141" s="174">
        <f t="shared" si="38"/>
        <v>1.0478173030202286E-5</v>
      </c>
      <c r="V141" s="174">
        <f t="shared" si="39"/>
        <v>1.516946613800278E-5</v>
      </c>
      <c r="W141" s="174">
        <f t="shared" si="40"/>
        <v>1.276415340827866E-5</v>
      </c>
      <c r="X141" s="174">
        <f t="shared" si="41"/>
        <v>1.6257158912120408E-5</v>
      </c>
      <c r="Y141" s="174">
        <f t="shared" si="42"/>
        <v>1.2349129222821779E-5</v>
      </c>
      <c r="Z141" s="174">
        <f t="shared" si="43"/>
        <v>1.5997618227483512E-5</v>
      </c>
      <c r="AA141" s="174">
        <f t="shared" si="44"/>
        <v>1.2165435812489613E-5</v>
      </c>
      <c r="AB141" s="174">
        <f t="shared" si="45"/>
        <v>1.6197437863605441E-5</v>
      </c>
      <c r="AC141" s="174">
        <f t="shared" si="46"/>
        <v>1.1349922000869499E-5</v>
      </c>
      <c r="AE141" s="175">
        <f t="shared" si="47"/>
        <v>0.6702296522977943</v>
      </c>
      <c r="AF141" s="175">
        <f t="shared" si="48"/>
        <v>0.8414372194880152</v>
      </c>
      <c r="AG141" s="175">
        <f t="shared" si="49"/>
        <v>0.75961176793412377</v>
      </c>
      <c r="AH141" s="175">
        <f t="shared" si="50"/>
        <v>0.76045293990012186</v>
      </c>
      <c r="AI141" s="175">
        <f t="shared" si="51"/>
        <v>0.70072329318033777</v>
      </c>
    </row>
    <row r="142" spans="1:35" x14ac:dyDescent="0.25">
      <c r="A142" s="25" t="s">
        <v>473</v>
      </c>
      <c r="B142" s="30" t="s">
        <v>60</v>
      </c>
      <c r="C142" s="31" t="s">
        <v>469</v>
      </c>
      <c r="D142" s="32"/>
      <c r="E142" s="32">
        <v>4</v>
      </c>
      <c r="F142" s="32" t="s">
        <v>474</v>
      </c>
      <c r="G142" s="173">
        <v>2432.6458333333335</v>
      </c>
      <c r="H142" s="173">
        <v>470.75</v>
      </c>
      <c r="I142" s="29">
        <v>3.8117999999999999E-2</v>
      </c>
      <c r="J142" s="29">
        <v>4.8907999999999998E-3</v>
      </c>
      <c r="K142" s="29">
        <v>6.1006999999999999E-2</v>
      </c>
      <c r="L142" s="29">
        <v>8.097E-3</v>
      </c>
      <c r="M142" s="29">
        <v>6.2421999999999998E-2</v>
      </c>
      <c r="N142" s="29">
        <v>6.0673000000000003E-3</v>
      </c>
      <c r="O142" s="29">
        <v>7.6679999999999998E-2</v>
      </c>
      <c r="P142" s="29">
        <v>9.0833000000000007E-3</v>
      </c>
      <c r="Q142" s="29">
        <v>3.8559000000000003E-2</v>
      </c>
      <c r="R142" s="29">
        <v>5.4479000000000003E-3</v>
      </c>
      <c r="T142" s="174">
        <f t="shared" si="37"/>
        <v>1.5669358637286218E-5</v>
      </c>
      <c r="U142" s="174">
        <f t="shared" si="38"/>
        <v>1.0389378651088687E-5</v>
      </c>
      <c r="V142" s="174">
        <f t="shared" si="39"/>
        <v>2.5078455385511316E-5</v>
      </c>
      <c r="W142" s="174">
        <f t="shared" si="40"/>
        <v>1.7200212426978227E-5</v>
      </c>
      <c r="X142" s="174">
        <f t="shared" si="41"/>
        <v>2.5660126576858185E-5</v>
      </c>
      <c r="Y142" s="174">
        <f t="shared" si="42"/>
        <v>1.288858204992034E-5</v>
      </c>
      <c r="Z142" s="174">
        <f t="shared" si="43"/>
        <v>3.1521234595390821E-5</v>
      </c>
      <c r="AA142" s="174">
        <f t="shared" si="44"/>
        <v>1.9295379713223582E-5</v>
      </c>
      <c r="AB142" s="174">
        <f t="shared" si="45"/>
        <v>1.5850642732963937E-5</v>
      </c>
      <c r="AC142" s="174">
        <f t="shared" si="46"/>
        <v>1.1572809346787042E-5</v>
      </c>
      <c r="AE142" s="175">
        <f t="shared" si="47"/>
        <v>0.66303790037497201</v>
      </c>
      <c r="AF142" s="175">
        <f t="shared" si="48"/>
        <v>0.68585613278700497</v>
      </c>
      <c r="AG142" s="175">
        <f t="shared" si="49"/>
        <v>0.50228053284600804</v>
      </c>
      <c r="AH142" s="175">
        <f t="shared" si="50"/>
        <v>0.6121390853150479</v>
      </c>
      <c r="AI142" s="175">
        <f t="shared" si="51"/>
        <v>0.73011609319283577</v>
      </c>
    </row>
    <row r="143" spans="1:35" x14ac:dyDescent="0.25">
      <c r="A143" s="25" t="s">
        <v>475</v>
      </c>
      <c r="B143" s="30" t="s">
        <v>60</v>
      </c>
      <c r="C143" s="31" t="s">
        <v>476</v>
      </c>
      <c r="D143" s="32"/>
      <c r="E143" s="32">
        <v>3</v>
      </c>
      <c r="F143" s="32" t="s">
        <v>477</v>
      </c>
      <c r="G143" s="173">
        <v>1224.7166666666667</v>
      </c>
      <c r="H143" s="173">
        <v>424.03749999999997</v>
      </c>
      <c r="I143" s="29">
        <v>1.3878E-2</v>
      </c>
      <c r="J143" s="29">
        <v>3.4851000000000001E-3</v>
      </c>
      <c r="K143" s="29">
        <v>1.9085931629247255E-2</v>
      </c>
      <c r="L143" s="29">
        <v>4.2738282065900466E-3</v>
      </c>
      <c r="M143" s="29">
        <v>1.6203346376398198E-2</v>
      </c>
      <c r="N143" s="29">
        <v>4.1511999999999999E-3</v>
      </c>
      <c r="O143" s="29">
        <v>1.7410999999999999E-2</v>
      </c>
      <c r="P143" s="29">
        <v>2.9466901396529833E-3</v>
      </c>
      <c r="Q143" s="29">
        <v>1.2007E-2</v>
      </c>
      <c r="R143" s="29">
        <v>3.6067E-3</v>
      </c>
      <c r="T143" s="174">
        <f t="shared" si="37"/>
        <v>1.1331600506239538E-5</v>
      </c>
      <c r="U143" s="174">
        <f t="shared" si="38"/>
        <v>8.218848568817618E-6</v>
      </c>
      <c r="V143" s="174">
        <f t="shared" si="39"/>
        <v>1.5583956802999812E-5</v>
      </c>
      <c r="W143" s="174">
        <f t="shared" si="40"/>
        <v>1.007889209466155E-5</v>
      </c>
      <c r="X143" s="174">
        <f t="shared" si="41"/>
        <v>1.3230281596884883E-5</v>
      </c>
      <c r="Y143" s="174">
        <f t="shared" si="42"/>
        <v>9.7897002034018219E-6</v>
      </c>
      <c r="Z143" s="174">
        <f t="shared" si="43"/>
        <v>1.4216349359715852E-5</v>
      </c>
      <c r="AA143" s="174">
        <f t="shared" si="44"/>
        <v>6.9491262910779904E-6</v>
      </c>
      <c r="AB143" s="174">
        <f t="shared" si="45"/>
        <v>9.8039002218200136E-6</v>
      </c>
      <c r="AC143" s="174">
        <f t="shared" si="46"/>
        <v>8.5056156589924255E-6</v>
      </c>
      <c r="AE143" s="175">
        <f t="shared" si="47"/>
        <v>0.72530341713794622</v>
      </c>
      <c r="AF143" s="175">
        <f t="shared" si="48"/>
        <v>0.64674794868023688</v>
      </c>
      <c r="AG143" s="175">
        <f t="shared" si="49"/>
        <v>0.73994647292366345</v>
      </c>
      <c r="AH143" s="175">
        <f t="shared" si="50"/>
        <v>0.48881229035981466</v>
      </c>
      <c r="AI143" s="175">
        <f t="shared" si="51"/>
        <v>0.86757468625210343</v>
      </c>
    </row>
    <row r="144" spans="1:35" x14ac:dyDescent="0.25">
      <c r="A144" s="25" t="s">
        <v>478</v>
      </c>
      <c r="B144" s="30" t="s">
        <v>60</v>
      </c>
      <c r="C144" s="31" t="s">
        <v>479</v>
      </c>
      <c r="D144" s="32"/>
      <c r="E144" s="32">
        <v>1</v>
      </c>
      <c r="F144" s="32" t="s">
        <v>480</v>
      </c>
      <c r="G144" s="173">
        <v>2090.1166666666663</v>
      </c>
      <c r="H144" s="173">
        <v>1746.6500000000003</v>
      </c>
      <c r="I144" s="29">
        <v>2.3758000000000001E-2</v>
      </c>
      <c r="J144" s="29">
        <v>3.5621E-2</v>
      </c>
      <c r="K144" s="29">
        <v>1.9412779968350714E-2</v>
      </c>
      <c r="L144" s="29">
        <v>3.1494713126967874E-2</v>
      </c>
      <c r="M144" s="29">
        <v>3.4551273649681143E-2</v>
      </c>
      <c r="N144" s="29">
        <v>4.1235000000000001E-2</v>
      </c>
      <c r="O144" s="29">
        <v>1.9182000000000001E-2</v>
      </c>
      <c r="P144" s="29">
        <v>4.4273434687544078E-2</v>
      </c>
      <c r="Q144" s="29">
        <v>2.1808000000000001E-2</v>
      </c>
      <c r="R144" s="29">
        <v>4.1923000000000002E-2</v>
      </c>
      <c r="T144" s="174">
        <f t="shared" si="37"/>
        <v>1.1366829602813242E-5</v>
      </c>
      <c r="U144" s="174">
        <f t="shared" si="38"/>
        <v>2.0393896888329084E-5</v>
      </c>
      <c r="V144" s="174">
        <f t="shared" si="39"/>
        <v>9.287893005183466E-6</v>
      </c>
      <c r="W144" s="174">
        <f t="shared" si="40"/>
        <v>1.8031496365595779E-5</v>
      </c>
      <c r="X144" s="174">
        <f t="shared" si="41"/>
        <v>1.6530787109019983E-5</v>
      </c>
      <c r="Y144" s="174">
        <f t="shared" si="42"/>
        <v>2.3608049695130675E-5</v>
      </c>
      <c r="Z144" s="174">
        <f t="shared" si="43"/>
        <v>9.1774781312047984E-6</v>
      </c>
      <c r="AA144" s="174">
        <f t="shared" si="44"/>
        <v>2.5347628138175405E-5</v>
      </c>
      <c r="AB144" s="174">
        <f t="shared" si="45"/>
        <v>1.0433867327980098E-5</v>
      </c>
      <c r="AC144" s="174">
        <f t="shared" si="46"/>
        <v>2.4001946583459764E-5</v>
      </c>
      <c r="AE144" s="175">
        <f t="shared" si="47"/>
        <v>1.7941587585056857</v>
      </c>
      <c r="AF144" s="175">
        <f t="shared" si="48"/>
        <v>1.9413979419802325</v>
      </c>
      <c r="AG144" s="175">
        <f t="shared" si="49"/>
        <v>1.4281261708493602</v>
      </c>
      <c r="AH144" s="175">
        <f t="shared" si="50"/>
        <v>2.7619382771384307</v>
      </c>
      <c r="AI144" s="175">
        <f t="shared" si="51"/>
        <v>2.300388324767622</v>
      </c>
    </row>
    <row r="145" spans="1:35" x14ac:dyDescent="0.25">
      <c r="A145" s="25" t="s">
        <v>481</v>
      </c>
      <c r="B145" s="30" t="s">
        <v>60</v>
      </c>
      <c r="C145" s="31" t="s">
        <v>479</v>
      </c>
      <c r="D145" s="32"/>
      <c r="E145" s="32">
        <v>2</v>
      </c>
      <c r="F145" s="32" t="s">
        <v>482</v>
      </c>
      <c r="G145" s="173">
        <v>2131.4083333333333</v>
      </c>
      <c r="H145" s="173">
        <v>1364.1916666666668</v>
      </c>
      <c r="I145" s="29">
        <v>2.3635E-2</v>
      </c>
      <c r="J145" s="29">
        <v>2.6197000000000002E-2</v>
      </c>
      <c r="K145" s="29">
        <v>1.8536826419553454E-2</v>
      </c>
      <c r="L145" s="29">
        <v>2.3796559726343338E-2</v>
      </c>
      <c r="M145" s="29">
        <v>3.3578602442900514E-2</v>
      </c>
      <c r="N145" s="29">
        <v>3.0353000000000002E-2</v>
      </c>
      <c r="O145" s="29">
        <v>1.8504E-2</v>
      </c>
      <c r="P145" s="29">
        <v>3.34551228865647E-2</v>
      </c>
      <c r="Q145" s="29">
        <v>2.1094000000000002E-2</v>
      </c>
      <c r="R145" s="29">
        <v>3.0742999999999999E-2</v>
      </c>
      <c r="T145" s="174">
        <f t="shared" si="37"/>
        <v>1.1088912260672717E-5</v>
      </c>
      <c r="U145" s="174">
        <f t="shared" si="38"/>
        <v>1.9203313317410186E-5</v>
      </c>
      <c r="V145" s="174">
        <f t="shared" si="39"/>
        <v>8.6969850542732487E-6</v>
      </c>
      <c r="W145" s="174">
        <f t="shared" si="40"/>
        <v>1.7443707000856431E-5</v>
      </c>
      <c r="X145" s="174">
        <f t="shared" si="41"/>
        <v>1.5754185586009493E-5</v>
      </c>
      <c r="Y145" s="174">
        <f t="shared" si="42"/>
        <v>2.2249806051202482E-5</v>
      </c>
      <c r="Z145" s="174">
        <f t="shared" si="43"/>
        <v>8.6815837728575387E-6</v>
      </c>
      <c r="AA145" s="174">
        <f t="shared" si="44"/>
        <v>2.4523770159299242E-5</v>
      </c>
      <c r="AB145" s="174">
        <f t="shared" si="45"/>
        <v>9.8967427639784339E-6</v>
      </c>
      <c r="AC145" s="174">
        <f t="shared" si="46"/>
        <v>2.2535689633054981E-5</v>
      </c>
      <c r="AE145" s="175">
        <f t="shared" si="47"/>
        <v>1.731758072026192</v>
      </c>
      <c r="AF145" s="175">
        <f t="shared" si="48"/>
        <v>2.005718866020759</v>
      </c>
      <c r="AG145" s="175">
        <f t="shared" si="49"/>
        <v>1.4123107747925367</v>
      </c>
      <c r="AH145" s="175">
        <f t="shared" si="50"/>
        <v>2.8248037225617022</v>
      </c>
      <c r="AI145" s="175">
        <f t="shared" si="51"/>
        <v>2.2770814772592676</v>
      </c>
    </row>
    <row r="146" spans="1:35" x14ac:dyDescent="0.25">
      <c r="A146" s="25" t="s">
        <v>483</v>
      </c>
      <c r="B146" s="30" t="s">
        <v>60</v>
      </c>
      <c r="C146" s="31" t="s">
        <v>484</v>
      </c>
      <c r="D146" s="32"/>
      <c r="E146" s="32">
        <v>1</v>
      </c>
      <c r="F146" s="32" t="s">
        <v>485</v>
      </c>
      <c r="G146" s="173">
        <v>2882.5916666666667</v>
      </c>
      <c r="H146" s="173">
        <v>471.66666666666657</v>
      </c>
      <c r="I146" s="29">
        <v>3.4958000000000003E-2</v>
      </c>
      <c r="J146" s="29">
        <v>3.3113999999999999E-3</v>
      </c>
      <c r="K146" s="29">
        <v>4.9227382617769204E-2</v>
      </c>
      <c r="L146" s="29">
        <v>4.9286638376718457E-3</v>
      </c>
      <c r="M146" s="29">
        <v>5.5421504777816266E-2</v>
      </c>
      <c r="N146" s="29">
        <v>4.0334999999999998E-3</v>
      </c>
      <c r="O146" s="29">
        <v>5.5018999999999998E-2</v>
      </c>
      <c r="P146" s="29">
        <v>3.3201421886020592E-3</v>
      </c>
      <c r="Q146" s="29">
        <v>2.9138000000000001E-2</v>
      </c>
      <c r="R146" s="29">
        <v>3.2434999999999999E-3</v>
      </c>
      <c r="T146" s="174">
        <f t="shared" si="37"/>
        <v>1.2127281294899557E-5</v>
      </c>
      <c r="U146" s="174">
        <f t="shared" si="38"/>
        <v>7.020636042402828E-6</v>
      </c>
      <c r="V146" s="174">
        <f t="shared" si="39"/>
        <v>1.707747343719137E-5</v>
      </c>
      <c r="W146" s="174">
        <f t="shared" si="40"/>
        <v>1.0449463966795435E-5</v>
      </c>
      <c r="X146" s="174">
        <f t="shared" si="41"/>
        <v>1.9226276624154628E-5</v>
      </c>
      <c r="Y146" s="174">
        <f t="shared" si="42"/>
        <v>8.5515901060070684E-6</v>
      </c>
      <c r="Z146" s="174">
        <f t="shared" si="43"/>
        <v>1.9086643674239905E-5</v>
      </c>
      <c r="AA146" s="174">
        <f t="shared" si="44"/>
        <v>7.039170717884226E-6</v>
      </c>
      <c r="AB146" s="174">
        <f t="shared" si="45"/>
        <v>1.0108264842690751E-5</v>
      </c>
      <c r="AC146" s="174">
        <f t="shared" si="46"/>
        <v>6.8766784452296834E-6</v>
      </c>
      <c r="AE146" s="175">
        <f t="shared" si="47"/>
        <v>0.57891260800188904</v>
      </c>
      <c r="AF146" s="175">
        <f t="shared" si="48"/>
        <v>0.61188582756267462</v>
      </c>
      <c r="AG146" s="175">
        <f t="shared" si="49"/>
        <v>0.4447865945746049</v>
      </c>
      <c r="AH146" s="175">
        <f t="shared" si="50"/>
        <v>0.36880086609384188</v>
      </c>
      <c r="AI146" s="175">
        <f t="shared" si="51"/>
        <v>0.68030255956364105</v>
      </c>
    </row>
    <row r="147" spans="1:35" x14ac:dyDescent="0.25">
      <c r="A147" s="25" t="s">
        <v>486</v>
      </c>
      <c r="B147" s="30" t="s">
        <v>60</v>
      </c>
      <c r="C147" s="31" t="s">
        <v>484</v>
      </c>
      <c r="D147" s="32"/>
      <c r="E147" s="32">
        <v>2</v>
      </c>
      <c r="F147" s="32" t="s">
        <v>487</v>
      </c>
      <c r="G147" s="173">
        <v>2815.3749999999995</v>
      </c>
      <c r="H147" s="173">
        <v>451.54166666666669</v>
      </c>
      <c r="I147" s="29">
        <v>3.5542999999999998E-2</v>
      </c>
      <c r="J147" s="29">
        <v>2.8149999999999998E-3</v>
      </c>
      <c r="K147" s="29">
        <v>5.2241427147901677E-2</v>
      </c>
      <c r="L147" s="29">
        <v>5.4685197597729891E-3</v>
      </c>
      <c r="M147" s="29">
        <v>5.5269308714166382E-2</v>
      </c>
      <c r="N147" s="29">
        <v>3.8162000000000001E-3</v>
      </c>
      <c r="O147" s="29">
        <v>5.7098000000000003E-2</v>
      </c>
      <c r="P147" s="29">
        <v>4.360211887128952E-3</v>
      </c>
      <c r="Q147" s="29">
        <v>2.9725000000000001E-2</v>
      </c>
      <c r="R147" s="29">
        <v>3.0385E-3</v>
      </c>
      <c r="T147" s="174">
        <f t="shared" si="37"/>
        <v>1.2624605958353685E-5</v>
      </c>
      <c r="U147" s="174">
        <f t="shared" si="38"/>
        <v>6.2341976561779086E-6</v>
      </c>
      <c r="V147" s="174">
        <f t="shared" si="39"/>
        <v>1.8555761540790014E-5</v>
      </c>
      <c r="W147" s="174">
        <f t="shared" si="40"/>
        <v>1.2110775513015755E-5</v>
      </c>
      <c r="X147" s="174">
        <f t="shared" si="41"/>
        <v>1.9631242272935714E-5</v>
      </c>
      <c r="Y147" s="174">
        <f t="shared" si="42"/>
        <v>8.4514902648334412E-6</v>
      </c>
      <c r="Z147" s="174">
        <f t="shared" si="43"/>
        <v>2.0280779647471477E-5</v>
      </c>
      <c r="AA147" s="174">
        <f t="shared" si="44"/>
        <v>9.6562780558360096E-6</v>
      </c>
      <c r="AB147" s="174">
        <f t="shared" si="45"/>
        <v>1.0558096168361233E-5</v>
      </c>
      <c r="AC147" s="174">
        <f t="shared" si="46"/>
        <v>6.7291685890929222E-6</v>
      </c>
      <c r="AE147" s="175">
        <f t="shared" si="47"/>
        <v>0.49381324666634435</v>
      </c>
      <c r="AF147" s="175">
        <f t="shared" si="48"/>
        <v>0.65266927937144292</v>
      </c>
      <c r="AG147" s="175">
        <f t="shared" si="49"/>
        <v>0.43051224916545133</v>
      </c>
      <c r="AH147" s="175">
        <f t="shared" si="50"/>
        <v>0.47612952873041614</v>
      </c>
      <c r="AI147" s="175">
        <f t="shared" si="51"/>
        <v>0.6373467793613955</v>
      </c>
    </row>
    <row r="148" spans="1:35" x14ac:dyDescent="0.25">
      <c r="A148" s="25" t="s">
        <v>488</v>
      </c>
      <c r="B148" s="30" t="s">
        <v>60</v>
      </c>
      <c r="C148" s="31" t="s">
        <v>489</v>
      </c>
      <c r="D148" s="32"/>
      <c r="E148" s="32" t="s">
        <v>490</v>
      </c>
      <c r="F148" s="32" t="s">
        <v>491</v>
      </c>
      <c r="G148" s="173">
        <v>3702.0166666666664</v>
      </c>
      <c r="H148" s="173">
        <v>1609.4083333333331</v>
      </c>
      <c r="I148" s="29">
        <v>9.0574000000000002E-2</v>
      </c>
      <c r="J148" s="29">
        <v>1.2754E-2</v>
      </c>
      <c r="K148" s="29">
        <v>0.1084</v>
      </c>
      <c r="L148" s="29">
        <v>1.1152E-2</v>
      </c>
      <c r="M148" s="29">
        <v>8.7748999999999994E-2</v>
      </c>
      <c r="N148" s="29">
        <v>8.8137000000000007E-3</v>
      </c>
      <c r="O148" s="29">
        <v>0.13597000000000001</v>
      </c>
      <c r="P148" s="29">
        <v>1.4250000000000001E-2</v>
      </c>
      <c r="Q148" s="29">
        <v>8.4641999999999995E-2</v>
      </c>
      <c r="R148" s="29">
        <v>1.1825E-2</v>
      </c>
      <c r="T148" s="174">
        <f t="shared" si="37"/>
        <v>2.4466124319627593E-5</v>
      </c>
      <c r="U148" s="174">
        <f t="shared" si="38"/>
        <v>7.9246513988059813E-6</v>
      </c>
      <c r="V148" s="174">
        <f t="shared" si="39"/>
        <v>2.9281337649299257E-5</v>
      </c>
      <c r="W148" s="174">
        <f t="shared" si="40"/>
        <v>6.9292545397118001E-6</v>
      </c>
      <c r="X148" s="174">
        <f t="shared" si="41"/>
        <v>2.370302672867491E-5</v>
      </c>
      <c r="Y148" s="174">
        <f t="shared" si="42"/>
        <v>5.4763603601737713E-6</v>
      </c>
      <c r="Z148" s="174">
        <f t="shared" si="43"/>
        <v>3.6728629890915317E-5</v>
      </c>
      <c r="AA148" s="174">
        <f t="shared" si="44"/>
        <v>8.8541855443770753E-6</v>
      </c>
      <c r="AB148" s="174">
        <f t="shared" si="45"/>
        <v>2.2863754440147488E-5</v>
      </c>
      <c r="AC148" s="174">
        <f t="shared" si="46"/>
        <v>7.3474206359479948E-6</v>
      </c>
      <c r="AE148" s="175">
        <f t="shared" si="47"/>
        <v>0.32390301362314849</v>
      </c>
      <c r="AF148" s="175">
        <f t="shared" si="48"/>
        <v>0.23664405713642753</v>
      </c>
      <c r="AG148" s="175">
        <f t="shared" si="49"/>
        <v>0.23104055118617844</v>
      </c>
      <c r="AH148" s="175">
        <f t="shared" si="50"/>
        <v>0.24107040122852835</v>
      </c>
      <c r="AI148" s="175">
        <f t="shared" si="51"/>
        <v>0.32135669822653146</v>
      </c>
    </row>
    <row r="149" spans="1:35" x14ac:dyDescent="0.25">
      <c r="A149" s="25" t="s">
        <v>492</v>
      </c>
      <c r="B149" s="30" t="s">
        <v>60</v>
      </c>
      <c r="C149" s="31" t="s">
        <v>493</v>
      </c>
      <c r="D149" s="32"/>
      <c r="E149" s="32">
        <v>1</v>
      </c>
      <c r="F149" s="32" t="s">
        <v>494</v>
      </c>
      <c r="G149" s="173">
        <v>1921.6916666666668</v>
      </c>
      <c r="H149" s="173">
        <v>313.30833333333334</v>
      </c>
      <c r="I149" s="29">
        <v>1.0024999999999999E-2</v>
      </c>
      <c r="J149" s="29">
        <v>3.7840999999999999E-3</v>
      </c>
      <c r="K149" s="29">
        <v>1.3746738299092674E-2</v>
      </c>
      <c r="L149" s="29">
        <v>4.1060975031421282E-3</v>
      </c>
      <c r="M149" s="29">
        <v>1.7034890324158024E-2</v>
      </c>
      <c r="N149" s="29">
        <v>4.5310000000000003E-3</v>
      </c>
      <c r="O149" s="29">
        <v>1.6393999999999999E-2</v>
      </c>
      <c r="P149" s="29">
        <v>4.0713268383612434E-3</v>
      </c>
      <c r="Q149" s="29">
        <v>1.3032E-2</v>
      </c>
      <c r="R149" s="29">
        <v>3.8416000000000001E-3</v>
      </c>
      <c r="T149" s="174">
        <f t="shared" si="37"/>
        <v>5.2167578045385347E-6</v>
      </c>
      <c r="U149" s="174">
        <f t="shared" si="38"/>
        <v>1.2077878554139957E-5</v>
      </c>
      <c r="V149" s="174">
        <f t="shared" si="39"/>
        <v>7.1534567889017951E-6</v>
      </c>
      <c r="W149" s="174">
        <f t="shared" si="40"/>
        <v>1.3105612159934447E-5</v>
      </c>
      <c r="X149" s="174">
        <f t="shared" si="41"/>
        <v>8.8645283838413313E-6</v>
      </c>
      <c r="Y149" s="174">
        <f t="shared" si="42"/>
        <v>1.4461792164268426E-5</v>
      </c>
      <c r="Z149" s="174">
        <f t="shared" si="43"/>
        <v>8.5310251818059594E-6</v>
      </c>
      <c r="AA149" s="174">
        <f t="shared" si="44"/>
        <v>1.2994633098474591E-5</v>
      </c>
      <c r="AB149" s="174">
        <f t="shared" si="45"/>
        <v>6.7815249584784232E-6</v>
      </c>
      <c r="AC149" s="174">
        <f t="shared" si="46"/>
        <v>1.22614038354124E-5</v>
      </c>
      <c r="AE149" s="175">
        <f t="shared" si="47"/>
        <v>2.3152078372571383</v>
      </c>
      <c r="AF149" s="175">
        <f t="shared" si="48"/>
        <v>1.8320670057400923</v>
      </c>
      <c r="AG149" s="175">
        <f t="shared" si="49"/>
        <v>1.6314226248776014</v>
      </c>
      <c r="AH149" s="175">
        <f t="shared" si="50"/>
        <v>1.5232205768408853</v>
      </c>
      <c r="AI149" s="175">
        <f t="shared" si="51"/>
        <v>1.8080599733077591</v>
      </c>
    </row>
    <row r="150" spans="1:35" x14ac:dyDescent="0.25">
      <c r="A150" s="25" t="s">
        <v>495</v>
      </c>
      <c r="B150" s="30" t="s">
        <v>60</v>
      </c>
      <c r="C150" s="31" t="s">
        <v>496</v>
      </c>
      <c r="D150" s="32"/>
      <c r="E150" s="32" t="s">
        <v>497</v>
      </c>
      <c r="F150" s="32" t="s">
        <v>498</v>
      </c>
      <c r="G150" s="173">
        <v>2914.8708333333338</v>
      </c>
      <c r="H150" s="173">
        <v>1912.0375000000001</v>
      </c>
      <c r="I150" s="29">
        <v>2.4086E-2</v>
      </c>
      <c r="J150" s="29">
        <v>6.7995E-3</v>
      </c>
      <c r="K150" s="29">
        <v>3.949333623566971E-2</v>
      </c>
      <c r="L150" s="29">
        <v>9.9607096479521085E-3</v>
      </c>
      <c r="M150" s="29">
        <v>3.3751552515229925E-2</v>
      </c>
      <c r="N150" s="29">
        <v>6.8656000000000003E-3</v>
      </c>
      <c r="O150" s="29">
        <v>5.8458000000000003E-2</v>
      </c>
      <c r="P150" s="29">
        <v>1.2799894101525501E-2</v>
      </c>
      <c r="Q150" s="29">
        <v>2.5637E-2</v>
      </c>
      <c r="R150" s="29">
        <v>6.3737000000000004E-3</v>
      </c>
      <c r="T150" s="174">
        <f t="shared" si="37"/>
        <v>8.2631448792041946E-6</v>
      </c>
      <c r="U150" s="174">
        <f t="shared" si="38"/>
        <v>3.5561541026261252E-6</v>
      </c>
      <c r="V150" s="174">
        <f t="shared" si="39"/>
        <v>1.3548914683985037E-5</v>
      </c>
      <c r="W150" s="174">
        <f t="shared" si="40"/>
        <v>5.2094740024461384E-6</v>
      </c>
      <c r="X150" s="174">
        <f t="shared" si="41"/>
        <v>1.1579090273661612E-5</v>
      </c>
      <c r="Y150" s="174">
        <f t="shared" si="42"/>
        <v>3.590724554303982E-6</v>
      </c>
      <c r="Z150" s="174">
        <f t="shared" si="43"/>
        <v>2.0055091063211774E-5</v>
      </c>
      <c r="AA150" s="174">
        <f t="shared" si="44"/>
        <v>6.6943739866637029E-6</v>
      </c>
      <c r="AB150" s="174">
        <f t="shared" si="45"/>
        <v>8.7952439287618496E-6</v>
      </c>
      <c r="AC150" s="174">
        <f t="shared" si="46"/>
        <v>3.333459725554546E-6</v>
      </c>
      <c r="AE150" s="175">
        <f t="shared" si="47"/>
        <v>0.43036327628429655</v>
      </c>
      <c r="AF150" s="175">
        <f t="shared" si="48"/>
        <v>0.38449382285975958</v>
      </c>
      <c r="AG150" s="175">
        <f t="shared" si="49"/>
        <v>0.31010420244081066</v>
      </c>
      <c r="AH150" s="175">
        <f t="shared" si="50"/>
        <v>0.33379923160476616</v>
      </c>
      <c r="AI150" s="175">
        <f t="shared" si="51"/>
        <v>0.37900708070797234</v>
      </c>
    </row>
    <row r="151" spans="1:35" x14ac:dyDescent="0.25">
      <c r="A151" s="25" t="s">
        <v>499</v>
      </c>
      <c r="B151" s="30" t="s">
        <v>62</v>
      </c>
      <c r="C151" s="31" t="s">
        <v>500</v>
      </c>
      <c r="D151" s="32">
        <v>8042</v>
      </c>
      <c r="E151" s="32">
        <v>1</v>
      </c>
      <c r="F151" s="32" t="s">
        <v>501</v>
      </c>
      <c r="G151" s="173">
        <v>1381.8125</v>
      </c>
      <c r="H151" s="173">
        <v>1903.4499999999996</v>
      </c>
      <c r="I151" s="29">
        <v>1.2E-2</v>
      </c>
      <c r="J151" s="29">
        <v>5.6893000000000004E-3</v>
      </c>
      <c r="K151" s="29">
        <v>1.9542E-2</v>
      </c>
      <c r="L151" s="29">
        <v>2.380265755849556E-2</v>
      </c>
      <c r="M151" s="29">
        <v>1.0326999999999999E-2</v>
      </c>
      <c r="N151" s="29">
        <v>4.3780265064119767E-3</v>
      </c>
      <c r="O151" s="29">
        <v>1.7375925224094743E-2</v>
      </c>
      <c r="P151" s="29">
        <v>2.6169914868686087E-2</v>
      </c>
      <c r="Q151" s="29">
        <v>1.2484E-2</v>
      </c>
      <c r="R151" s="29">
        <v>6.5116362552721059E-3</v>
      </c>
      <c r="T151" s="174">
        <f t="shared" si="37"/>
        <v>8.6842462345651086E-6</v>
      </c>
      <c r="U151" s="174">
        <f t="shared" si="38"/>
        <v>2.988941133205496E-6</v>
      </c>
      <c r="V151" s="174">
        <f t="shared" si="39"/>
        <v>1.4142294992989281E-5</v>
      </c>
      <c r="W151" s="174">
        <f t="shared" si="40"/>
        <v>1.2505008042499443E-5</v>
      </c>
      <c r="X151" s="174">
        <f t="shared" si="41"/>
        <v>7.4735175720294898E-6</v>
      </c>
      <c r="Y151" s="174">
        <f t="shared" si="42"/>
        <v>2.3000480739772399E-6</v>
      </c>
      <c r="Z151" s="174">
        <f t="shared" si="43"/>
        <v>1.2574734433285806E-5</v>
      </c>
      <c r="AA151" s="174">
        <f t="shared" si="44"/>
        <v>1.3748674705763794E-5</v>
      </c>
      <c r="AB151" s="174">
        <f t="shared" si="45"/>
        <v>9.0345108326925697E-6</v>
      </c>
      <c r="AC151" s="174">
        <f t="shared" si="46"/>
        <v>3.4209652238157593E-6</v>
      </c>
      <c r="AE151" s="175">
        <f t="shared" si="47"/>
        <v>0.34417968496895995</v>
      </c>
      <c r="AF151" s="175">
        <f t="shared" si="48"/>
        <v>0.88422763410737182</v>
      </c>
      <c r="AG151" s="175">
        <f t="shared" si="49"/>
        <v>0.30775977333423793</v>
      </c>
      <c r="AH151" s="175">
        <f t="shared" si="50"/>
        <v>1.0933570628235714</v>
      </c>
      <c r="AI151" s="175">
        <f t="shared" si="51"/>
        <v>0.37865527942437627</v>
      </c>
    </row>
    <row r="152" spans="1:35" x14ac:dyDescent="0.25">
      <c r="A152" s="25" t="s">
        <v>502</v>
      </c>
      <c r="B152" s="30" t="s">
        <v>62</v>
      </c>
      <c r="C152" s="31" t="s">
        <v>500</v>
      </c>
      <c r="D152" s="32">
        <v>8042</v>
      </c>
      <c r="E152" s="32">
        <v>2</v>
      </c>
      <c r="F152" s="32" t="s">
        <v>503</v>
      </c>
      <c r="G152" s="173">
        <v>1433.3749999999998</v>
      </c>
      <c r="H152" s="173">
        <v>1798.0833333333333</v>
      </c>
      <c r="I152" s="29">
        <v>1.2371E-2</v>
      </c>
      <c r="J152" s="29">
        <v>5.6125000000000003E-3</v>
      </c>
      <c r="K152" s="29">
        <v>2.0147000000000002E-2</v>
      </c>
      <c r="L152" s="29">
        <v>2.3482681579367167E-2</v>
      </c>
      <c r="M152" s="29">
        <v>1.0647E-2</v>
      </c>
      <c r="N152" s="29">
        <v>4.3192309682650405E-3</v>
      </c>
      <c r="O152" s="29">
        <v>1.7915811186032967E-2</v>
      </c>
      <c r="P152" s="29">
        <v>2.5822916195382708E-2</v>
      </c>
      <c r="Q152" s="29">
        <v>1.2871E-2</v>
      </c>
      <c r="R152" s="29">
        <v>6.4240765896428388E-3</v>
      </c>
      <c r="T152" s="174">
        <f t="shared" si="37"/>
        <v>8.6306793407168408E-6</v>
      </c>
      <c r="U152" s="174">
        <f t="shared" si="38"/>
        <v>3.121379246419799E-6</v>
      </c>
      <c r="V152" s="174">
        <f t="shared" si="39"/>
        <v>1.4055637917502401E-5</v>
      </c>
      <c r="W152" s="174">
        <f t="shared" si="40"/>
        <v>1.3059840522426936E-5</v>
      </c>
      <c r="X152" s="174">
        <f t="shared" si="41"/>
        <v>7.427923606871895E-6</v>
      </c>
      <c r="Y152" s="174">
        <f t="shared" si="42"/>
        <v>2.4021305843806132E-6</v>
      </c>
      <c r="Z152" s="174">
        <f t="shared" si="43"/>
        <v>1.2499039808865768E-5</v>
      </c>
      <c r="AA152" s="174">
        <f t="shared" si="44"/>
        <v>1.436135673840629E-5</v>
      </c>
      <c r="AB152" s="174">
        <f t="shared" si="45"/>
        <v>8.9795064096973944E-6</v>
      </c>
      <c r="AC152" s="174">
        <f t="shared" si="46"/>
        <v>3.5727357406365145E-6</v>
      </c>
      <c r="AE152" s="175">
        <f t="shared" si="47"/>
        <v>0.36166089866114126</v>
      </c>
      <c r="AF152" s="175">
        <f t="shared" si="48"/>
        <v>0.929153169644796</v>
      </c>
      <c r="AG152" s="175">
        <f t="shared" si="49"/>
        <v>0.32339193447793374</v>
      </c>
      <c r="AH152" s="175">
        <f t="shared" si="50"/>
        <v>1.1489967995957218</v>
      </c>
      <c r="AI152" s="175">
        <f t="shared" si="51"/>
        <v>0.39787662902920229</v>
      </c>
    </row>
    <row r="153" spans="1:35" x14ac:dyDescent="0.25">
      <c r="A153" s="25" t="s">
        <v>504</v>
      </c>
      <c r="B153" s="30" t="s">
        <v>62</v>
      </c>
      <c r="C153" s="31" t="s">
        <v>505</v>
      </c>
      <c r="D153" s="32">
        <v>2708</v>
      </c>
      <c r="E153" s="32">
        <v>6</v>
      </c>
      <c r="F153" s="32"/>
      <c r="G153" s="173"/>
      <c r="H153" s="173"/>
      <c r="I153" s="29">
        <v>5.3747999999999997E-2</v>
      </c>
      <c r="J153" s="29">
        <v>6.1906000000000001E-3</v>
      </c>
      <c r="K153" s="29">
        <v>7.3743000000000003E-2</v>
      </c>
      <c r="L153" s="29">
        <v>2.4847999999999999E-2</v>
      </c>
      <c r="M153" s="29">
        <v>3.4411999999999998E-2</v>
      </c>
      <c r="N153" s="29">
        <v>1.201E-2</v>
      </c>
      <c r="O153" s="29">
        <v>5.2089000000000003E-2</v>
      </c>
      <c r="P153" s="29">
        <v>9.2619E-3</v>
      </c>
      <c r="Q153" s="29">
        <v>5.4592000000000002E-2</v>
      </c>
      <c r="R153" s="29">
        <v>6.0483999999999998E-3</v>
      </c>
      <c r="T153" s="174"/>
      <c r="U153" s="174"/>
      <c r="V153" s="174"/>
      <c r="W153" s="174"/>
      <c r="X153" s="174"/>
      <c r="Y153" s="174"/>
      <c r="Z153" s="174"/>
      <c r="AA153" s="174"/>
      <c r="AB153" s="174"/>
      <c r="AC153" s="174"/>
      <c r="AE153" s="175"/>
      <c r="AF153" s="175"/>
      <c r="AG153" s="175"/>
      <c r="AH153" s="175"/>
      <c r="AI153" s="175"/>
    </row>
    <row r="154" spans="1:35" x14ac:dyDescent="0.25">
      <c r="A154" s="25" t="s">
        <v>506</v>
      </c>
      <c r="B154" s="30" t="s">
        <v>62</v>
      </c>
      <c r="C154" s="31" t="s">
        <v>507</v>
      </c>
      <c r="D154" s="32">
        <v>2721</v>
      </c>
      <c r="E154" s="32">
        <v>5</v>
      </c>
      <c r="F154" s="32" t="s">
        <v>508</v>
      </c>
      <c r="G154" s="173">
        <v>382.05416666666662</v>
      </c>
      <c r="H154" s="173">
        <v>673.26250000000005</v>
      </c>
      <c r="I154" s="29">
        <v>9.3208000000000006E-3</v>
      </c>
      <c r="J154" s="29">
        <v>2.3088000000000002E-3</v>
      </c>
      <c r="K154" s="29">
        <v>1.2217E-2</v>
      </c>
      <c r="L154" s="29">
        <v>6.7586037369230861E-3</v>
      </c>
      <c r="M154" s="29">
        <v>7.9763999999999998E-3</v>
      </c>
      <c r="N154" s="29">
        <v>2.0359602940387403E-3</v>
      </c>
      <c r="O154" s="29">
        <v>1.3652618437563631E-2</v>
      </c>
      <c r="P154" s="29">
        <v>4.5841804830337772E-3</v>
      </c>
      <c r="Q154" s="29">
        <v>9.3889000000000004E-3</v>
      </c>
      <c r="R154" s="29">
        <v>1.5897289770610782E-3</v>
      </c>
      <c r="T154" s="174">
        <f t="shared" si="37"/>
        <v>2.4396540630146253E-5</v>
      </c>
      <c r="U154" s="174">
        <f t="shared" si="38"/>
        <v>3.4292716436753865E-6</v>
      </c>
      <c r="V154" s="174">
        <f t="shared" si="39"/>
        <v>3.1977141112189597E-5</v>
      </c>
      <c r="W154" s="174">
        <f t="shared" si="40"/>
        <v>1.0038586341765784E-5</v>
      </c>
      <c r="X154" s="174">
        <f t="shared" si="41"/>
        <v>2.087766786995736E-5</v>
      </c>
      <c r="Y154" s="174">
        <f t="shared" si="42"/>
        <v>3.0240215280648187E-6</v>
      </c>
      <c r="Z154" s="174">
        <f t="shared" si="43"/>
        <v>3.5734771738467185E-5</v>
      </c>
      <c r="AA154" s="174">
        <f t="shared" si="44"/>
        <v>6.8089051195243708E-6</v>
      </c>
      <c r="AB154" s="174">
        <f t="shared" si="45"/>
        <v>2.4574787606469419E-5</v>
      </c>
      <c r="AC154" s="174">
        <f t="shared" si="46"/>
        <v>2.3612320262320835E-6</v>
      </c>
      <c r="AE154" s="175">
        <f t="shared" si="47"/>
        <v>0.14056384860720431</v>
      </c>
      <c r="AF154" s="175">
        <f t="shared" si="48"/>
        <v>0.31393007606734119</v>
      </c>
      <c r="AG154" s="175">
        <f t="shared" si="49"/>
        <v>0.14484479525686578</v>
      </c>
      <c r="AH154" s="175">
        <f t="shared" si="50"/>
        <v>0.19054004792186294</v>
      </c>
      <c r="AI154" s="175">
        <f t="shared" si="51"/>
        <v>9.6083517141384328E-2</v>
      </c>
    </row>
    <row r="155" spans="1:35" x14ac:dyDescent="0.25">
      <c r="A155" s="25" t="s">
        <v>509</v>
      </c>
      <c r="B155" s="30" t="s">
        <v>62</v>
      </c>
      <c r="C155" s="31" t="s">
        <v>510</v>
      </c>
      <c r="D155" s="32"/>
      <c r="E155" s="32">
        <v>3</v>
      </c>
      <c r="F155" s="32" t="s">
        <v>511</v>
      </c>
      <c r="G155" s="173"/>
      <c r="H155" s="173"/>
      <c r="I155" s="29">
        <v>0.11099000000000001</v>
      </c>
      <c r="J155" s="29">
        <v>7.2703999999999998E-3</v>
      </c>
      <c r="K155" s="29">
        <v>0.12773000000000001</v>
      </c>
      <c r="L155" s="29">
        <v>2.1683000000000001E-2</v>
      </c>
      <c r="M155" s="29">
        <v>3.5472999999999998E-2</v>
      </c>
      <c r="N155" s="29">
        <v>9.5341000000000002E-3</v>
      </c>
      <c r="O155" s="29">
        <v>0.10709</v>
      </c>
      <c r="P155" s="29">
        <v>9.9997000000000003E-3</v>
      </c>
      <c r="Q155" s="29">
        <v>0.10885</v>
      </c>
      <c r="R155" s="29">
        <v>6.8789999999999997E-3</v>
      </c>
      <c r="T155" s="174"/>
      <c r="U155" s="174"/>
      <c r="V155" s="174"/>
      <c r="W155" s="174"/>
      <c r="X155" s="174"/>
      <c r="Y155" s="174"/>
      <c r="Z155" s="174"/>
      <c r="AA155" s="174"/>
      <c r="AB155" s="174"/>
      <c r="AC155" s="174"/>
      <c r="AE155" s="175"/>
      <c r="AF155" s="175"/>
      <c r="AG155" s="175"/>
      <c r="AH155" s="175"/>
      <c r="AI155" s="175"/>
    </row>
    <row r="156" spans="1:35" x14ac:dyDescent="0.25">
      <c r="A156" s="25" t="s">
        <v>512</v>
      </c>
      <c r="B156" s="30" t="s">
        <v>62</v>
      </c>
      <c r="C156" s="31" t="s">
        <v>513</v>
      </c>
      <c r="D156" s="32"/>
      <c r="E156" s="32">
        <v>3</v>
      </c>
      <c r="F156" s="32" t="s">
        <v>514</v>
      </c>
      <c r="G156" s="173"/>
      <c r="H156" s="173"/>
      <c r="I156" s="29">
        <v>0.17322000000000001</v>
      </c>
      <c r="J156" s="29">
        <v>2.2891999999999999E-2</v>
      </c>
      <c r="K156" s="29">
        <v>0.18032999999999999</v>
      </c>
      <c r="L156" s="29">
        <v>4.6695E-2</v>
      </c>
      <c r="M156" s="29">
        <v>6.8934999999999996E-2</v>
      </c>
      <c r="N156" s="29">
        <v>1.2741000000000001E-2</v>
      </c>
      <c r="O156" s="29">
        <v>8.6180999999999994E-2</v>
      </c>
      <c r="P156" s="29">
        <v>1.8672000000000001E-2</v>
      </c>
      <c r="Q156" s="29">
        <v>0.17874000000000001</v>
      </c>
      <c r="R156" s="29">
        <v>2.1151E-2</v>
      </c>
      <c r="T156" s="174"/>
      <c r="U156" s="174"/>
      <c r="V156" s="174"/>
      <c r="W156" s="174"/>
      <c r="X156" s="174"/>
      <c r="Y156" s="174"/>
      <c r="Z156" s="174"/>
      <c r="AA156" s="174"/>
      <c r="AB156" s="174"/>
      <c r="AC156" s="174"/>
      <c r="AE156" s="175"/>
      <c r="AF156" s="175"/>
      <c r="AG156" s="175"/>
      <c r="AH156" s="175"/>
      <c r="AI156" s="175"/>
    </row>
    <row r="157" spans="1:35" x14ac:dyDescent="0.25">
      <c r="A157" s="25" t="s">
        <v>515</v>
      </c>
      <c r="B157" s="30" t="s">
        <v>62</v>
      </c>
      <c r="C157" s="31" t="s">
        <v>513</v>
      </c>
      <c r="D157" s="32"/>
      <c r="E157" s="32" t="s">
        <v>99</v>
      </c>
      <c r="F157" s="32" t="s">
        <v>516</v>
      </c>
      <c r="G157" s="173"/>
      <c r="H157" s="173"/>
      <c r="I157" s="29">
        <v>0.10707999999999999</v>
      </c>
      <c r="J157" s="29">
        <v>8.8517999999999999E-3</v>
      </c>
      <c r="K157" s="29">
        <v>0.10353</v>
      </c>
      <c r="L157" s="29">
        <v>2.2141000000000001E-2</v>
      </c>
      <c r="M157" s="29">
        <v>3.9122999999999998E-2</v>
      </c>
      <c r="N157" s="29">
        <v>5.6141999999999997E-3</v>
      </c>
      <c r="O157" s="29">
        <v>5.1937999999999998E-2</v>
      </c>
      <c r="P157" s="29">
        <v>1.1412E-2</v>
      </c>
      <c r="Q157" s="29">
        <v>0.11155</v>
      </c>
      <c r="R157" s="29">
        <v>8.8676999999999992E-3</v>
      </c>
      <c r="T157" s="174"/>
      <c r="U157" s="174"/>
      <c r="V157" s="174"/>
      <c r="W157" s="174"/>
      <c r="X157" s="174"/>
      <c r="Y157" s="174"/>
      <c r="Z157" s="174"/>
      <c r="AA157" s="174"/>
      <c r="AB157" s="174"/>
      <c r="AC157" s="174"/>
      <c r="AE157" s="175"/>
      <c r="AF157" s="175"/>
      <c r="AG157" s="175"/>
      <c r="AH157" s="175"/>
      <c r="AI157" s="175"/>
    </row>
    <row r="158" spans="1:35" x14ac:dyDescent="0.25">
      <c r="A158" s="25" t="s">
        <v>517</v>
      </c>
      <c r="B158" s="30" t="s">
        <v>62</v>
      </c>
      <c r="C158" s="31" t="s">
        <v>518</v>
      </c>
      <c r="D158" s="32">
        <v>2727</v>
      </c>
      <c r="E158" s="32">
        <v>3</v>
      </c>
      <c r="F158" s="32" t="s">
        <v>519</v>
      </c>
      <c r="G158" s="173">
        <v>1313.3916666666667</v>
      </c>
      <c r="H158" s="173">
        <v>1105.2458333333336</v>
      </c>
      <c r="I158" s="29">
        <v>1.4768999999999999E-2</v>
      </c>
      <c r="J158" s="29">
        <v>2.7639000000000001E-3</v>
      </c>
      <c r="K158" s="29">
        <v>1.8287000000000001E-2</v>
      </c>
      <c r="L158" s="29">
        <v>9.9516338746777431E-3</v>
      </c>
      <c r="M158" s="29">
        <v>1.2007E-2</v>
      </c>
      <c r="N158" s="29">
        <v>2.5216167122748654E-3</v>
      </c>
      <c r="O158" s="29">
        <v>2.1347427785380454E-2</v>
      </c>
      <c r="P158" s="29">
        <v>5.6241406860086766E-3</v>
      </c>
      <c r="Q158" s="29">
        <v>1.4906000000000001E-2</v>
      </c>
      <c r="R158" s="29">
        <v>2.6733846473045667E-3</v>
      </c>
      <c r="T158" s="174">
        <f t="shared" si="37"/>
        <v>1.1244932014440982E-5</v>
      </c>
      <c r="U158" s="174">
        <f t="shared" si="38"/>
        <v>2.5007106262181485E-6</v>
      </c>
      <c r="V158" s="174">
        <f t="shared" si="39"/>
        <v>1.3923493245858371E-5</v>
      </c>
      <c r="W158" s="174">
        <f t="shared" si="40"/>
        <v>9.0040003540790611E-6</v>
      </c>
      <c r="X158" s="174">
        <f t="shared" si="41"/>
        <v>9.1419797344026603E-6</v>
      </c>
      <c r="Y158" s="174">
        <f t="shared" si="42"/>
        <v>2.2814985012609091E-6</v>
      </c>
      <c r="Z158" s="174">
        <f t="shared" si="43"/>
        <v>1.6253664711882432E-5</v>
      </c>
      <c r="AA158" s="174">
        <f t="shared" si="44"/>
        <v>5.0885880013197743E-6</v>
      </c>
      <c r="AB158" s="174">
        <f t="shared" si="45"/>
        <v>1.1349242102190893E-5</v>
      </c>
      <c r="AC158" s="174">
        <f t="shared" si="46"/>
        <v>2.4188144996139466E-6</v>
      </c>
      <c r="AE158" s="175">
        <f t="shared" si="47"/>
        <v>0.22238557094046299</v>
      </c>
      <c r="AF158" s="175">
        <f t="shared" si="48"/>
        <v>0.64667682133270377</v>
      </c>
      <c r="AG158" s="175">
        <f t="shared" si="49"/>
        <v>0.24956284826089509</v>
      </c>
      <c r="AH158" s="175">
        <f t="shared" si="50"/>
        <v>0.31307327249095412</v>
      </c>
      <c r="AI158" s="175">
        <f t="shared" si="51"/>
        <v>0.21312564115158061</v>
      </c>
    </row>
    <row r="159" spans="1:35" x14ac:dyDescent="0.25">
      <c r="A159" s="25" t="s">
        <v>520</v>
      </c>
      <c r="B159" s="30" t="s">
        <v>62</v>
      </c>
      <c r="C159" s="31" t="s">
        <v>518</v>
      </c>
      <c r="D159" s="32">
        <v>2727</v>
      </c>
      <c r="E159" s="32">
        <v>4</v>
      </c>
      <c r="F159" s="32" t="s">
        <v>521</v>
      </c>
      <c r="G159" s="173">
        <v>832.82499999999982</v>
      </c>
      <c r="H159" s="173">
        <v>1664.3541666666667</v>
      </c>
      <c r="I159" s="29">
        <v>1.4253E-2</v>
      </c>
      <c r="J159" s="29">
        <v>1.1017000000000001E-2</v>
      </c>
      <c r="K159" s="29">
        <v>1.7649000000000001E-2</v>
      </c>
      <c r="L159" s="29">
        <v>3.8487269457780804E-2</v>
      </c>
      <c r="M159" s="29">
        <v>1.159E-2</v>
      </c>
      <c r="N159" s="29">
        <v>1.0332063457995744E-2</v>
      </c>
      <c r="O159" s="29">
        <v>2.0590439926509236E-2</v>
      </c>
      <c r="P159" s="29">
        <v>2.1451768728695381E-2</v>
      </c>
      <c r="Q159" s="29">
        <v>1.4383999999999999E-2</v>
      </c>
      <c r="R159" s="29">
        <v>1.0559743587155484E-2</v>
      </c>
      <c r="T159" s="174">
        <f t="shared" si="37"/>
        <v>1.7114039564134127E-5</v>
      </c>
      <c r="U159" s="174">
        <f t="shared" si="38"/>
        <v>6.6193843958492411E-6</v>
      </c>
      <c r="V159" s="174">
        <f t="shared" si="39"/>
        <v>2.1191726953441607E-5</v>
      </c>
      <c r="W159" s="174">
        <f t="shared" si="40"/>
        <v>2.3124446844665454E-5</v>
      </c>
      <c r="X159" s="174">
        <f t="shared" si="41"/>
        <v>1.391648905832558E-5</v>
      </c>
      <c r="Y159" s="174">
        <f t="shared" si="42"/>
        <v>6.207851468710282E-6</v>
      </c>
      <c r="Z159" s="174">
        <f t="shared" si="43"/>
        <v>2.4723609313492318E-5</v>
      </c>
      <c r="AA159" s="174">
        <f t="shared" si="44"/>
        <v>1.2888944647916211E-5</v>
      </c>
      <c r="AB159" s="174">
        <f t="shared" si="45"/>
        <v>1.7271335514663948E-5</v>
      </c>
      <c r="AC159" s="174">
        <f t="shared" si="46"/>
        <v>6.3446493532709531E-6</v>
      </c>
      <c r="AE159" s="175">
        <f t="shared" si="47"/>
        <v>0.38678094502723237</v>
      </c>
      <c r="AF159" s="175">
        <f t="shared" si="48"/>
        <v>1.0912016229479573</v>
      </c>
      <c r="AG159" s="175">
        <f t="shared" si="49"/>
        <v>0.44607885240971873</v>
      </c>
      <c r="AH159" s="175">
        <f t="shared" si="50"/>
        <v>0.52132132022011768</v>
      </c>
      <c r="AI159" s="175">
        <f t="shared" si="51"/>
        <v>0.36735140417393497</v>
      </c>
    </row>
    <row r="160" spans="1:35" x14ac:dyDescent="0.25">
      <c r="A160" s="25" t="s">
        <v>522</v>
      </c>
      <c r="B160" s="30" t="s">
        <v>62</v>
      </c>
      <c r="C160" s="31" t="s">
        <v>518</v>
      </c>
      <c r="D160" s="32">
        <v>2727</v>
      </c>
      <c r="E160" s="32" t="s">
        <v>148</v>
      </c>
      <c r="F160" s="32" t="s">
        <v>523</v>
      </c>
      <c r="G160" s="173">
        <v>1008.4916666666667</v>
      </c>
      <c r="H160" s="173">
        <v>1719.2666666666667</v>
      </c>
      <c r="I160" s="29">
        <v>1.7704999999999999E-2</v>
      </c>
      <c r="J160" s="29">
        <v>1.0487E-2</v>
      </c>
      <c r="K160" s="29">
        <v>2.1918E-2</v>
      </c>
      <c r="L160" s="29">
        <v>3.6691848686004815E-2</v>
      </c>
      <c r="M160" s="29">
        <v>1.4395E-2</v>
      </c>
      <c r="N160" s="29">
        <v>9.8271600698729526E-3</v>
      </c>
      <c r="O160" s="29">
        <v>2.5576565334330888E-2</v>
      </c>
      <c r="P160" s="29">
        <v>2.0462563555546948E-2</v>
      </c>
      <c r="Q160" s="29">
        <v>1.787E-2</v>
      </c>
      <c r="R160" s="29">
        <v>1.0062294488170052E-2</v>
      </c>
      <c r="T160" s="174">
        <f t="shared" si="37"/>
        <v>1.7555920971087184E-5</v>
      </c>
      <c r="U160" s="174">
        <f t="shared" si="38"/>
        <v>6.0996936678428785E-6</v>
      </c>
      <c r="V160" s="174">
        <f t="shared" si="39"/>
        <v>2.1733446814136624E-5</v>
      </c>
      <c r="W160" s="174">
        <f t="shared" si="40"/>
        <v>2.1341569284969261E-5</v>
      </c>
      <c r="X160" s="174">
        <f t="shared" si="41"/>
        <v>1.4273791718655749E-5</v>
      </c>
      <c r="Y160" s="174">
        <f t="shared" si="42"/>
        <v>5.7159021694557481E-6</v>
      </c>
      <c r="Z160" s="174">
        <f t="shared" si="43"/>
        <v>2.5361206423121218E-5</v>
      </c>
      <c r="AA160" s="174">
        <f t="shared" si="44"/>
        <v>1.1901913735825516E-5</v>
      </c>
      <c r="AB160" s="174">
        <f t="shared" si="45"/>
        <v>1.7719531643791471E-5</v>
      </c>
      <c r="AC160" s="174">
        <f t="shared" si="46"/>
        <v>5.8526665369944858E-6</v>
      </c>
      <c r="AE160" s="175">
        <f t="shared" si="47"/>
        <v>0.34744367315667762</v>
      </c>
      <c r="AF160" s="175">
        <f t="shared" si="48"/>
        <v>0.98196891949451548</v>
      </c>
      <c r="AG160" s="175">
        <f t="shared" si="49"/>
        <v>0.40044735709468865</v>
      </c>
      <c r="AH160" s="175">
        <f t="shared" si="50"/>
        <v>0.46929603967793981</v>
      </c>
      <c r="AI160" s="175">
        <f t="shared" si="51"/>
        <v>0.33029465194951302</v>
      </c>
    </row>
    <row r="161" spans="1:35" x14ac:dyDescent="0.25">
      <c r="A161" s="34" t="s">
        <v>524</v>
      </c>
      <c r="B161" s="30" t="s">
        <v>62</v>
      </c>
      <c r="C161" s="31" t="s">
        <v>525</v>
      </c>
      <c r="D161" s="32">
        <v>6250</v>
      </c>
      <c r="E161" s="32" t="s">
        <v>526</v>
      </c>
      <c r="F161" s="32" t="s">
        <v>527</v>
      </c>
      <c r="G161" s="173">
        <v>1611.9333333333325</v>
      </c>
      <c r="H161" s="173">
        <v>1234.9166666666665</v>
      </c>
      <c r="I161" s="29">
        <v>6.7047999999999996E-2</v>
      </c>
      <c r="J161" s="29">
        <v>8.7274999999999991E-3</v>
      </c>
      <c r="K161" s="29">
        <v>0.14036999999999999</v>
      </c>
      <c r="L161" s="29">
        <v>4.5658999999999998E-2</v>
      </c>
      <c r="M161" s="29">
        <v>5.7313000000000003E-2</v>
      </c>
      <c r="N161" s="29">
        <v>8.5447000000000006E-3</v>
      </c>
      <c r="O161" s="29">
        <v>8.1680000000000003E-2</v>
      </c>
      <c r="P161" s="29">
        <v>1.3129E-2</v>
      </c>
      <c r="Q161" s="29">
        <v>6.9782999999999998E-2</v>
      </c>
      <c r="R161" s="29">
        <v>8.8176000000000001E-3</v>
      </c>
      <c r="T161" s="174">
        <f t="shared" si="37"/>
        <v>4.1594772323090303E-5</v>
      </c>
      <c r="U161" s="174">
        <f t="shared" si="38"/>
        <v>7.0672784938254945E-6</v>
      </c>
      <c r="V161" s="174">
        <f t="shared" si="39"/>
        <v>8.708176516812114E-5</v>
      </c>
      <c r="W161" s="174">
        <f t="shared" si="40"/>
        <v>3.6973345030029023E-5</v>
      </c>
      <c r="X161" s="174">
        <f t="shared" si="41"/>
        <v>3.5555440671657247E-5</v>
      </c>
      <c r="Y161" s="174">
        <f t="shared" si="42"/>
        <v>6.9192523112220813E-6</v>
      </c>
      <c r="Z161" s="174">
        <f t="shared" si="43"/>
        <v>5.0672070805244248E-5</v>
      </c>
      <c r="AA161" s="174">
        <f t="shared" si="44"/>
        <v>1.0631486605034079E-5</v>
      </c>
      <c r="AB161" s="174">
        <f t="shared" si="45"/>
        <v>4.3291492617560712E-5</v>
      </c>
      <c r="AC161" s="174">
        <f t="shared" si="46"/>
        <v>7.1402388825156907E-6</v>
      </c>
      <c r="AE161" s="175">
        <f t="shared" si="47"/>
        <v>0.16990785377859299</v>
      </c>
      <c r="AF161" s="175">
        <f t="shared" si="48"/>
        <v>0.42458194271381411</v>
      </c>
      <c r="AG161" s="175">
        <f t="shared" si="49"/>
        <v>0.19460460004192021</v>
      </c>
      <c r="AH161" s="175">
        <f t="shared" si="50"/>
        <v>0.20980959404433469</v>
      </c>
      <c r="AI161" s="175">
        <f t="shared" si="51"/>
        <v>0.16493399628404895</v>
      </c>
    </row>
    <row r="162" spans="1:35" x14ac:dyDescent="0.25">
      <c r="A162" s="25" t="s">
        <v>528</v>
      </c>
      <c r="B162" s="30" t="s">
        <v>62</v>
      </c>
      <c r="C162" s="31" t="s">
        <v>529</v>
      </c>
      <c r="D162" s="32">
        <v>2732</v>
      </c>
      <c r="E162" s="32">
        <v>9</v>
      </c>
      <c r="F162" s="32"/>
      <c r="G162" s="173"/>
      <c r="H162" s="173"/>
      <c r="I162" s="29">
        <v>4.2082000000000001E-2</v>
      </c>
      <c r="J162" s="29">
        <v>1.4392000000000001E-3</v>
      </c>
      <c r="K162" s="29">
        <v>5.246E-2</v>
      </c>
      <c r="L162" s="29">
        <v>4.9987358517169173E-3</v>
      </c>
      <c r="M162" s="29">
        <v>3.3527000000000001E-2</v>
      </c>
      <c r="N162" s="29">
        <v>1.3973827451962343E-3</v>
      </c>
      <c r="O162" s="29">
        <v>5.8478700217347038E-2</v>
      </c>
      <c r="P162" s="29">
        <v>3.0523798719786178E-3</v>
      </c>
      <c r="Q162" s="29">
        <v>4.2326999999999997E-2</v>
      </c>
      <c r="R162" s="29">
        <v>1.27254977790061E-3</v>
      </c>
      <c r="T162" s="174"/>
      <c r="U162" s="174"/>
      <c r="V162" s="174"/>
      <c r="W162" s="174"/>
      <c r="X162" s="174"/>
      <c r="Y162" s="174"/>
      <c r="Z162" s="174"/>
      <c r="AA162" s="174"/>
      <c r="AB162" s="174"/>
      <c r="AC162" s="174"/>
      <c r="AE162" s="175"/>
      <c r="AF162" s="175"/>
      <c r="AG162" s="175"/>
      <c r="AH162" s="175"/>
      <c r="AI162" s="175"/>
    </row>
    <row r="163" spans="1:35" x14ac:dyDescent="0.25">
      <c r="A163" s="25" t="s">
        <v>530</v>
      </c>
      <c r="B163" s="30" t="s">
        <v>62</v>
      </c>
      <c r="C163" s="31" t="s">
        <v>531</v>
      </c>
      <c r="D163" s="32">
        <v>2712</v>
      </c>
      <c r="E163" s="32">
        <v>1</v>
      </c>
      <c r="F163" s="32" t="s">
        <v>532</v>
      </c>
      <c r="G163" s="173">
        <v>1004.7708333333334</v>
      </c>
      <c r="H163" s="173">
        <v>451.22916666666669</v>
      </c>
      <c r="I163" s="29">
        <v>1.4079E-2</v>
      </c>
      <c r="J163" s="29">
        <v>4.5595999999999996E-3</v>
      </c>
      <c r="K163" s="29">
        <v>2.9305000000000001E-2</v>
      </c>
      <c r="L163" s="29">
        <v>2.6834810884521776E-2</v>
      </c>
      <c r="M163" s="29">
        <v>1.2678999999999999E-2</v>
      </c>
      <c r="N163" s="29">
        <v>6.519713306266506E-3</v>
      </c>
      <c r="O163" s="29">
        <v>1.9790883068239395E-2</v>
      </c>
      <c r="P163" s="29">
        <v>1.0387344862682057E-2</v>
      </c>
      <c r="Q163" s="29">
        <v>1.4862999999999999E-2</v>
      </c>
      <c r="R163" s="29">
        <v>5.5257216071264055E-3</v>
      </c>
      <c r="T163" s="174">
        <f t="shared" si="37"/>
        <v>1.4012150365962387E-5</v>
      </c>
      <c r="U163" s="174">
        <f t="shared" si="38"/>
        <v>1.010484325222771E-5</v>
      </c>
      <c r="V163" s="174">
        <f t="shared" si="39"/>
        <v>2.9165854568827885E-5</v>
      </c>
      <c r="W163" s="174">
        <f t="shared" si="40"/>
        <v>5.9470470587610009E-5</v>
      </c>
      <c r="X163" s="174">
        <f t="shared" si="41"/>
        <v>1.2618797818739762E-5</v>
      </c>
      <c r="Y163" s="174">
        <f t="shared" si="42"/>
        <v>1.4448785202492833E-5</v>
      </c>
      <c r="Z163" s="174">
        <f t="shared" si="43"/>
        <v>1.9696912382083207E-5</v>
      </c>
      <c r="AA163" s="174">
        <f t="shared" si="44"/>
        <v>2.3020109580716503E-5</v>
      </c>
      <c r="AB163" s="174">
        <f t="shared" si="45"/>
        <v>1.4792427792407057E-5</v>
      </c>
      <c r="AC163" s="174">
        <f t="shared" si="46"/>
        <v>1.2245931813198552E-5</v>
      </c>
      <c r="AE163" s="175">
        <f t="shared" si="47"/>
        <v>0.72114864516255039</v>
      </c>
      <c r="AF163" s="175">
        <f t="shared" si="48"/>
        <v>2.0390443368380273</v>
      </c>
      <c r="AG163" s="175">
        <f t="shared" si="49"/>
        <v>1.1450207389039404</v>
      </c>
      <c r="AH163" s="175">
        <f t="shared" si="50"/>
        <v>1.1687166564063187</v>
      </c>
      <c r="AI163" s="175">
        <f t="shared" si="51"/>
        <v>0.82785138349530296</v>
      </c>
    </row>
    <row r="164" spans="1:35" x14ac:dyDescent="0.25">
      <c r="A164" s="25" t="s">
        <v>533</v>
      </c>
      <c r="B164" s="30" t="s">
        <v>62</v>
      </c>
      <c r="C164" s="31" t="s">
        <v>531</v>
      </c>
      <c r="D164" s="32">
        <v>2712</v>
      </c>
      <c r="E164" s="32">
        <v>2</v>
      </c>
      <c r="F164" s="32" t="s">
        <v>534</v>
      </c>
      <c r="G164" s="173">
        <v>1709.6000000000001</v>
      </c>
      <c r="H164" s="173">
        <v>940.45833333333314</v>
      </c>
      <c r="I164" s="29">
        <v>2.3085999999999999E-2</v>
      </c>
      <c r="J164" s="29">
        <v>4.9727E-3</v>
      </c>
      <c r="K164" s="29">
        <v>4.7295999999999998E-2</v>
      </c>
      <c r="L164" s="29">
        <v>2.4128982267368565E-2</v>
      </c>
      <c r="M164" s="29">
        <v>2.0478E-2</v>
      </c>
      <c r="N164" s="29">
        <v>7.1776696535565451E-3</v>
      </c>
      <c r="O164" s="29">
        <v>3.2300616413252957E-2</v>
      </c>
      <c r="P164" s="29">
        <v>1.0965158076386736E-2</v>
      </c>
      <c r="Q164" s="29">
        <v>2.4281E-2</v>
      </c>
      <c r="R164" s="29">
        <v>6.0382630698181143E-3</v>
      </c>
      <c r="T164" s="174">
        <f t="shared" si="37"/>
        <v>1.3503743565746372E-5</v>
      </c>
      <c r="U164" s="174">
        <f t="shared" si="38"/>
        <v>5.2875282442071692E-6</v>
      </c>
      <c r="V164" s="174">
        <f t="shared" si="39"/>
        <v>2.7664950865699575E-5</v>
      </c>
      <c r="W164" s="174">
        <f t="shared" si="40"/>
        <v>2.565662019480066E-5</v>
      </c>
      <c r="X164" s="174">
        <f t="shared" si="41"/>
        <v>1.1978240524099203E-5</v>
      </c>
      <c r="Y164" s="174">
        <f t="shared" si="42"/>
        <v>7.6320974562649911E-6</v>
      </c>
      <c r="Z164" s="174">
        <f t="shared" si="43"/>
        <v>1.8893668936156383E-5</v>
      </c>
      <c r="AA164" s="174">
        <f t="shared" si="44"/>
        <v>1.1659376803565713E-5</v>
      </c>
      <c r="AB164" s="174">
        <f t="shared" si="45"/>
        <v>1.4202737482452035E-5</v>
      </c>
      <c r="AC164" s="174">
        <f t="shared" si="46"/>
        <v>6.4205535277849798E-6</v>
      </c>
      <c r="AE164" s="175">
        <f t="shared" si="47"/>
        <v>0.39156017873588222</v>
      </c>
      <c r="AF164" s="175">
        <f t="shared" si="48"/>
        <v>0.92740523268418507</v>
      </c>
      <c r="AG164" s="175">
        <f t="shared" si="49"/>
        <v>0.63716348331041273</v>
      </c>
      <c r="AH164" s="175">
        <f t="shared" si="50"/>
        <v>0.61710495949536992</v>
      </c>
      <c r="AI164" s="175">
        <f t="shared" si="51"/>
        <v>0.45206450768507073</v>
      </c>
    </row>
    <row r="165" spans="1:35" x14ac:dyDescent="0.25">
      <c r="A165" s="25" t="s">
        <v>535</v>
      </c>
      <c r="B165" s="30" t="s">
        <v>62</v>
      </c>
      <c r="C165" s="31" t="s">
        <v>531</v>
      </c>
      <c r="D165" s="32">
        <v>2712</v>
      </c>
      <c r="E165" s="32" t="s">
        <v>536</v>
      </c>
      <c r="F165" s="32" t="s">
        <v>537</v>
      </c>
      <c r="G165" s="173">
        <v>2042.3124999999998</v>
      </c>
      <c r="H165" s="173">
        <v>1169.070833333333</v>
      </c>
      <c r="I165" s="29">
        <v>2.2669000000000002E-2</v>
      </c>
      <c r="J165" s="29">
        <v>1.2082000000000001E-2</v>
      </c>
      <c r="K165" s="29">
        <v>4.6226000000000003E-2</v>
      </c>
      <c r="L165" s="29">
        <v>7.2867000000000001E-2</v>
      </c>
      <c r="M165" s="29">
        <v>1.9966999999999999E-2</v>
      </c>
      <c r="N165" s="29">
        <v>1.2076E-2</v>
      </c>
      <c r="O165" s="29">
        <v>2.2831000000000001E-2</v>
      </c>
      <c r="P165" s="29">
        <v>2.1013E-2</v>
      </c>
      <c r="Q165" s="29">
        <v>2.3821999999999999E-2</v>
      </c>
      <c r="R165" s="29">
        <v>1.2814000000000001E-2</v>
      </c>
      <c r="T165" s="174">
        <f t="shared" si="37"/>
        <v>1.1099672552559907E-5</v>
      </c>
      <c r="U165" s="174">
        <f t="shared" si="38"/>
        <v>1.0334703129622175E-5</v>
      </c>
      <c r="V165" s="174">
        <f t="shared" si="39"/>
        <v>2.2634146341463419E-5</v>
      </c>
      <c r="W165" s="174">
        <f t="shared" si="40"/>
        <v>6.2328986338866001E-5</v>
      </c>
      <c r="X165" s="174">
        <f t="shared" si="41"/>
        <v>9.7766624843161853E-6</v>
      </c>
      <c r="Y165" s="174">
        <f t="shared" si="42"/>
        <v>1.0329570848644048E-5</v>
      </c>
      <c r="Z165" s="174">
        <f t="shared" si="43"/>
        <v>1.1178994399730699E-5</v>
      </c>
      <c r="AA165" s="174">
        <f t="shared" si="44"/>
        <v>1.7974103365564539E-5</v>
      </c>
      <c r="AB165" s="174">
        <f t="shared" si="45"/>
        <v>1.1664228662361907E-5</v>
      </c>
      <c r="AC165" s="174">
        <f t="shared" si="46"/>
        <v>1.0960841408953696E-5</v>
      </c>
      <c r="AE165" s="175">
        <f t="shared" si="47"/>
        <v>0.93108180270044927</v>
      </c>
      <c r="AF165" s="175">
        <f t="shared" si="48"/>
        <v>2.7537590947128292</v>
      </c>
      <c r="AG165" s="175">
        <f t="shared" si="49"/>
        <v>1.0565538971213175</v>
      </c>
      <c r="AH165" s="175">
        <f t="shared" si="50"/>
        <v>1.6078461731761431</v>
      </c>
      <c r="AI165" s="175">
        <f t="shared" si="51"/>
        <v>0.93969706238030992</v>
      </c>
    </row>
    <row r="166" spans="1:35" x14ac:dyDescent="0.25">
      <c r="A166" s="25" t="s">
        <v>538</v>
      </c>
      <c r="B166" s="30" t="s">
        <v>62</v>
      </c>
      <c r="C166" s="31" t="s">
        <v>531</v>
      </c>
      <c r="D166" s="32">
        <v>2712</v>
      </c>
      <c r="E166" s="32" t="s">
        <v>539</v>
      </c>
      <c r="F166" s="32" t="s">
        <v>540</v>
      </c>
      <c r="G166" s="173">
        <v>2123.5916666666653</v>
      </c>
      <c r="H166" s="173">
        <v>1037.2833333333328</v>
      </c>
      <c r="I166" s="29">
        <v>2.5491E-2</v>
      </c>
      <c r="J166" s="29">
        <v>9.4867000000000007E-3</v>
      </c>
      <c r="K166" s="29">
        <v>5.1978000000000003E-2</v>
      </c>
      <c r="L166" s="29">
        <v>5.7480000000000003E-2</v>
      </c>
      <c r="M166" s="29">
        <v>2.2450999999999999E-2</v>
      </c>
      <c r="N166" s="29">
        <v>9.5260999999999992E-3</v>
      </c>
      <c r="O166" s="29">
        <v>2.5675E-2</v>
      </c>
      <c r="P166" s="29">
        <v>1.6664999999999999E-2</v>
      </c>
      <c r="Q166" s="29">
        <v>2.6787999999999999E-2</v>
      </c>
      <c r="R166" s="29">
        <v>1.0049000000000001E-2</v>
      </c>
      <c r="T166" s="174">
        <f t="shared" si="37"/>
        <v>1.2003720112545184E-5</v>
      </c>
      <c r="U166" s="174">
        <f t="shared" si="38"/>
        <v>9.1457171778845433E-6</v>
      </c>
      <c r="V166" s="174">
        <f t="shared" si="39"/>
        <v>2.4476456945975979E-5</v>
      </c>
      <c r="W166" s="174">
        <f t="shared" si="40"/>
        <v>5.5413982036409236E-5</v>
      </c>
      <c r="X166" s="174">
        <f t="shared" si="41"/>
        <v>1.0572183133135299E-5</v>
      </c>
      <c r="Y166" s="174">
        <f t="shared" si="42"/>
        <v>9.1837010138663538E-6</v>
      </c>
      <c r="Z166" s="174">
        <f t="shared" si="43"/>
        <v>1.2090365771825256E-5</v>
      </c>
      <c r="AA166" s="174">
        <f t="shared" si="44"/>
        <v>1.6066005752205287E-5</v>
      </c>
      <c r="AB166" s="174">
        <f t="shared" si="45"/>
        <v>1.2614477830405256E-5</v>
      </c>
      <c r="AC166" s="174">
        <f t="shared" si="46"/>
        <v>9.6878062888635431E-6</v>
      </c>
      <c r="AE166" s="175">
        <f t="shared" si="47"/>
        <v>0.76190689987233884</v>
      </c>
      <c r="AF166" s="175">
        <f t="shared" si="48"/>
        <v>2.2639707274103453</v>
      </c>
      <c r="AG166" s="175">
        <f t="shared" si="49"/>
        <v>0.86866647107945294</v>
      </c>
      <c r="AH166" s="175">
        <f t="shared" si="50"/>
        <v>1.3288271054333733</v>
      </c>
      <c r="AI166" s="175">
        <f t="shared" si="51"/>
        <v>0.76799106701924491</v>
      </c>
    </row>
    <row r="167" spans="1:35" x14ac:dyDescent="0.25">
      <c r="A167" s="34" t="s">
        <v>541</v>
      </c>
      <c r="B167" s="30" t="s">
        <v>542</v>
      </c>
      <c r="C167" s="31" t="s">
        <v>543</v>
      </c>
      <c r="D167" s="32"/>
      <c r="E167" s="32">
        <v>1</v>
      </c>
      <c r="F167" s="32" t="s">
        <v>544</v>
      </c>
      <c r="G167" s="173">
        <v>4420.4999999999991</v>
      </c>
      <c r="H167" s="173">
        <v>1465.5166666666664</v>
      </c>
      <c r="I167" s="29">
        <v>4.312096771861957E-2</v>
      </c>
      <c r="J167" s="29">
        <v>1.1103941837529E-2</v>
      </c>
      <c r="K167" s="29">
        <v>5.8469E-2</v>
      </c>
      <c r="L167" s="29">
        <v>1.703449787958428E-2</v>
      </c>
      <c r="M167" s="29">
        <v>9.3057494600256585E-2</v>
      </c>
      <c r="N167" s="29">
        <v>2.8524901949185128E-2</v>
      </c>
      <c r="O167" s="29">
        <v>5.3043E-2</v>
      </c>
      <c r="P167" s="29">
        <v>1.5316918518518517E-2</v>
      </c>
      <c r="Q167" s="29">
        <v>4.1402486824048845E-2</v>
      </c>
      <c r="R167" s="29">
        <v>1.0586989430378361E-2</v>
      </c>
      <c r="T167" s="174">
        <f t="shared" si="37"/>
        <v>9.7547715685147779E-6</v>
      </c>
      <c r="U167" s="174">
        <f t="shared" si="38"/>
        <v>7.5768103427885517E-6</v>
      </c>
      <c r="V167" s="174">
        <f t="shared" si="39"/>
        <v>1.3226784300418507E-5</v>
      </c>
      <c r="W167" s="174">
        <f t="shared" si="40"/>
        <v>1.1623544287851349E-5</v>
      </c>
      <c r="X167" s="174">
        <f t="shared" si="41"/>
        <v>2.1051350435529149E-5</v>
      </c>
      <c r="Y167" s="174">
        <f t="shared" si="42"/>
        <v>1.9464058374760983E-5</v>
      </c>
      <c r="Z167" s="174">
        <f t="shared" si="43"/>
        <v>1.1999321343739398E-5</v>
      </c>
      <c r="AA167" s="174">
        <f t="shared" si="44"/>
        <v>1.0451548499517931E-5</v>
      </c>
      <c r="AB167" s="174">
        <f t="shared" si="45"/>
        <v>9.3660189625718486E-6</v>
      </c>
      <c r="AC167" s="174">
        <f t="shared" si="46"/>
        <v>7.2240662089900234E-6</v>
      </c>
      <c r="AE167" s="175">
        <f t="shared" si="47"/>
        <v>0.77672862860715519</v>
      </c>
      <c r="AF167" s="175">
        <f t="shared" si="48"/>
        <v>0.87878837545446098</v>
      </c>
      <c r="AG167" s="175">
        <f t="shared" si="49"/>
        <v>0.92459903863985693</v>
      </c>
      <c r="AH167" s="175">
        <f t="shared" si="50"/>
        <v>0.8710116347514093</v>
      </c>
      <c r="AI167" s="175">
        <f t="shared" si="51"/>
        <v>0.77130595590918394</v>
      </c>
    </row>
    <row r="168" spans="1:35" x14ac:dyDescent="0.25">
      <c r="A168" s="25" t="s">
        <v>545</v>
      </c>
      <c r="B168" s="30" t="s">
        <v>63</v>
      </c>
      <c r="C168" s="31" t="s">
        <v>546</v>
      </c>
      <c r="D168" s="32">
        <v>2364</v>
      </c>
      <c r="E168" s="32">
        <v>1</v>
      </c>
      <c r="F168" s="32" t="s">
        <v>547</v>
      </c>
      <c r="G168" s="173">
        <v>244.13333333333333</v>
      </c>
      <c r="H168" s="173">
        <v>420.86666666666662</v>
      </c>
      <c r="I168" s="29">
        <v>0.28077000000000002</v>
      </c>
      <c r="J168" s="29">
        <v>5.3164999999999997E-2</v>
      </c>
      <c r="K168" s="29">
        <v>9.6149999999999999E-2</v>
      </c>
      <c r="L168" s="29">
        <v>2.6297999999999998E-2</v>
      </c>
      <c r="M168" s="29">
        <v>0.24084</v>
      </c>
      <c r="N168" s="29">
        <v>7.0803000000000005E-2</v>
      </c>
      <c r="O168" s="29">
        <v>0.35820999999999997</v>
      </c>
      <c r="P168" s="29">
        <v>0.12822</v>
      </c>
      <c r="Q168" s="29">
        <v>0.22008</v>
      </c>
      <c r="R168" s="29">
        <v>3.2861000000000001E-2</v>
      </c>
      <c r="T168" s="174">
        <f t="shared" si="37"/>
        <v>1.1500682687056254E-3</v>
      </c>
      <c r="U168" s="174">
        <f t="shared" si="38"/>
        <v>1.2632266751148424E-4</v>
      </c>
      <c r="V168" s="174">
        <f t="shared" si="39"/>
        <v>3.9384216275259421E-4</v>
      </c>
      <c r="W168" s="174">
        <f t="shared" si="40"/>
        <v>6.2485347695232071E-5</v>
      </c>
      <c r="X168" s="174">
        <f t="shared" si="41"/>
        <v>9.8651010376843255E-4</v>
      </c>
      <c r="Y168" s="174">
        <f t="shared" si="42"/>
        <v>1.6823142721368608E-4</v>
      </c>
      <c r="Z168" s="174">
        <f t="shared" si="43"/>
        <v>1.4672719825232113E-3</v>
      </c>
      <c r="AA168" s="174">
        <f t="shared" si="44"/>
        <v>3.0465705686678288E-4</v>
      </c>
      <c r="AB168" s="174">
        <f t="shared" si="45"/>
        <v>9.0147460404150744E-4</v>
      </c>
      <c r="AC168" s="174">
        <f t="shared" si="46"/>
        <v>7.8079360050689061E-5</v>
      </c>
      <c r="AE168" s="175">
        <f t="shared" si="47"/>
        <v>0.10983927732712546</v>
      </c>
      <c r="AF168" s="175">
        <f t="shared" si="48"/>
        <v>0.15865581089266068</v>
      </c>
      <c r="AG168" s="175">
        <f t="shared" si="49"/>
        <v>0.17053188464167593</v>
      </c>
      <c r="AH168" s="175">
        <f t="shared" si="50"/>
        <v>0.20763502642698584</v>
      </c>
      <c r="AI168" s="175">
        <f t="shared" si="51"/>
        <v>8.6612933631898495E-2</v>
      </c>
    </row>
    <row r="169" spans="1:35" x14ac:dyDescent="0.25">
      <c r="A169" s="25" t="s">
        <v>548</v>
      </c>
      <c r="B169" s="30" t="s">
        <v>63</v>
      </c>
      <c r="C169" s="31" t="s">
        <v>546</v>
      </c>
      <c r="D169" s="32">
        <v>2364</v>
      </c>
      <c r="E169" s="32">
        <v>2</v>
      </c>
      <c r="F169" s="32" t="s">
        <v>549</v>
      </c>
      <c r="G169" s="173">
        <v>698.5749999999997</v>
      </c>
      <c r="H169" s="173">
        <v>1023.5583333333326</v>
      </c>
      <c r="I169" s="29">
        <v>0.56091000000000002</v>
      </c>
      <c r="J169" s="29">
        <v>0.11975</v>
      </c>
      <c r="K169" s="29">
        <v>0.19208</v>
      </c>
      <c r="L169" s="29">
        <v>5.9291000000000003E-2</v>
      </c>
      <c r="M169" s="29">
        <v>0.48113</v>
      </c>
      <c r="N169" s="29">
        <v>0.15992000000000001</v>
      </c>
      <c r="O169" s="29">
        <v>0.71558999999999995</v>
      </c>
      <c r="P169" s="29">
        <v>0.29176999999999997</v>
      </c>
      <c r="Q169" s="29">
        <v>0.43964999999999999</v>
      </c>
      <c r="R169" s="29">
        <v>7.4639999999999998E-2</v>
      </c>
      <c r="T169" s="174">
        <f t="shared" si="37"/>
        <v>8.0293454532441078E-4</v>
      </c>
      <c r="U169" s="174">
        <f t="shared" si="38"/>
        <v>1.1699382057690907E-4</v>
      </c>
      <c r="V169" s="174">
        <f t="shared" si="39"/>
        <v>2.7495973946963474E-4</v>
      </c>
      <c r="W169" s="174">
        <f t="shared" si="40"/>
        <v>5.7926351697916626E-5</v>
      </c>
      <c r="X169" s="174">
        <f t="shared" si="41"/>
        <v>6.8873063021150226E-4</v>
      </c>
      <c r="Y169" s="174">
        <f t="shared" si="42"/>
        <v>1.5623926335414865E-4</v>
      </c>
      <c r="Z169" s="174">
        <f t="shared" si="43"/>
        <v>1.0243567261926068E-3</v>
      </c>
      <c r="AA169" s="174">
        <f t="shared" si="44"/>
        <v>2.8505458897473701E-4</v>
      </c>
      <c r="AB169" s="174">
        <f t="shared" si="45"/>
        <v>6.2935261067172479E-4</v>
      </c>
      <c r="AC169" s="174">
        <f t="shared" si="46"/>
        <v>7.2922077393407036E-5</v>
      </c>
      <c r="AE169" s="175">
        <f t="shared" si="47"/>
        <v>0.14570779306754064</v>
      </c>
      <c r="AF169" s="175">
        <f t="shared" si="48"/>
        <v>0.21067212170643529</v>
      </c>
      <c r="AG169" s="175">
        <f t="shared" si="49"/>
        <v>0.22685104524270852</v>
      </c>
      <c r="AH169" s="175">
        <f t="shared" si="50"/>
        <v>0.27827668007242529</v>
      </c>
      <c r="AI169" s="175">
        <f t="shared" si="51"/>
        <v>0.11586839580370591</v>
      </c>
    </row>
    <row r="170" spans="1:35" x14ac:dyDescent="0.25">
      <c r="A170" s="25" t="s">
        <v>550</v>
      </c>
      <c r="B170" s="30" t="s">
        <v>63</v>
      </c>
      <c r="C170" s="31" t="s">
        <v>551</v>
      </c>
      <c r="D170" s="32">
        <v>8002</v>
      </c>
      <c r="E170" s="32">
        <v>1</v>
      </c>
      <c r="F170" s="32" t="s">
        <v>552</v>
      </c>
      <c r="G170" s="173">
        <v>1566.320833333333</v>
      </c>
      <c r="H170" s="173">
        <v>989.08333333333337</v>
      </c>
      <c r="I170" s="29">
        <v>0.16950000000000001</v>
      </c>
      <c r="J170" s="29">
        <v>5.4281999999999997E-2</v>
      </c>
      <c r="K170" s="29">
        <v>5.5280000000000003E-2</v>
      </c>
      <c r="L170" s="29">
        <v>1.5952000000000001E-2</v>
      </c>
      <c r="M170" s="29">
        <v>9.0971999999999997E-2</v>
      </c>
      <c r="N170" s="29">
        <v>4.9703999999999998E-2</v>
      </c>
      <c r="O170" s="29">
        <v>0.13885</v>
      </c>
      <c r="P170" s="29">
        <v>8.5455000000000003E-2</v>
      </c>
      <c r="Q170" s="29">
        <v>0.15912999999999999</v>
      </c>
      <c r="R170" s="29">
        <v>3.6789000000000002E-2</v>
      </c>
      <c r="T170" s="174">
        <f t="shared" si="37"/>
        <v>1.0821537733063419E-4</v>
      </c>
      <c r="U170" s="174">
        <f t="shared" si="38"/>
        <v>5.4881118881118876E-5</v>
      </c>
      <c r="V170" s="174">
        <f t="shared" si="39"/>
        <v>3.5292897102285883E-5</v>
      </c>
      <c r="W170" s="174">
        <f t="shared" si="40"/>
        <v>1.612806470637796E-5</v>
      </c>
      <c r="X170" s="174">
        <f t="shared" si="41"/>
        <v>5.8080054905737183E-5</v>
      </c>
      <c r="Y170" s="174">
        <f t="shared" si="42"/>
        <v>5.0252590782711264E-5</v>
      </c>
      <c r="Z170" s="174">
        <f t="shared" si="43"/>
        <v>8.8647227978516551E-5</v>
      </c>
      <c r="AA170" s="174">
        <f t="shared" si="44"/>
        <v>8.6398180133119895E-5</v>
      </c>
      <c r="AB170" s="174">
        <f t="shared" si="45"/>
        <v>1.0159476692993402E-4</v>
      </c>
      <c r="AC170" s="174">
        <f t="shared" si="46"/>
        <v>3.7195045917937488E-5</v>
      </c>
      <c r="AE170" s="175">
        <f t="shared" si="47"/>
        <v>0.50714713781793408</v>
      </c>
      <c r="AF170" s="175">
        <f t="shared" si="48"/>
        <v>0.45697763659457025</v>
      </c>
      <c r="AG170" s="175">
        <f t="shared" si="49"/>
        <v>0.86522973961147687</v>
      </c>
      <c r="AH170" s="175">
        <f t="shared" si="50"/>
        <v>0.97462923661931422</v>
      </c>
      <c r="AI170" s="175">
        <f t="shared" si="51"/>
        <v>0.36611182880698445</v>
      </c>
    </row>
    <row r="171" spans="1:35" x14ac:dyDescent="0.25">
      <c r="A171" s="25" t="s">
        <v>553</v>
      </c>
      <c r="B171" s="30" t="s">
        <v>63</v>
      </c>
      <c r="C171" s="31" t="s">
        <v>554</v>
      </c>
      <c r="D171" s="32">
        <v>2367</v>
      </c>
      <c r="E171" s="32">
        <v>4</v>
      </c>
      <c r="F171" s="32"/>
      <c r="G171" s="173">
        <v>498.00833333333338</v>
      </c>
      <c r="H171" s="173">
        <v>144.55000000000001</v>
      </c>
      <c r="I171" s="29">
        <v>7.0955000000000004E-2</v>
      </c>
      <c r="J171" s="29">
        <v>3.5685000000000001E-2</v>
      </c>
      <c r="K171" s="29">
        <v>1.9418999999999999E-2</v>
      </c>
      <c r="L171" s="29">
        <v>1.154E-2</v>
      </c>
      <c r="M171" s="29">
        <v>4.2437000000000002E-2</v>
      </c>
      <c r="N171" s="29">
        <v>2.9492000000000001E-2</v>
      </c>
      <c r="O171" s="29">
        <v>2.7136E-2</v>
      </c>
      <c r="P171" s="29">
        <v>1.9746E-2</v>
      </c>
      <c r="Q171" s="29">
        <v>6.4033000000000007E-2</v>
      </c>
      <c r="R171" s="29">
        <v>2.7637999999999999E-2</v>
      </c>
      <c r="T171" s="174">
        <f t="shared" si="37"/>
        <v>1.4247753551647395E-4</v>
      </c>
      <c r="U171" s="174">
        <f t="shared" si="38"/>
        <v>2.4686959529574541E-4</v>
      </c>
      <c r="V171" s="174">
        <f t="shared" si="39"/>
        <v>3.8993323404896163E-5</v>
      </c>
      <c r="W171" s="174">
        <f t="shared" si="40"/>
        <v>7.9833967485299197E-5</v>
      </c>
      <c r="X171" s="174">
        <f t="shared" si="41"/>
        <v>8.5213433510148757E-5</v>
      </c>
      <c r="Y171" s="174">
        <f t="shared" si="42"/>
        <v>2.0402628848149428E-4</v>
      </c>
      <c r="Z171" s="174">
        <f t="shared" si="43"/>
        <v>5.4489048041364763E-5</v>
      </c>
      <c r="AA171" s="174">
        <f t="shared" si="44"/>
        <v>1.3660325147007955E-4</v>
      </c>
      <c r="AB171" s="174">
        <f t="shared" si="45"/>
        <v>1.2857816970934222E-4</v>
      </c>
      <c r="AC171" s="174">
        <f t="shared" si="46"/>
        <v>1.912002767208578E-4</v>
      </c>
      <c r="AE171" s="175">
        <f t="shared" si="47"/>
        <v>1.7326913635953587</v>
      </c>
      <c r="AF171" s="175">
        <f t="shared" si="48"/>
        <v>2.0473753072115652</v>
      </c>
      <c r="AG171" s="175">
        <f t="shared" si="49"/>
        <v>2.394297237855052</v>
      </c>
      <c r="AH171" s="175">
        <f t="shared" si="50"/>
        <v>2.5069854655265531</v>
      </c>
      <c r="AI171" s="175">
        <f t="shared" si="51"/>
        <v>1.4870352965287668</v>
      </c>
    </row>
    <row r="172" spans="1:35" x14ac:dyDescent="0.25">
      <c r="A172" s="25" t="s">
        <v>555</v>
      </c>
      <c r="B172" s="30" t="s">
        <v>63</v>
      </c>
      <c r="C172" s="31" t="s">
        <v>554</v>
      </c>
      <c r="D172" s="32">
        <v>2367</v>
      </c>
      <c r="E172" s="32">
        <v>6</v>
      </c>
      <c r="F172" s="32"/>
      <c r="G172" s="173">
        <v>502.43333333333334</v>
      </c>
      <c r="H172" s="173">
        <v>124.4875</v>
      </c>
      <c r="I172" s="29">
        <v>7.1633000000000002E-2</v>
      </c>
      <c r="J172" s="29">
        <v>3.6436000000000003E-2</v>
      </c>
      <c r="K172" s="29">
        <v>1.9604E-2</v>
      </c>
      <c r="L172" s="29">
        <v>1.179E-2</v>
      </c>
      <c r="M172" s="29">
        <v>4.2841999999999998E-2</v>
      </c>
      <c r="N172" s="29">
        <v>3.0126E-2</v>
      </c>
      <c r="O172" s="29">
        <v>2.7394999999999999E-2</v>
      </c>
      <c r="P172" s="29">
        <v>2.017E-2</v>
      </c>
      <c r="Q172" s="29">
        <v>6.4643999999999993E-2</v>
      </c>
      <c r="R172" s="29">
        <v>2.8222000000000001E-2</v>
      </c>
      <c r="T172" s="174">
        <f t="shared" si="37"/>
        <v>1.425721488754727E-4</v>
      </c>
      <c r="U172" s="174">
        <f t="shared" si="38"/>
        <v>2.926880208856311E-4</v>
      </c>
      <c r="V172" s="174">
        <f t="shared" si="39"/>
        <v>3.9018111855635904E-5</v>
      </c>
      <c r="W172" s="174">
        <f t="shared" si="40"/>
        <v>9.470830404659102E-5</v>
      </c>
      <c r="X172" s="174">
        <f t="shared" si="41"/>
        <v>8.5269024082797049E-5</v>
      </c>
      <c r="Y172" s="174">
        <f t="shared" si="42"/>
        <v>2.4200020082337583E-4</v>
      </c>
      <c r="Z172" s="174">
        <f t="shared" si="43"/>
        <v>5.4524646719299405E-5</v>
      </c>
      <c r="AA172" s="174">
        <f t="shared" si="44"/>
        <v>1.6202429962847677E-4</v>
      </c>
      <c r="AB172" s="174">
        <f t="shared" si="45"/>
        <v>1.2866184568433622E-4</v>
      </c>
      <c r="AC172" s="174">
        <f t="shared" si="46"/>
        <v>2.2670549251932925E-4</v>
      </c>
      <c r="AE172" s="175">
        <f t="shared" si="47"/>
        <v>2.0529116183924159</v>
      </c>
      <c r="AF172" s="175">
        <f t="shared" si="48"/>
        <v>2.4272908027175859</v>
      </c>
      <c r="AG172" s="175">
        <f t="shared" si="49"/>
        <v>2.8380786977037675</v>
      </c>
      <c r="AH172" s="175">
        <f t="shared" si="50"/>
        <v>2.9715790817059444</v>
      </c>
      <c r="AI172" s="175">
        <f t="shared" si="51"/>
        <v>1.7620258073674535</v>
      </c>
    </row>
    <row r="173" spans="1:35" x14ac:dyDescent="0.25">
      <c r="A173" s="25" t="s">
        <v>556</v>
      </c>
      <c r="B173" s="30" t="s">
        <v>64</v>
      </c>
      <c r="C173" s="31" t="s">
        <v>557</v>
      </c>
      <c r="D173" s="32">
        <v>2378</v>
      </c>
      <c r="E173" s="32" t="s">
        <v>323</v>
      </c>
      <c r="F173" s="32" t="s">
        <v>558</v>
      </c>
      <c r="G173" s="184">
        <v>717.33333333333314</v>
      </c>
      <c r="H173" s="184">
        <v>637.01666666666665</v>
      </c>
      <c r="I173" s="29">
        <v>4.0822999999999998E-2</v>
      </c>
      <c r="J173" s="29">
        <v>1.6999E-2</v>
      </c>
      <c r="K173" s="29">
        <v>0.26511000000000001</v>
      </c>
      <c r="L173" s="29">
        <v>0.27289999999999998</v>
      </c>
      <c r="M173" s="29">
        <v>3.3965000000000002E-2</v>
      </c>
      <c r="N173" s="29">
        <v>2.6280000000000001E-2</v>
      </c>
      <c r="O173" s="29">
        <v>2.2137E-2</v>
      </c>
      <c r="P173" s="29">
        <v>2.1599E-2</v>
      </c>
      <c r="Q173" s="29">
        <v>3.5721999999999997E-2</v>
      </c>
      <c r="R173" s="29">
        <v>1.5518000000000001E-2</v>
      </c>
      <c r="T173" s="174">
        <f t="shared" si="37"/>
        <v>5.6909386617100381E-5</v>
      </c>
      <c r="U173" s="174">
        <f t="shared" si="38"/>
        <v>2.6685330054158709E-5</v>
      </c>
      <c r="V173" s="174">
        <f t="shared" si="39"/>
        <v>3.6957713754646852E-4</v>
      </c>
      <c r="W173" s="174">
        <f t="shared" si="40"/>
        <v>4.2840323382433739E-4</v>
      </c>
      <c r="X173" s="174">
        <f t="shared" si="41"/>
        <v>4.7348977695167299E-5</v>
      </c>
      <c r="Y173" s="174">
        <f t="shared" si="42"/>
        <v>4.1254807566521028E-5</v>
      </c>
      <c r="Z173" s="174">
        <f t="shared" si="43"/>
        <v>3.0860130111524174E-5</v>
      </c>
      <c r="AA173" s="174">
        <f t="shared" si="44"/>
        <v>3.3906491195939409E-5</v>
      </c>
      <c r="AB173" s="174">
        <f t="shared" si="45"/>
        <v>4.9798327137546476E-5</v>
      </c>
      <c r="AC173" s="174">
        <f t="shared" si="46"/>
        <v>2.4360430130033229E-5</v>
      </c>
      <c r="AE173" s="175">
        <f t="shared" si="47"/>
        <v>0.4689091139516901</v>
      </c>
      <c r="AF173" s="175">
        <f t="shared" si="48"/>
        <v>1.1591713618120449</v>
      </c>
      <c r="AG173" s="175">
        <f t="shared" si="49"/>
        <v>0.87129246658965831</v>
      </c>
      <c r="AH173" s="175">
        <f t="shared" si="50"/>
        <v>1.0987151082450435</v>
      </c>
      <c r="AI173" s="175">
        <f t="shared" si="51"/>
        <v>0.48918169605874529</v>
      </c>
    </row>
    <row r="174" spans="1:35" x14ac:dyDescent="0.25">
      <c r="A174" s="25" t="s">
        <v>559</v>
      </c>
      <c r="B174" s="30" t="s">
        <v>64</v>
      </c>
      <c r="C174" s="31" t="s">
        <v>557</v>
      </c>
      <c r="D174" s="32">
        <v>2378</v>
      </c>
      <c r="E174" s="32">
        <v>1</v>
      </c>
      <c r="F174" s="32"/>
      <c r="G174" s="173"/>
      <c r="H174" s="173"/>
      <c r="I174" s="29">
        <v>0.13217000000000001</v>
      </c>
      <c r="J174" s="29">
        <v>1.1537E-2</v>
      </c>
      <c r="K174" s="29">
        <v>0.86187000000000002</v>
      </c>
      <c r="L174" s="29">
        <v>0.18790999999999999</v>
      </c>
      <c r="M174" s="29">
        <v>0.1105</v>
      </c>
      <c r="N174" s="29">
        <v>1.7930000000000001E-2</v>
      </c>
      <c r="O174" s="29">
        <v>7.2000999999999996E-2</v>
      </c>
      <c r="P174" s="29">
        <v>1.4619E-2</v>
      </c>
      <c r="Q174" s="29">
        <v>0.11605</v>
      </c>
      <c r="R174" s="29">
        <v>1.0638E-2</v>
      </c>
      <c r="T174" s="174"/>
      <c r="U174" s="174"/>
      <c r="V174" s="174"/>
      <c r="W174" s="174"/>
      <c r="X174" s="174"/>
      <c r="Y174" s="174"/>
      <c r="Z174" s="174"/>
      <c r="AA174" s="174"/>
      <c r="AB174" s="174"/>
      <c r="AC174" s="174"/>
      <c r="AE174" s="175"/>
      <c r="AF174" s="175"/>
      <c r="AG174" s="175"/>
      <c r="AH174" s="175"/>
      <c r="AI174" s="175"/>
    </row>
    <row r="175" spans="1:35" x14ac:dyDescent="0.25">
      <c r="A175" s="25" t="s">
        <v>560</v>
      </c>
      <c r="B175" s="30" t="s">
        <v>64</v>
      </c>
      <c r="C175" s="31" t="s">
        <v>561</v>
      </c>
      <c r="D175" s="32">
        <v>2403</v>
      </c>
      <c r="E175" s="32">
        <v>2</v>
      </c>
      <c r="F175" s="32" t="s">
        <v>562</v>
      </c>
      <c r="G175" s="173">
        <v>472.56666666666666</v>
      </c>
      <c r="H175" s="173">
        <v>379.05833333333322</v>
      </c>
      <c r="I175" s="29">
        <v>1.9812E-2</v>
      </c>
      <c r="J175" s="29">
        <v>1.4732E-2</v>
      </c>
      <c r="K175" s="29">
        <v>8.5291000000000006E-2</v>
      </c>
      <c r="L175" s="29">
        <v>5.2786E-2</v>
      </c>
      <c r="M175" s="29">
        <v>1.7982000000000001E-2</v>
      </c>
      <c r="N175" s="29">
        <v>2.8712999999999999E-2</v>
      </c>
      <c r="O175" s="29">
        <v>2.3737999999999999E-2</v>
      </c>
      <c r="P175" s="29">
        <v>1.5716999999999998E-2</v>
      </c>
      <c r="Q175" s="29">
        <v>1.7139999999999999E-2</v>
      </c>
      <c r="R175" s="29">
        <v>8.8009000000000004E-3</v>
      </c>
      <c r="T175" s="174">
        <f t="shared" si="37"/>
        <v>4.192424349298159E-5</v>
      </c>
      <c r="U175" s="174">
        <f t="shared" si="38"/>
        <v>3.8864730582364204E-5</v>
      </c>
      <c r="V175" s="174">
        <f t="shared" si="39"/>
        <v>1.8048458771249208E-4</v>
      </c>
      <c r="W175" s="174">
        <f t="shared" si="40"/>
        <v>1.3925561149339376E-4</v>
      </c>
      <c r="X175" s="174">
        <f t="shared" si="41"/>
        <v>3.8051774000141078E-5</v>
      </c>
      <c r="Y175" s="174">
        <f t="shared" si="42"/>
        <v>7.5748235759667614E-5</v>
      </c>
      <c r="Z175" s="174">
        <f t="shared" si="43"/>
        <v>5.0232066022430696E-5</v>
      </c>
      <c r="AA175" s="174">
        <f t="shared" si="44"/>
        <v>4.1463275221491863E-5</v>
      </c>
      <c r="AB175" s="174">
        <f t="shared" si="45"/>
        <v>3.6270014812724835E-5</v>
      </c>
      <c r="AC175" s="174">
        <f t="shared" si="46"/>
        <v>2.3217798491876807E-5</v>
      </c>
      <c r="AE175" s="175">
        <f t="shared" si="47"/>
        <v>0.92702282365263022</v>
      </c>
      <c r="AF175" s="175">
        <f t="shared" si="48"/>
        <v>0.77156511399868022</v>
      </c>
      <c r="AG175" s="175">
        <f t="shared" si="49"/>
        <v>1.9906624001127196</v>
      </c>
      <c r="AH175" s="175">
        <f t="shared" si="50"/>
        <v>0.82543439887534775</v>
      </c>
      <c r="AI175" s="175">
        <f t="shared" si="51"/>
        <v>0.64013755196292788</v>
      </c>
    </row>
    <row r="176" spans="1:35" x14ac:dyDescent="0.25">
      <c r="A176" s="25" t="s">
        <v>563</v>
      </c>
      <c r="B176" s="30" t="s">
        <v>64</v>
      </c>
      <c r="C176" s="31" t="s">
        <v>564</v>
      </c>
      <c r="D176" s="32">
        <v>2408</v>
      </c>
      <c r="E176" s="32">
        <v>1</v>
      </c>
      <c r="F176" s="32" t="s">
        <v>565</v>
      </c>
      <c r="G176" s="173">
        <v>225.8833333333333</v>
      </c>
      <c r="H176" s="173">
        <v>244.98333333333335</v>
      </c>
      <c r="I176" s="29">
        <v>1.1665136792685387E-2</v>
      </c>
      <c r="J176" s="29">
        <v>3.8463E-3</v>
      </c>
      <c r="K176" s="29">
        <v>2.8466000000000002E-2</v>
      </c>
      <c r="L176" s="29">
        <v>2.7206999999999999E-2</v>
      </c>
      <c r="M176" s="29">
        <v>6.9698145684793014E-3</v>
      </c>
      <c r="N176" s="29">
        <v>4.236670517248132E-3</v>
      </c>
      <c r="O176" s="29">
        <v>1.367118395299041E-2</v>
      </c>
      <c r="P176" s="29">
        <v>1.5547246256718574E-2</v>
      </c>
      <c r="Q176" s="29">
        <v>9.8149081948489519E-3</v>
      </c>
      <c r="R176" s="29">
        <v>3.7888767012302076E-3</v>
      </c>
      <c r="T176" s="174">
        <f t="shared" si="37"/>
        <v>5.1642308533986816E-5</v>
      </c>
      <c r="U176" s="174">
        <f t="shared" si="38"/>
        <v>1.5700251717803931E-5</v>
      </c>
      <c r="V176" s="174">
        <f t="shared" si="39"/>
        <v>1.2602080720135767E-4</v>
      </c>
      <c r="W176" s="174">
        <f t="shared" si="40"/>
        <v>1.1105653445812638E-4</v>
      </c>
      <c r="X176" s="174">
        <f t="shared" si="41"/>
        <v>3.0855815989726121E-5</v>
      </c>
      <c r="Y176" s="174">
        <f t="shared" si="42"/>
        <v>1.7293709166262188E-5</v>
      </c>
      <c r="Z176" s="174">
        <f t="shared" si="43"/>
        <v>6.052320793768352E-5</v>
      </c>
      <c r="AA176" s="174">
        <f t="shared" si="44"/>
        <v>6.346246516110718E-5</v>
      </c>
      <c r="AB176" s="174">
        <f t="shared" si="45"/>
        <v>4.3451227897213695E-5</v>
      </c>
      <c r="AC176" s="174">
        <f t="shared" si="46"/>
        <v>1.546585496114106E-5</v>
      </c>
      <c r="AE176" s="175">
        <f t="shared" si="47"/>
        <v>0.30401916884624336</v>
      </c>
      <c r="AF176" s="175">
        <f t="shared" si="48"/>
        <v>0.88125553965607306</v>
      </c>
      <c r="AG176" s="175">
        <f t="shared" si="49"/>
        <v>0.56046837886317358</v>
      </c>
      <c r="AH176" s="175">
        <f t="shared" si="50"/>
        <v>1.048564134710936</v>
      </c>
      <c r="AI176" s="175">
        <f t="shared" si="51"/>
        <v>0.35593597027284024</v>
      </c>
    </row>
    <row r="177" spans="1:37" x14ac:dyDescent="0.25">
      <c r="A177" s="25" t="s">
        <v>566</v>
      </c>
      <c r="B177" s="30" t="s">
        <v>64</v>
      </c>
      <c r="C177" s="31" t="s">
        <v>564</v>
      </c>
      <c r="D177" s="32">
        <v>2408</v>
      </c>
      <c r="E177" s="32">
        <v>2</v>
      </c>
      <c r="F177" s="32" t="s">
        <v>567</v>
      </c>
      <c r="G177" s="173">
        <v>257.44999999999982</v>
      </c>
      <c r="H177" s="173">
        <v>268.52500000000003</v>
      </c>
      <c r="I177" s="29">
        <v>1.0290574782810062E-2</v>
      </c>
      <c r="J177" s="29">
        <v>3.5173000000000001E-3</v>
      </c>
      <c r="K177" s="29">
        <v>2.5111999999999999E-2</v>
      </c>
      <c r="L177" s="29">
        <v>2.4902000000000001E-2</v>
      </c>
      <c r="M177" s="29">
        <v>6.1485383633074382E-3</v>
      </c>
      <c r="N177" s="29">
        <v>3.8707461818650968E-3</v>
      </c>
      <c r="O177" s="29">
        <v>1.2060284889775655E-2</v>
      </c>
      <c r="P177" s="29">
        <v>1.4229056767104356E-2</v>
      </c>
      <c r="Q177" s="29">
        <v>8.6582989663639993E-3</v>
      </c>
      <c r="R177" s="29">
        <v>3.4644936485019148E-3</v>
      </c>
      <c r="T177" s="174">
        <f t="shared" si="37"/>
        <v>3.997115860481674E-5</v>
      </c>
      <c r="U177" s="174">
        <f t="shared" si="38"/>
        <v>1.3098594171864815E-5</v>
      </c>
      <c r="V177" s="174">
        <f t="shared" si="39"/>
        <v>9.7541270149543665E-5</v>
      </c>
      <c r="W177" s="174">
        <f t="shared" si="40"/>
        <v>9.2736244297551428E-5</v>
      </c>
      <c r="X177" s="174">
        <f t="shared" si="41"/>
        <v>2.3882456256777791E-5</v>
      </c>
      <c r="Y177" s="174">
        <f t="shared" si="42"/>
        <v>1.4414844732762672E-5</v>
      </c>
      <c r="Z177" s="174">
        <f t="shared" si="43"/>
        <v>4.68451539707736E-5</v>
      </c>
      <c r="AA177" s="174">
        <f t="shared" si="44"/>
        <v>5.2989690967710102E-5</v>
      </c>
      <c r="AB177" s="174">
        <f t="shared" si="45"/>
        <v>3.3630992295063143E-5</v>
      </c>
      <c r="AC177" s="174">
        <f t="shared" si="46"/>
        <v>1.2901940782057218E-5</v>
      </c>
      <c r="AE177" s="175">
        <f t="shared" si="47"/>
        <v>0.32770113824737529</v>
      </c>
      <c r="AF177" s="175">
        <f t="shared" si="48"/>
        <v>0.95073853513876228</v>
      </c>
      <c r="AG177" s="175">
        <f t="shared" si="49"/>
        <v>0.60357463142727497</v>
      </c>
      <c r="AH177" s="175">
        <f t="shared" si="50"/>
        <v>1.1311669719512512</v>
      </c>
      <c r="AI177" s="175">
        <f t="shared" si="51"/>
        <v>0.38363247414353446</v>
      </c>
    </row>
    <row r="178" spans="1:37" x14ac:dyDescent="0.25">
      <c r="A178" s="25" t="s">
        <v>568</v>
      </c>
      <c r="B178" s="30" t="s">
        <v>65</v>
      </c>
      <c r="C178" s="31" t="s">
        <v>569</v>
      </c>
      <c r="D178" s="32"/>
      <c r="E178" s="32" t="s">
        <v>570</v>
      </c>
      <c r="F178" s="32" t="s">
        <v>571</v>
      </c>
      <c r="G178" s="173">
        <v>2075.3083333333329</v>
      </c>
      <c r="H178" s="173">
        <v>433.50833333333327</v>
      </c>
      <c r="I178" s="29">
        <v>0.12820999999999999</v>
      </c>
      <c r="J178" s="29">
        <v>1.9965E-2</v>
      </c>
      <c r="K178" s="29">
        <v>0.22358</v>
      </c>
      <c r="L178" s="29">
        <v>5.8901000000000002E-2</v>
      </c>
      <c r="M178" s="29">
        <v>0.13944000000000001</v>
      </c>
      <c r="N178" s="29">
        <v>2.9249000000000001E-2</v>
      </c>
      <c r="O178" s="29">
        <v>0.42586000000000002</v>
      </c>
      <c r="P178" s="29">
        <v>0.11040999999999999</v>
      </c>
      <c r="Q178" s="29">
        <v>0.13713</v>
      </c>
      <c r="R178" s="29">
        <v>2.0272999999999999E-2</v>
      </c>
      <c r="T178" s="174">
        <f t="shared" si="37"/>
        <v>6.1778771829085647E-5</v>
      </c>
      <c r="U178" s="174">
        <f t="shared" si="38"/>
        <v>4.605447799926953E-5</v>
      </c>
      <c r="V178" s="174">
        <f t="shared" si="39"/>
        <v>1.0773338901448381E-4</v>
      </c>
      <c r="W178" s="174">
        <f t="shared" si="40"/>
        <v>1.358705138309529E-4</v>
      </c>
      <c r="X178" s="174">
        <f t="shared" si="41"/>
        <v>6.7190015941406315E-5</v>
      </c>
      <c r="Y178" s="174">
        <f t="shared" si="42"/>
        <v>6.7470444628130961E-5</v>
      </c>
      <c r="Z178" s="174">
        <f t="shared" si="43"/>
        <v>2.0520324289161857E-4</v>
      </c>
      <c r="AA178" s="174">
        <f t="shared" si="44"/>
        <v>2.546894523365564E-4</v>
      </c>
      <c r="AB178" s="174">
        <f t="shared" si="45"/>
        <v>6.6076928327919157E-5</v>
      </c>
      <c r="AC178" s="174">
        <f t="shared" si="46"/>
        <v>4.6764960304492421E-5</v>
      </c>
      <c r="AE178" s="175">
        <f t="shared" si="47"/>
        <v>0.74547415941970752</v>
      </c>
      <c r="AF178" s="175">
        <f t="shared" si="48"/>
        <v>1.2611736720979445</v>
      </c>
      <c r="AG178" s="175">
        <f t="shared" si="49"/>
        <v>1.0041736660245653</v>
      </c>
      <c r="AH178" s="175">
        <f t="shared" si="50"/>
        <v>1.2411570536001459</v>
      </c>
      <c r="AI178" s="175">
        <f t="shared" si="51"/>
        <v>0.7077350822425118</v>
      </c>
    </row>
    <row r="179" spans="1:37" x14ac:dyDescent="0.25">
      <c r="A179" s="34" t="s">
        <v>572</v>
      </c>
      <c r="B179" s="30" t="s">
        <v>65</v>
      </c>
      <c r="C179" s="31" t="s">
        <v>573</v>
      </c>
      <c r="D179" s="32">
        <v>8006</v>
      </c>
      <c r="E179" s="32">
        <v>1</v>
      </c>
      <c r="F179" s="32" t="s">
        <v>574</v>
      </c>
      <c r="G179" s="173"/>
      <c r="H179" s="173"/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29">
        <v>0</v>
      </c>
      <c r="O179" s="29">
        <v>0</v>
      </c>
      <c r="P179" s="29">
        <v>0</v>
      </c>
      <c r="Q179" s="29">
        <v>0</v>
      </c>
      <c r="R179" s="29">
        <v>0</v>
      </c>
      <c r="T179" s="174"/>
      <c r="U179" s="174"/>
      <c r="V179" s="174"/>
      <c r="W179" s="174"/>
      <c r="X179" s="174"/>
      <c r="Y179" s="174"/>
      <c r="Z179" s="174"/>
      <c r="AA179" s="174"/>
      <c r="AB179" s="174"/>
      <c r="AC179" s="174"/>
      <c r="AE179" s="175"/>
      <c r="AF179" s="175"/>
      <c r="AG179" s="175"/>
      <c r="AH179" s="175"/>
      <c r="AI179" s="175"/>
    </row>
    <row r="180" spans="1:37" x14ac:dyDescent="0.25">
      <c r="A180" s="34" t="s">
        <v>575</v>
      </c>
      <c r="B180" s="30" t="s">
        <v>65</v>
      </c>
      <c r="C180" s="31" t="s">
        <v>573</v>
      </c>
      <c r="D180" s="32">
        <v>8006</v>
      </c>
      <c r="E180" s="32">
        <v>2</v>
      </c>
      <c r="F180" s="32" t="s">
        <v>576</v>
      </c>
      <c r="G180" s="173">
        <v>2047.9124999999985</v>
      </c>
      <c r="H180" s="173">
        <v>863.84999999999957</v>
      </c>
      <c r="I180" s="29">
        <v>1.7321E-2</v>
      </c>
      <c r="J180" s="29">
        <v>2.575456889938035E-2</v>
      </c>
      <c r="K180" s="29">
        <v>2.5140628272818551E-2</v>
      </c>
      <c r="L180" s="29">
        <v>3.538985505437231E-2</v>
      </c>
      <c r="M180" s="29">
        <v>2.3731530208406171E-2</v>
      </c>
      <c r="N180" s="29">
        <v>2.8171314130089057E-2</v>
      </c>
      <c r="O180" s="29">
        <v>5.2065567846528833E-2</v>
      </c>
      <c r="P180" s="29">
        <v>5.246877183853943E-2</v>
      </c>
      <c r="Q180" s="29">
        <v>1.4104E-2</v>
      </c>
      <c r="R180" s="29">
        <v>1.1428335770379723E-2</v>
      </c>
      <c r="T180" s="174">
        <f t="shared" si="37"/>
        <v>8.4578808909072103E-6</v>
      </c>
      <c r="U180" s="174">
        <f t="shared" si="38"/>
        <v>2.9813704809145526E-5</v>
      </c>
      <c r="V180" s="174">
        <f t="shared" si="39"/>
        <v>1.2276221895622283E-5</v>
      </c>
      <c r="W180" s="174">
        <f t="shared" si="40"/>
        <v>4.0967592816313395E-5</v>
      </c>
      <c r="X180" s="174">
        <f t="shared" si="41"/>
        <v>1.1588156334026082E-5</v>
      </c>
      <c r="Y180" s="174">
        <f t="shared" si="42"/>
        <v>3.2611349343160353E-5</v>
      </c>
      <c r="Z180" s="174">
        <f t="shared" si="43"/>
        <v>2.5423726768857982E-5</v>
      </c>
      <c r="AA180" s="174">
        <f t="shared" si="44"/>
        <v>6.0738290025513059E-5</v>
      </c>
      <c r="AB180" s="174">
        <f t="shared" si="45"/>
        <v>6.8870129949399743E-6</v>
      </c>
      <c r="AC180" s="174">
        <f t="shared" si="46"/>
        <v>1.3229537269641406E-5</v>
      </c>
      <c r="AE180" s="175">
        <f t="shared" si="47"/>
        <v>3.5249615351284103</v>
      </c>
      <c r="AF180" s="175">
        <f t="shared" si="48"/>
        <v>3.3371499118081673</v>
      </c>
      <c r="AG180" s="175">
        <f t="shared" si="49"/>
        <v>2.8141965299004701</v>
      </c>
      <c r="AH180" s="175">
        <f t="shared" si="50"/>
        <v>2.3890395998084974</v>
      </c>
      <c r="AI180" s="175">
        <f t="shared" si="51"/>
        <v>1.9209397861397113</v>
      </c>
    </row>
    <row r="181" spans="1:37" s="13" customFormat="1" x14ac:dyDescent="0.25">
      <c r="A181" s="25" t="s">
        <v>577</v>
      </c>
      <c r="B181" s="30" t="s">
        <v>65</v>
      </c>
      <c r="C181" s="35" t="s">
        <v>578</v>
      </c>
      <c r="D181" s="36">
        <v>2480</v>
      </c>
      <c r="E181" s="36" t="s">
        <v>233</v>
      </c>
      <c r="F181" s="36" t="s">
        <v>579</v>
      </c>
      <c r="G181" s="173">
        <v>28.01666666666658</v>
      </c>
      <c r="H181" s="173">
        <v>369.16666666666634</v>
      </c>
      <c r="I181" s="29">
        <v>3.0547999999999999E-2</v>
      </c>
      <c r="J181" s="29">
        <v>2.0913929521982885E-2</v>
      </c>
      <c r="K181" s="29">
        <v>4.6421291467739496E-2</v>
      </c>
      <c r="L181" s="29">
        <v>3.0164223943118205E-2</v>
      </c>
      <c r="M181" s="29">
        <v>4.2876846100342619E-2</v>
      </c>
      <c r="N181" s="29">
        <v>2.0434627182729006E-2</v>
      </c>
      <c r="O181" s="29">
        <v>9.9010313014474785E-2</v>
      </c>
      <c r="P181" s="29">
        <v>4.4909574166310078E-2</v>
      </c>
      <c r="Q181" s="29">
        <v>2.5905999999999998E-2</v>
      </c>
      <c r="R181" s="29">
        <v>1.2197158251978688E-2</v>
      </c>
      <c r="T181" s="174">
        <f t="shared" si="37"/>
        <v>1.0903509815585993E-3</v>
      </c>
      <c r="U181" s="174">
        <f t="shared" si="38"/>
        <v>5.6651727824784386E-5</v>
      </c>
      <c r="V181" s="174">
        <f t="shared" si="39"/>
        <v>1.6569170065820215E-3</v>
      </c>
      <c r="W181" s="174">
        <f t="shared" si="40"/>
        <v>8.1708958762397014E-5</v>
      </c>
      <c r="X181" s="174">
        <f t="shared" si="41"/>
        <v>1.530404976811758E-3</v>
      </c>
      <c r="Y181" s="174">
        <f t="shared" si="42"/>
        <v>5.5353391917098936E-5</v>
      </c>
      <c r="Z181" s="174">
        <f t="shared" si="43"/>
        <v>3.5339790487022636E-3</v>
      </c>
      <c r="AA181" s="174">
        <f t="shared" si="44"/>
        <v>1.2165121670332311E-4</v>
      </c>
      <c r="AB181" s="174">
        <f t="shared" si="45"/>
        <v>9.246638905413472E-4</v>
      </c>
      <c r="AC181" s="174">
        <f t="shared" si="46"/>
        <v>3.3039706325901664E-5</v>
      </c>
      <c r="AD181" s="14"/>
      <c r="AE181" s="175">
        <f t="shared" si="47"/>
        <v>5.1957331889410256E-2</v>
      </c>
      <c r="AF181" s="175">
        <f t="shared" si="48"/>
        <v>4.9313851229610281E-2</v>
      </c>
      <c r="AG181" s="175">
        <f t="shared" si="49"/>
        <v>3.6169113898475963E-2</v>
      </c>
      <c r="AH181" s="175">
        <f t="shared" si="50"/>
        <v>3.4423298787805624E-2</v>
      </c>
      <c r="AI181" s="175">
        <f t="shared" si="51"/>
        <v>3.5731584918449091E-2</v>
      </c>
      <c r="AK181" s="14"/>
    </row>
    <row r="182" spans="1:37" x14ac:dyDescent="0.25">
      <c r="A182" s="25" t="s">
        <v>580</v>
      </c>
      <c r="B182" s="30" t="s">
        <v>65</v>
      </c>
      <c r="C182" s="31" t="s">
        <v>581</v>
      </c>
      <c r="D182" s="32">
        <v>2549</v>
      </c>
      <c r="E182" s="32" t="s">
        <v>582</v>
      </c>
      <c r="F182" s="32" t="s">
        <v>583</v>
      </c>
      <c r="G182" s="173">
        <v>1363.2041666666664</v>
      </c>
      <c r="H182" s="173">
        <v>289.11666666666673</v>
      </c>
      <c r="I182" s="29">
        <v>5.7895000000000002E-2</v>
      </c>
      <c r="J182" s="29">
        <v>1.6133372182059607E-2</v>
      </c>
      <c r="K182" s="29">
        <v>4.2414299282778761E-2</v>
      </c>
      <c r="L182" s="29">
        <v>3.0040462827359889E-2</v>
      </c>
      <c r="M182" s="29">
        <v>5.2291358725053277E-2</v>
      </c>
      <c r="N182" s="29">
        <v>3.0093697483301523E-2</v>
      </c>
      <c r="O182" s="29">
        <v>7.4118392647153156E-2</v>
      </c>
      <c r="P182" s="29">
        <v>3.4504537070318066E-2</v>
      </c>
      <c r="Q182" s="29">
        <v>4.4205000000000001E-2</v>
      </c>
      <c r="R182" s="29">
        <v>1.48704278895014E-2</v>
      </c>
      <c r="T182" s="174">
        <f t="shared" si="37"/>
        <v>4.2469793898566193E-5</v>
      </c>
      <c r="U182" s="174">
        <f t="shared" si="38"/>
        <v>5.5802290362804878E-5</v>
      </c>
      <c r="V182" s="174">
        <f t="shared" si="39"/>
        <v>3.1113680782307933E-5</v>
      </c>
      <c r="W182" s="174">
        <f t="shared" si="40"/>
        <v>1.0390429294065792E-4</v>
      </c>
      <c r="X182" s="174">
        <f t="shared" si="41"/>
        <v>3.8359154119164069E-5</v>
      </c>
      <c r="Y182" s="174">
        <f t="shared" si="42"/>
        <v>1.0408842157134323E-4</v>
      </c>
      <c r="Z182" s="174">
        <f t="shared" si="43"/>
        <v>5.4370720439029251E-5</v>
      </c>
      <c r="AA182" s="174">
        <f t="shared" si="44"/>
        <v>1.1934468347374668E-4</v>
      </c>
      <c r="AB182" s="174">
        <f t="shared" si="45"/>
        <v>3.2427277645498206E-5</v>
      </c>
      <c r="AC182" s="174">
        <f t="shared" si="46"/>
        <v>5.1434004344848323E-5</v>
      </c>
      <c r="AE182" s="175">
        <f t="shared" si="47"/>
        <v>1.3139289184233314</v>
      </c>
      <c r="AF182" s="175">
        <f t="shared" si="48"/>
        <v>3.3395050128476176</v>
      </c>
      <c r="AG182" s="175">
        <f t="shared" si="49"/>
        <v>2.7135223380575306</v>
      </c>
      <c r="AH182" s="175">
        <f t="shared" si="50"/>
        <v>2.1950175114486212</v>
      </c>
      <c r="AI182" s="175">
        <f t="shared" si="51"/>
        <v>1.5861338995871204</v>
      </c>
    </row>
    <row r="183" spans="1:37" x14ac:dyDescent="0.25">
      <c r="A183" s="25" t="s">
        <v>584</v>
      </c>
      <c r="B183" s="30" t="s">
        <v>65</v>
      </c>
      <c r="C183" s="31" t="s">
        <v>585</v>
      </c>
      <c r="D183" s="32">
        <v>2516</v>
      </c>
      <c r="E183" s="32">
        <v>3</v>
      </c>
      <c r="F183" s="32" t="s">
        <v>586</v>
      </c>
      <c r="G183" s="173">
        <v>1865.2916666666663</v>
      </c>
      <c r="H183" s="173">
        <v>474.83333333333331</v>
      </c>
      <c r="I183" s="29">
        <v>1.4933999999999999E-2</v>
      </c>
      <c r="J183" s="29">
        <v>1.4143849669519032E-2</v>
      </c>
      <c r="K183" s="29">
        <v>2.2098375598587232E-2</v>
      </c>
      <c r="L183" s="29">
        <v>2.4428988237565154E-2</v>
      </c>
      <c r="M183" s="29">
        <v>9.8197295978714096E-3</v>
      </c>
      <c r="N183" s="29">
        <v>2.9823636331106868E-2</v>
      </c>
      <c r="O183" s="29">
        <v>2.949988665519232E-2</v>
      </c>
      <c r="P183" s="29">
        <v>1.0302951468264154E-2</v>
      </c>
      <c r="Q183" s="29">
        <v>1.4408000000000001E-2</v>
      </c>
      <c r="R183" s="29">
        <v>6.064632441255274E-3</v>
      </c>
      <c r="T183" s="174">
        <f t="shared" si="37"/>
        <v>8.0062546071883319E-6</v>
      </c>
      <c r="U183" s="174">
        <f t="shared" si="38"/>
        <v>2.9786977190984274E-5</v>
      </c>
      <c r="V183" s="174">
        <f t="shared" si="39"/>
        <v>1.1847142188801877E-5</v>
      </c>
      <c r="W183" s="174">
        <f t="shared" si="40"/>
        <v>5.1447500675812892E-5</v>
      </c>
      <c r="X183" s="174">
        <f t="shared" si="41"/>
        <v>5.2644472568837284E-6</v>
      </c>
      <c r="Y183" s="174">
        <f t="shared" si="42"/>
        <v>6.2808640921951985E-5</v>
      </c>
      <c r="Z183" s="174">
        <f t="shared" si="43"/>
        <v>1.58151602681577E-5</v>
      </c>
      <c r="AA183" s="174">
        <f t="shared" si="44"/>
        <v>2.1698037490201801E-5</v>
      </c>
      <c r="AB183" s="174">
        <f t="shared" si="45"/>
        <v>7.7242611745258803E-6</v>
      </c>
      <c r="AC183" s="174">
        <f t="shared" si="46"/>
        <v>1.2772128693412302E-5</v>
      </c>
      <c r="AE183" s="175">
        <f t="shared" si="47"/>
        <v>3.7204633942368441</v>
      </c>
      <c r="AF183" s="175">
        <f t="shared" si="48"/>
        <v>4.3426085258301326</v>
      </c>
      <c r="AG183" s="175">
        <f t="shared" si="49"/>
        <v>11.930719001852314</v>
      </c>
      <c r="AH183" s="175">
        <f t="shared" si="50"/>
        <v>1.371977085422821</v>
      </c>
      <c r="AI183" s="175">
        <f t="shared" si="51"/>
        <v>1.6535081355785801</v>
      </c>
    </row>
    <row r="184" spans="1:37" x14ac:dyDescent="0.25">
      <c r="A184" s="25" t="s">
        <v>587</v>
      </c>
      <c r="B184" s="30" t="s">
        <v>65</v>
      </c>
      <c r="C184" s="31" t="s">
        <v>585</v>
      </c>
      <c r="D184" s="32">
        <v>2516</v>
      </c>
      <c r="E184" s="32" t="s">
        <v>588</v>
      </c>
      <c r="F184" s="32" t="s">
        <v>589</v>
      </c>
      <c r="G184" s="173">
        <v>3603.6999999999985</v>
      </c>
      <c r="H184" s="173">
        <v>907.28333333333137</v>
      </c>
      <c r="I184" s="29">
        <v>3.2051999999999997E-2</v>
      </c>
      <c r="J184" s="29">
        <v>3.538742332546474E-2</v>
      </c>
      <c r="K184" s="29">
        <v>3.8531999999999997E-2</v>
      </c>
      <c r="L184" s="29">
        <v>4.4152656343499033E-2</v>
      </c>
      <c r="M184" s="29">
        <v>1.6040687711601179E-2</v>
      </c>
      <c r="N184" s="29">
        <v>7.3477677123091598E-2</v>
      </c>
      <c r="O184" s="29">
        <v>3.409787140953275E-2</v>
      </c>
      <c r="P184" s="29">
        <v>2.1788908060453398E-2</v>
      </c>
      <c r="Q184" s="29">
        <v>2.529E-2</v>
      </c>
      <c r="R184" s="29">
        <v>2.1826999999999999E-2</v>
      </c>
      <c r="T184" s="174">
        <f t="shared" si="37"/>
        <v>8.8941920803618529E-6</v>
      </c>
      <c r="U184" s="174">
        <f t="shared" si="38"/>
        <v>3.9003718050735508E-5</v>
      </c>
      <c r="V184" s="174">
        <f t="shared" si="39"/>
        <v>1.0692343979798543E-5</v>
      </c>
      <c r="W184" s="174">
        <f t="shared" si="40"/>
        <v>4.8664683590387929E-5</v>
      </c>
      <c r="X184" s="174">
        <f t="shared" si="41"/>
        <v>4.4511717711244512E-6</v>
      </c>
      <c r="Y184" s="174">
        <f t="shared" si="42"/>
        <v>8.0986472939094828E-5</v>
      </c>
      <c r="Z184" s="174">
        <f t="shared" si="43"/>
        <v>9.4619062101542204E-6</v>
      </c>
      <c r="AA184" s="174">
        <f t="shared" si="44"/>
        <v>2.4015549784653943E-5</v>
      </c>
      <c r="AB184" s="174">
        <f t="shared" si="45"/>
        <v>7.0177872741904183E-6</v>
      </c>
      <c r="AC184" s="174">
        <f t="shared" si="46"/>
        <v>2.4057534397560532E-5</v>
      </c>
      <c r="AE184" s="175">
        <f t="shared" si="47"/>
        <v>4.3853019699062621</v>
      </c>
      <c r="AF184" s="175">
        <f t="shared" si="48"/>
        <v>4.5513578390605449</v>
      </c>
      <c r="AG184" s="175">
        <f t="shared" si="49"/>
        <v>18.194416460058584</v>
      </c>
      <c r="AH184" s="175">
        <f t="shared" si="50"/>
        <v>2.5381301876445583</v>
      </c>
      <c r="AI184" s="175">
        <f t="shared" si="51"/>
        <v>3.4280797433170762</v>
      </c>
    </row>
    <row r="185" spans="1:37" x14ac:dyDescent="0.25">
      <c r="A185" s="25" t="s">
        <v>590</v>
      </c>
      <c r="B185" s="30" t="s">
        <v>65</v>
      </c>
      <c r="C185" s="31" t="s">
        <v>591</v>
      </c>
      <c r="D185" s="32"/>
      <c r="E185" s="32">
        <v>3</v>
      </c>
      <c r="F185" s="32" t="s">
        <v>592</v>
      </c>
      <c r="G185" s="173"/>
      <c r="H185" s="173"/>
      <c r="I185" s="29">
        <v>1.3161000000000001E-2</v>
      </c>
      <c r="J185" s="29">
        <v>7.6035163543818245E-3</v>
      </c>
      <c r="K185" s="29">
        <v>1.4654373027280414E-2</v>
      </c>
      <c r="L185" s="29">
        <v>6.6464087201595782E-3</v>
      </c>
      <c r="M185" s="29">
        <v>2.1151328466965248E-2</v>
      </c>
      <c r="N185" s="29">
        <v>1.346252895197201E-2</v>
      </c>
      <c r="O185" s="29">
        <v>2.7007211065617584E-2</v>
      </c>
      <c r="P185" s="29">
        <v>1.4590345281985448E-2</v>
      </c>
      <c r="Q185" s="29">
        <v>1.7441999999999999E-2</v>
      </c>
      <c r="R185" s="29">
        <v>7.0958742385513231E-3</v>
      </c>
      <c r="T185" s="174"/>
      <c r="U185" s="174"/>
      <c r="V185" s="174"/>
      <c r="W185" s="174"/>
      <c r="X185" s="174"/>
      <c r="Y185" s="174"/>
      <c r="Z185" s="174"/>
      <c r="AA185" s="174"/>
      <c r="AB185" s="174"/>
      <c r="AC185" s="174"/>
      <c r="AE185" s="175"/>
      <c r="AF185" s="175"/>
      <c r="AG185" s="175"/>
      <c r="AH185" s="175"/>
      <c r="AI185" s="175"/>
    </row>
    <row r="186" spans="1:37" x14ac:dyDescent="0.25">
      <c r="A186" s="25" t="s">
        <v>593</v>
      </c>
      <c r="B186" s="30" t="s">
        <v>65</v>
      </c>
      <c r="C186" s="31" t="s">
        <v>594</v>
      </c>
      <c r="D186" s="32">
        <v>2594</v>
      </c>
      <c r="E186" s="32">
        <v>5</v>
      </c>
      <c r="F186" s="32" t="s">
        <v>595</v>
      </c>
      <c r="G186" s="173">
        <v>1854.7124999999996</v>
      </c>
      <c r="H186" s="173">
        <v>1027.6833333333332</v>
      </c>
      <c r="I186" s="29">
        <v>0.13397999999999999</v>
      </c>
      <c r="J186" s="29">
        <v>2.9248294541162588E-2</v>
      </c>
      <c r="K186" s="29">
        <v>0.1110759582812692</v>
      </c>
      <c r="L186" s="29">
        <v>4.9409805450099736E-2</v>
      </c>
      <c r="M186" s="29">
        <v>9.0917745190980725E-2</v>
      </c>
      <c r="N186" s="29">
        <v>4.4616596413804069E-2</v>
      </c>
      <c r="O186" s="29">
        <v>0.31584212439332066</v>
      </c>
      <c r="P186" s="29">
        <v>0.12390035412922548</v>
      </c>
      <c r="Q186" s="29">
        <v>7.9342999999999997E-2</v>
      </c>
      <c r="R186" s="29">
        <v>2.5331600997813432E-2</v>
      </c>
      <c r="T186" s="174">
        <f t="shared" si="37"/>
        <v>7.2237610950484247E-5</v>
      </c>
      <c r="U186" s="174">
        <f t="shared" si="38"/>
        <v>2.8460415375517031E-5</v>
      </c>
      <c r="V186" s="174">
        <f t="shared" si="39"/>
        <v>5.9888504704243499E-5</v>
      </c>
      <c r="W186" s="174">
        <f t="shared" si="40"/>
        <v>4.8078823356837946E-5</v>
      </c>
      <c r="X186" s="174">
        <f t="shared" si="41"/>
        <v>4.9019858975976461E-5</v>
      </c>
      <c r="Y186" s="174">
        <f t="shared" si="42"/>
        <v>4.3414731918526209E-5</v>
      </c>
      <c r="Z186" s="174">
        <f t="shared" si="43"/>
        <v>1.702916890856781E-4</v>
      </c>
      <c r="AA186" s="174">
        <f t="shared" si="44"/>
        <v>1.2056277465097112E-4</v>
      </c>
      <c r="AB186" s="174">
        <f t="shared" si="45"/>
        <v>4.2779136928230126E-5</v>
      </c>
      <c r="AC186" s="174">
        <f t="shared" si="46"/>
        <v>2.4649228197220384E-5</v>
      </c>
      <c r="AE186" s="175">
        <f t="shared" si="47"/>
        <v>0.39398334193285284</v>
      </c>
      <c r="AF186" s="175">
        <f t="shared" si="48"/>
        <v>0.80280553996585657</v>
      </c>
      <c r="AG186" s="175">
        <f t="shared" si="49"/>
        <v>0.88565599382492721</v>
      </c>
      <c r="AH186" s="175">
        <f t="shared" si="50"/>
        <v>0.70797803050924535</v>
      </c>
      <c r="AI186" s="175">
        <f t="shared" si="51"/>
        <v>0.57619741694588189</v>
      </c>
    </row>
    <row r="187" spans="1:37" x14ac:dyDescent="0.25">
      <c r="A187" s="25" t="s">
        <v>596</v>
      </c>
      <c r="B187" s="30" t="s">
        <v>65</v>
      </c>
      <c r="C187" s="31" t="s">
        <v>594</v>
      </c>
      <c r="D187" s="32">
        <v>2594</v>
      </c>
      <c r="E187" s="32">
        <v>6</v>
      </c>
      <c r="F187" s="32" t="s">
        <v>597</v>
      </c>
      <c r="G187" s="173">
        <v>2105.5</v>
      </c>
      <c r="H187" s="173">
        <v>891.79166666666663</v>
      </c>
      <c r="I187" s="29">
        <v>8.9497999999999994E-2</v>
      </c>
      <c r="J187" s="29">
        <v>2.3855999999999999E-2</v>
      </c>
      <c r="K187" s="29">
        <v>8.6371000000000003E-2</v>
      </c>
      <c r="L187" s="29">
        <v>3.3827000000000003E-2</v>
      </c>
      <c r="M187" s="29">
        <v>0.12855</v>
      </c>
      <c r="N187" s="29">
        <v>6.3305E-2</v>
      </c>
      <c r="O187" s="29">
        <v>0.15823000000000001</v>
      </c>
      <c r="P187" s="29">
        <v>0.10134</v>
      </c>
      <c r="Q187" s="29">
        <v>5.3010000000000002E-2</v>
      </c>
      <c r="R187" s="29">
        <v>2.0676E-2</v>
      </c>
      <c r="T187" s="174">
        <f t="shared" si="37"/>
        <v>4.2506767988601278E-5</v>
      </c>
      <c r="U187" s="174">
        <f t="shared" si="38"/>
        <v>2.6750642433303742E-5</v>
      </c>
      <c r="V187" s="174">
        <f t="shared" si="39"/>
        <v>4.1021610068867256E-5</v>
      </c>
      <c r="W187" s="174">
        <f t="shared" si="40"/>
        <v>3.7931504929215538E-5</v>
      </c>
      <c r="X187" s="174">
        <f t="shared" si="41"/>
        <v>6.1054381382094513E-5</v>
      </c>
      <c r="Y187" s="174">
        <f t="shared" si="42"/>
        <v>7.0986310330327531E-5</v>
      </c>
      <c r="Z187" s="174">
        <f t="shared" si="43"/>
        <v>7.5150795535502258E-5</v>
      </c>
      <c r="AA187" s="174">
        <f t="shared" si="44"/>
        <v>1.1363640611129281E-4</v>
      </c>
      <c r="AB187" s="174">
        <f t="shared" si="45"/>
        <v>2.5176917596770364E-5</v>
      </c>
      <c r="AC187" s="174">
        <f t="shared" si="46"/>
        <v>2.3184787179367378E-5</v>
      </c>
      <c r="AE187" s="175">
        <f t="shared" si="47"/>
        <v>0.62932666253235869</v>
      </c>
      <c r="AF187" s="175">
        <f t="shared" si="48"/>
        <v>0.92467128583046754</v>
      </c>
      <c r="AG187" s="175">
        <f t="shared" si="49"/>
        <v>1.1626734842513</v>
      </c>
      <c r="AH187" s="175">
        <f t="shared" si="50"/>
        <v>1.5121118186647728</v>
      </c>
      <c r="AI187" s="175">
        <f t="shared" si="51"/>
        <v>0.92087472941252624</v>
      </c>
    </row>
    <row r="188" spans="1:37" x14ac:dyDescent="0.25">
      <c r="A188" s="25" t="s">
        <v>598</v>
      </c>
      <c r="B188" s="30" t="s">
        <v>65</v>
      </c>
      <c r="C188" s="31" t="s">
        <v>599</v>
      </c>
      <c r="D188" s="32"/>
      <c r="E188" s="32">
        <v>1</v>
      </c>
      <c r="F188" s="32" t="s">
        <v>600</v>
      </c>
      <c r="G188" s="173">
        <v>3355.3250000000003</v>
      </c>
      <c r="H188" s="173">
        <v>880.06666666666626</v>
      </c>
      <c r="I188" s="29">
        <v>0.10058</v>
      </c>
      <c r="J188" s="29">
        <v>7.7742000000000006E-2</v>
      </c>
      <c r="K188" s="29">
        <v>0.10143000000000001</v>
      </c>
      <c r="L188" s="29">
        <v>9.5240000000000005E-2</v>
      </c>
      <c r="M188" s="29">
        <v>0.10528999999999999</v>
      </c>
      <c r="N188" s="29">
        <v>0.10348</v>
      </c>
      <c r="O188" s="29">
        <v>0.16495000000000001</v>
      </c>
      <c r="P188" s="29">
        <v>0.15159</v>
      </c>
      <c r="Q188" s="29">
        <v>8.677E-2</v>
      </c>
      <c r="R188" s="29">
        <v>4.4172000000000003E-2</v>
      </c>
      <c r="T188" s="174">
        <f t="shared" si="37"/>
        <v>2.9976231810629369E-5</v>
      </c>
      <c r="U188" s="174">
        <f t="shared" si="38"/>
        <v>8.8336489659874296E-5</v>
      </c>
      <c r="V188" s="174">
        <f t="shared" si="39"/>
        <v>3.022956047476772E-5</v>
      </c>
      <c r="W188" s="174">
        <f t="shared" si="40"/>
        <v>1.0821907431255214E-4</v>
      </c>
      <c r="X188" s="174">
        <f t="shared" si="41"/>
        <v>3.1379970643678327E-5</v>
      </c>
      <c r="Y188" s="174">
        <f t="shared" si="42"/>
        <v>1.1758200136353312E-4</v>
      </c>
      <c r="Z188" s="174">
        <f t="shared" si="43"/>
        <v>4.9160662528965151E-5</v>
      </c>
      <c r="AA188" s="174">
        <f t="shared" si="44"/>
        <v>1.7224831452162723E-4</v>
      </c>
      <c r="AB188" s="174">
        <f t="shared" si="45"/>
        <v>2.5860386102687518E-5</v>
      </c>
      <c r="AC188" s="174">
        <f t="shared" si="46"/>
        <v>5.0191652147564603E-5</v>
      </c>
      <c r="AE188" s="175">
        <f t="shared" si="47"/>
        <v>2.9468843922053862</v>
      </c>
      <c r="AF188" s="175">
        <f t="shared" si="48"/>
        <v>3.5799089570912352</v>
      </c>
      <c r="AG188" s="175">
        <f t="shared" si="49"/>
        <v>3.7470398777196015</v>
      </c>
      <c r="AH188" s="175">
        <f t="shared" si="50"/>
        <v>3.5037834248092081</v>
      </c>
      <c r="AI188" s="175">
        <f t="shared" si="51"/>
        <v>1.940870176812576</v>
      </c>
    </row>
    <row r="189" spans="1:37" x14ac:dyDescent="0.25">
      <c r="A189" s="25" t="s">
        <v>601</v>
      </c>
      <c r="B189" s="30" t="s">
        <v>66</v>
      </c>
      <c r="C189" s="31" t="s">
        <v>602</v>
      </c>
      <c r="D189" s="32">
        <v>2836</v>
      </c>
      <c r="E189" s="32">
        <v>12</v>
      </c>
      <c r="F189" s="32" t="s">
        <v>603</v>
      </c>
      <c r="G189" s="173">
        <v>19475.529166666664</v>
      </c>
      <c r="H189" s="173">
        <v>2490.4833333333331</v>
      </c>
      <c r="I189" s="29">
        <v>0.46215000000000001</v>
      </c>
      <c r="J189" s="29">
        <v>7.4967000000000006E-2</v>
      </c>
      <c r="K189" s="29">
        <v>0.41500999999999999</v>
      </c>
      <c r="L189" s="29">
        <v>5.8934E-2</v>
      </c>
      <c r="M189" s="29">
        <v>0.48363</v>
      </c>
      <c r="N189" s="29">
        <v>0.12745999999999999</v>
      </c>
      <c r="O189" s="29">
        <v>0.44562000000000002</v>
      </c>
      <c r="P189" s="29">
        <v>0.11083</v>
      </c>
      <c r="Q189" s="29">
        <v>0.39845999999999998</v>
      </c>
      <c r="R189" s="29">
        <v>5.4878000000000003E-2</v>
      </c>
      <c r="T189" s="174">
        <f t="shared" si="37"/>
        <v>2.372977884426333E-5</v>
      </c>
      <c r="U189" s="174">
        <f t="shared" si="38"/>
        <v>3.0101385942487741E-5</v>
      </c>
      <c r="V189" s="174">
        <f t="shared" si="39"/>
        <v>2.1309305459607754E-5</v>
      </c>
      <c r="W189" s="174">
        <f t="shared" si="40"/>
        <v>2.3663679740880286E-5</v>
      </c>
      <c r="X189" s="174">
        <f t="shared" si="41"/>
        <v>2.48327013793164E-5</v>
      </c>
      <c r="Y189" s="174">
        <f t="shared" si="42"/>
        <v>5.1178820710839265E-5</v>
      </c>
      <c r="Z189" s="174">
        <f t="shared" si="43"/>
        <v>2.2881021418545116E-5</v>
      </c>
      <c r="AA189" s="174">
        <f t="shared" si="44"/>
        <v>4.4501402003627143E-5</v>
      </c>
      <c r="AB189" s="174">
        <f t="shared" si="45"/>
        <v>2.0459521104154854E-5</v>
      </c>
      <c r="AC189" s="174">
        <f t="shared" si="46"/>
        <v>2.2035080205314902E-5</v>
      </c>
      <c r="AE189" s="175">
        <f t="shared" si="47"/>
        <v>1.2685068048902086</v>
      </c>
      <c r="AF189" s="175">
        <f t="shared" si="48"/>
        <v>1.1104857352453508</v>
      </c>
      <c r="AG189" s="175">
        <f t="shared" si="49"/>
        <v>2.0609445556924797</v>
      </c>
      <c r="AH189" s="175">
        <f t="shared" si="50"/>
        <v>1.9449045210699669</v>
      </c>
      <c r="AI189" s="175">
        <f t="shared" si="51"/>
        <v>1.077008601185689</v>
      </c>
    </row>
    <row r="190" spans="1:37" x14ac:dyDescent="0.25">
      <c r="A190" s="25" t="s">
        <v>604</v>
      </c>
      <c r="B190" s="30" t="s">
        <v>66</v>
      </c>
      <c r="C190" s="31" t="s">
        <v>605</v>
      </c>
      <c r="D190" s="32">
        <v>2828</v>
      </c>
      <c r="E190" s="32">
        <v>3</v>
      </c>
      <c r="F190" s="32" t="s">
        <v>606</v>
      </c>
      <c r="G190" s="173">
        <v>645.16666666666663</v>
      </c>
      <c r="H190" s="173">
        <v>591.19166666666626</v>
      </c>
      <c r="I190" s="29">
        <v>0.191</v>
      </c>
      <c r="J190" s="29">
        <v>9.0405999999999993E-3</v>
      </c>
      <c r="K190" s="29">
        <v>0.26506999999999997</v>
      </c>
      <c r="L190" s="29">
        <v>2.4861999999999999E-2</v>
      </c>
      <c r="M190" s="29">
        <v>0.17785999999999999</v>
      </c>
      <c r="N190" s="29">
        <v>1.7339E-2</v>
      </c>
      <c r="O190" s="29">
        <v>0.32167000000000001</v>
      </c>
      <c r="P190" s="29">
        <v>2.3947E-2</v>
      </c>
      <c r="Q190" s="29">
        <v>0.14663000000000001</v>
      </c>
      <c r="R190" s="29">
        <v>7.1174000000000003E-3</v>
      </c>
      <c r="T190" s="174">
        <f t="shared" si="37"/>
        <v>2.9604753293722557E-4</v>
      </c>
      <c r="U190" s="174">
        <f t="shared" si="38"/>
        <v>1.5292164131767766E-5</v>
      </c>
      <c r="V190" s="174">
        <f t="shared" si="39"/>
        <v>4.1085507620769826E-4</v>
      </c>
      <c r="W190" s="174">
        <f t="shared" si="40"/>
        <v>4.2054043386944476E-5</v>
      </c>
      <c r="X190" s="174">
        <f t="shared" si="41"/>
        <v>2.7568070266081114E-4</v>
      </c>
      <c r="Y190" s="174">
        <f t="shared" si="42"/>
        <v>2.9328897847567786E-5</v>
      </c>
      <c r="Z190" s="174">
        <f t="shared" si="43"/>
        <v>4.9858434513045725E-4</v>
      </c>
      <c r="AA190" s="174">
        <f t="shared" si="44"/>
        <v>4.0506321976798299E-5</v>
      </c>
      <c r="AB190" s="174">
        <f t="shared" si="45"/>
        <v>2.2727460604494965E-4</v>
      </c>
      <c r="AC190" s="174">
        <f t="shared" si="46"/>
        <v>1.2039073622485666E-5</v>
      </c>
      <c r="AE190" s="175">
        <f t="shared" si="47"/>
        <v>5.1654421774932825E-2</v>
      </c>
      <c r="AF190" s="175">
        <f t="shared" si="48"/>
        <v>0.10235736594790186</v>
      </c>
      <c r="AG190" s="175">
        <f t="shared" si="49"/>
        <v>0.10638719926527879</v>
      </c>
      <c r="AH190" s="175">
        <f t="shared" si="50"/>
        <v>8.1242667108209349E-2</v>
      </c>
      <c r="AI190" s="175">
        <f t="shared" si="51"/>
        <v>5.2971486044968069E-2</v>
      </c>
    </row>
    <row r="191" spans="1:37" x14ac:dyDescent="0.25">
      <c r="A191" s="25" t="s">
        <v>607</v>
      </c>
      <c r="B191" s="30" t="s">
        <v>66</v>
      </c>
      <c r="C191" s="31" t="s">
        <v>605</v>
      </c>
      <c r="D191" s="32">
        <v>2828</v>
      </c>
      <c r="E191" s="32">
        <v>1</v>
      </c>
      <c r="F191" s="32" t="s">
        <v>608</v>
      </c>
      <c r="G191" s="173">
        <v>2121.0416666666665</v>
      </c>
      <c r="H191" s="173">
        <v>544.54166666666663</v>
      </c>
      <c r="I191" s="29">
        <v>4.6141000000000001E-2</v>
      </c>
      <c r="J191" s="29">
        <v>4.5784795399208033E-3</v>
      </c>
      <c r="K191" s="29">
        <v>3.9052000000000003E-2</v>
      </c>
      <c r="L191" s="29">
        <v>1.4802594902783493E-2</v>
      </c>
      <c r="M191" s="29">
        <v>4.7253993939159515E-2</v>
      </c>
      <c r="N191" s="29">
        <v>1.0384668388006345E-2</v>
      </c>
      <c r="O191" s="29">
        <v>6.8699999999999997E-2</v>
      </c>
      <c r="P191" s="29">
        <v>1.14511238430423E-2</v>
      </c>
      <c r="Q191" s="29">
        <v>3.5444000000000003E-2</v>
      </c>
      <c r="R191" s="29">
        <v>6.1318996661454059E-3</v>
      </c>
      <c r="T191" s="174">
        <f t="shared" si="37"/>
        <v>2.1753933798251648E-5</v>
      </c>
      <c r="U191" s="174">
        <f t="shared" si="38"/>
        <v>8.4079507963959977E-6</v>
      </c>
      <c r="V191" s="174">
        <f t="shared" si="39"/>
        <v>1.8411708083685301E-5</v>
      </c>
      <c r="W191" s="174">
        <f t="shared" si="40"/>
        <v>2.7183585405677852E-5</v>
      </c>
      <c r="X191" s="174">
        <f t="shared" si="41"/>
        <v>2.2278673107549915E-5</v>
      </c>
      <c r="Y191" s="174">
        <f t="shared" si="42"/>
        <v>1.90704752706521E-5</v>
      </c>
      <c r="Z191" s="174">
        <f t="shared" si="43"/>
        <v>3.238974560455751E-5</v>
      </c>
      <c r="AA191" s="174">
        <f t="shared" si="44"/>
        <v>2.1028921281889602E-5</v>
      </c>
      <c r="AB191" s="174">
        <f t="shared" si="45"/>
        <v>1.6710657106374621E-5</v>
      </c>
      <c r="AC191" s="174">
        <f t="shared" si="46"/>
        <v>1.1260662023681211E-5</v>
      </c>
      <c r="AE191" s="175">
        <f t="shared" si="47"/>
        <v>0.38650254590145622</v>
      </c>
      <c r="AF191" s="175">
        <f t="shared" si="48"/>
        <v>1.476429306945473</v>
      </c>
      <c r="AG191" s="175">
        <f t="shared" si="49"/>
        <v>0.85599690693380637</v>
      </c>
      <c r="AH191" s="175">
        <f t="shared" si="50"/>
        <v>0.6492462626483444</v>
      </c>
      <c r="AI191" s="175">
        <f t="shared" si="51"/>
        <v>0.67386111461682752</v>
      </c>
    </row>
    <row r="192" spans="1:37" x14ac:dyDescent="0.25">
      <c r="A192" s="25" t="s">
        <v>609</v>
      </c>
      <c r="B192" s="30" t="s">
        <v>66</v>
      </c>
      <c r="C192" s="31" t="s">
        <v>605</v>
      </c>
      <c r="D192" s="32">
        <v>2828</v>
      </c>
      <c r="E192" s="32">
        <v>2</v>
      </c>
      <c r="F192" s="32" t="s">
        <v>610</v>
      </c>
      <c r="G192" s="173">
        <v>1906.7250000000001</v>
      </c>
      <c r="H192" s="173">
        <v>576.73333333333312</v>
      </c>
      <c r="I192" s="29">
        <v>3.3362999999999997E-2</v>
      </c>
      <c r="J192" s="29">
        <v>4.9382697677499161E-3</v>
      </c>
      <c r="K192" s="29">
        <v>2.8237000000000002E-2</v>
      </c>
      <c r="L192" s="29">
        <v>1.59388889525275E-2</v>
      </c>
      <c r="M192" s="29">
        <v>3.4169233781147335E-2</v>
      </c>
      <c r="N192" s="29">
        <v>1.1163748586352031E-2</v>
      </c>
      <c r="O192" s="29">
        <v>4.9678E-2</v>
      </c>
      <c r="P192" s="29">
        <v>1.2351380871893695E-2</v>
      </c>
      <c r="Q192" s="29">
        <v>2.5628000000000001E-2</v>
      </c>
      <c r="R192" s="29">
        <v>6.6140864665785483E-3</v>
      </c>
      <c r="T192" s="174">
        <f t="shared" si="37"/>
        <v>1.7497541596192422E-5</v>
      </c>
      <c r="U192" s="174">
        <f t="shared" si="38"/>
        <v>8.5624837031844605E-6</v>
      </c>
      <c r="V192" s="174">
        <f t="shared" si="39"/>
        <v>1.4809162307097248E-5</v>
      </c>
      <c r="W192" s="174">
        <f t="shared" si="40"/>
        <v>2.7636496854457585E-5</v>
      </c>
      <c r="X192" s="174">
        <f t="shared" si="41"/>
        <v>1.7920378544964446E-5</v>
      </c>
      <c r="Y192" s="174">
        <f t="shared" si="42"/>
        <v>1.9356863807106751E-5</v>
      </c>
      <c r="Z192" s="174">
        <f t="shared" si="43"/>
        <v>2.605409799525364E-5</v>
      </c>
      <c r="AA192" s="174">
        <f t="shared" si="44"/>
        <v>2.1416103696498148E-5</v>
      </c>
      <c r="AB192" s="174">
        <f t="shared" si="45"/>
        <v>1.3440847526517983E-5</v>
      </c>
      <c r="AC192" s="174">
        <f t="shared" si="46"/>
        <v>1.1468188301777627E-5</v>
      </c>
      <c r="AE192" s="175">
        <f t="shared" si="47"/>
        <v>0.48935352752913086</v>
      </c>
      <c r="AF192" s="175">
        <f t="shared" si="48"/>
        <v>1.8661755662717583</v>
      </c>
      <c r="AG192" s="175">
        <f t="shared" si="49"/>
        <v>1.0801593146337833</v>
      </c>
      <c r="AH192" s="175">
        <f t="shared" si="50"/>
        <v>0.82198599622982882</v>
      </c>
      <c r="AI192" s="175">
        <f t="shared" si="51"/>
        <v>0.85323401512825603</v>
      </c>
    </row>
    <row r="193" spans="1:35" x14ac:dyDescent="0.25">
      <c r="A193" s="25" t="s">
        <v>611</v>
      </c>
      <c r="B193" s="30" t="s">
        <v>66</v>
      </c>
      <c r="C193" s="31" t="s">
        <v>612</v>
      </c>
      <c r="D193" s="32">
        <v>2840</v>
      </c>
      <c r="E193" s="32" t="s">
        <v>613</v>
      </c>
      <c r="F193" s="32" t="s">
        <v>614</v>
      </c>
      <c r="G193" s="173">
        <v>1975.925</v>
      </c>
      <c r="H193" s="173">
        <v>2059.2208333333333</v>
      </c>
      <c r="I193" s="29">
        <v>3.6278999999999999E-2</v>
      </c>
      <c r="J193" s="29">
        <v>5.7582000000000001E-2</v>
      </c>
      <c r="K193" s="29">
        <v>3.6261000000000002E-2</v>
      </c>
      <c r="L193" s="29">
        <v>0.11458</v>
      </c>
      <c r="M193" s="29">
        <v>2.8965000000000001E-2</v>
      </c>
      <c r="N193" s="29">
        <v>6.8389000000000005E-2</v>
      </c>
      <c r="O193" s="29">
        <v>4.1167000000000002E-2</v>
      </c>
      <c r="P193" s="29">
        <v>0.13582</v>
      </c>
      <c r="Q193" s="29">
        <v>2.5443E-2</v>
      </c>
      <c r="R193" s="29">
        <v>4.4796000000000002E-2</v>
      </c>
      <c r="T193" s="174">
        <f t="shared" si="37"/>
        <v>1.8360514695648874E-5</v>
      </c>
      <c r="U193" s="174">
        <f t="shared" si="38"/>
        <v>2.7963003806051238E-5</v>
      </c>
      <c r="V193" s="174">
        <f t="shared" si="39"/>
        <v>1.8351405038146693E-5</v>
      </c>
      <c r="W193" s="174">
        <f t="shared" si="40"/>
        <v>5.5642405197758864E-5</v>
      </c>
      <c r="X193" s="174">
        <f t="shared" si="41"/>
        <v>1.4658957197262043E-5</v>
      </c>
      <c r="Y193" s="174">
        <f t="shared" si="42"/>
        <v>3.3211105333125602E-5</v>
      </c>
      <c r="Z193" s="174">
        <f t="shared" si="43"/>
        <v>2.0834292799574883E-5</v>
      </c>
      <c r="AA193" s="174">
        <f t="shared" si="44"/>
        <v>6.5956986157790265E-5</v>
      </c>
      <c r="AB193" s="174">
        <f t="shared" si="45"/>
        <v>1.2876500879334995E-5</v>
      </c>
      <c r="AC193" s="174">
        <f t="shared" si="46"/>
        <v>2.1753859165987137E-5</v>
      </c>
      <c r="AE193" s="175">
        <f t="shared" si="47"/>
        <v>1.5229967280099173</v>
      </c>
      <c r="AF193" s="175">
        <f t="shared" si="48"/>
        <v>3.0320515013480507</v>
      </c>
      <c r="AG193" s="175">
        <f t="shared" si="49"/>
        <v>2.2655844400261076</v>
      </c>
      <c r="AH193" s="175">
        <f t="shared" si="50"/>
        <v>3.1657895371008751</v>
      </c>
      <c r="AI193" s="175">
        <f t="shared" si="51"/>
        <v>1.6894231880105779</v>
      </c>
    </row>
    <row r="194" spans="1:35" x14ac:dyDescent="0.25">
      <c r="A194" s="25" t="s">
        <v>615</v>
      </c>
      <c r="B194" s="30" t="s">
        <v>66</v>
      </c>
      <c r="C194" s="31" t="s">
        <v>612</v>
      </c>
      <c r="D194" s="32">
        <v>2840</v>
      </c>
      <c r="E194" s="32">
        <v>4</v>
      </c>
      <c r="F194" s="32" t="s">
        <v>616</v>
      </c>
      <c r="G194" s="173">
        <v>1453.4833333333329</v>
      </c>
      <c r="H194" s="173">
        <v>580.1</v>
      </c>
      <c r="I194" s="29">
        <v>2.6404E-2</v>
      </c>
      <c r="J194" s="29">
        <v>8.2315589953132727E-3</v>
      </c>
      <c r="K194" s="29">
        <v>2.6693000000000001E-2</v>
      </c>
      <c r="L194" s="29">
        <v>1.6527835743104444E-2</v>
      </c>
      <c r="M194" s="29">
        <v>2.2054567678579634E-2</v>
      </c>
      <c r="N194" s="29">
        <v>1.2629092476119328E-2</v>
      </c>
      <c r="O194" s="29">
        <v>2.7673E-2</v>
      </c>
      <c r="P194" s="29">
        <v>2.231551300558941E-2</v>
      </c>
      <c r="Q194" s="29">
        <v>1.8388999999999999E-2</v>
      </c>
      <c r="R194" s="29">
        <v>6.8861528113244837E-3</v>
      </c>
      <c r="T194" s="174">
        <f t="shared" si="37"/>
        <v>1.8166014975518589E-5</v>
      </c>
      <c r="U194" s="174">
        <f t="shared" si="38"/>
        <v>1.41898965614778E-5</v>
      </c>
      <c r="V194" s="174">
        <f t="shared" si="39"/>
        <v>1.8364847664805243E-5</v>
      </c>
      <c r="W194" s="174">
        <f t="shared" si="40"/>
        <v>2.8491356219797351E-5</v>
      </c>
      <c r="X194" s="174">
        <f t="shared" si="41"/>
        <v>1.5173595164659364E-5</v>
      </c>
      <c r="Y194" s="174">
        <f t="shared" si="42"/>
        <v>2.1770543830579775E-5</v>
      </c>
      <c r="Z194" s="174">
        <f t="shared" si="43"/>
        <v>1.9039090002178679E-5</v>
      </c>
      <c r="AA194" s="174">
        <f t="shared" si="44"/>
        <v>3.8468389942405465E-5</v>
      </c>
      <c r="AB194" s="174">
        <f t="shared" si="45"/>
        <v>1.2651675859142982E-5</v>
      </c>
      <c r="AC194" s="174">
        <f t="shared" si="46"/>
        <v>1.1870630600455927E-5</v>
      </c>
      <c r="AE194" s="175">
        <f t="shared" si="47"/>
        <v>0.78112324472928152</v>
      </c>
      <c r="AF194" s="175">
        <f t="shared" si="48"/>
        <v>1.5514071632839488</v>
      </c>
      <c r="AG194" s="175">
        <f t="shared" si="49"/>
        <v>1.4347650371801985</v>
      </c>
      <c r="AH194" s="175">
        <f t="shared" si="50"/>
        <v>2.0204951989829061</v>
      </c>
      <c r="AI194" s="175">
        <f t="shared" si="51"/>
        <v>0.93826547033114061</v>
      </c>
    </row>
    <row r="195" spans="1:35" x14ac:dyDescent="0.25">
      <c r="A195" s="25" t="s">
        <v>617</v>
      </c>
      <c r="B195" s="30" t="s">
        <v>66</v>
      </c>
      <c r="C195" s="31" t="s">
        <v>618</v>
      </c>
      <c r="D195" s="32">
        <v>2837</v>
      </c>
      <c r="E195" s="32">
        <v>1</v>
      </c>
      <c r="F195" s="32" t="s">
        <v>619</v>
      </c>
      <c r="G195" s="173">
        <v>4479.875</v>
      </c>
      <c r="H195" s="173">
        <v>411.85000000000008</v>
      </c>
      <c r="I195" s="29">
        <v>4.8218999999999998E-2</v>
      </c>
      <c r="J195" s="29">
        <v>8.1420493524599728E-3</v>
      </c>
      <c r="K195" s="29">
        <v>3.2071000000000002E-2</v>
      </c>
      <c r="L195" s="29">
        <v>1.5354501014707802E-2</v>
      </c>
      <c r="M195" s="29">
        <v>4.9186508989722932E-2</v>
      </c>
      <c r="N195" s="29">
        <v>1.5693351886014905E-2</v>
      </c>
      <c r="O195" s="29">
        <v>4.1751999999999997E-2</v>
      </c>
      <c r="P195" s="29">
        <v>1.6120927249540739E-2</v>
      </c>
      <c r="Q195" s="29">
        <v>5.9957999999999997E-2</v>
      </c>
      <c r="R195" s="29">
        <v>1.3272278406166911E-2</v>
      </c>
      <c r="T195" s="174">
        <f t="shared" si="37"/>
        <v>1.0763469962889588E-5</v>
      </c>
      <c r="U195" s="174">
        <f t="shared" si="38"/>
        <v>1.9769453326356613E-5</v>
      </c>
      <c r="V195" s="174">
        <f t="shared" si="39"/>
        <v>7.1589051033790012E-6</v>
      </c>
      <c r="W195" s="174">
        <f t="shared" si="40"/>
        <v>3.7281779809901173E-5</v>
      </c>
      <c r="X195" s="174">
        <f t="shared" si="41"/>
        <v>1.0979437816841527E-5</v>
      </c>
      <c r="Y195" s="174">
        <f t="shared" si="42"/>
        <v>3.8104532927072724E-5</v>
      </c>
      <c r="Z195" s="174">
        <f t="shared" si="43"/>
        <v>9.3199028990764243E-6</v>
      </c>
      <c r="AA195" s="174">
        <f t="shared" si="44"/>
        <v>3.9142715186453163E-5</v>
      </c>
      <c r="AB195" s="174">
        <f t="shared" si="45"/>
        <v>1.3383855576327464E-5</v>
      </c>
      <c r="AC195" s="174">
        <f t="shared" si="46"/>
        <v>3.2226000743394217E-5</v>
      </c>
      <c r="AE195" s="175">
        <f t="shared" si="47"/>
        <v>1.836717470715109</v>
      </c>
      <c r="AF195" s="175">
        <f t="shared" si="48"/>
        <v>5.2077488486757817</v>
      </c>
      <c r="AG195" s="175">
        <f t="shared" si="49"/>
        <v>3.4705358837793683</v>
      </c>
      <c r="AH195" s="175">
        <f t="shared" si="50"/>
        <v>4.1999059014157858</v>
      </c>
      <c r="AI195" s="175">
        <f t="shared" si="51"/>
        <v>2.4078263964827573</v>
      </c>
    </row>
    <row r="196" spans="1:35" x14ac:dyDescent="0.25">
      <c r="A196" s="25" t="s">
        <v>620</v>
      </c>
      <c r="B196" s="30" t="s">
        <v>66</v>
      </c>
      <c r="C196" s="31" t="s">
        <v>618</v>
      </c>
      <c r="D196" s="32">
        <v>2837</v>
      </c>
      <c r="E196" s="32">
        <v>2</v>
      </c>
      <c r="F196" s="32" t="s">
        <v>621</v>
      </c>
      <c r="G196" s="173">
        <v>3641.016666666666</v>
      </c>
      <c r="H196" s="173">
        <v>352.48333333333335</v>
      </c>
      <c r="I196" s="29">
        <v>4.6517999999999997E-2</v>
      </c>
      <c r="J196" s="29">
        <v>7.3503006524660167E-3</v>
      </c>
      <c r="K196" s="29">
        <v>3.0939000000000001E-2</v>
      </c>
      <c r="L196" s="29">
        <v>1.3869169800737012E-2</v>
      </c>
      <c r="M196" s="29">
        <v>4.7450205053198566E-2</v>
      </c>
      <c r="N196" s="29">
        <v>1.4188830490492124E-2</v>
      </c>
      <c r="O196" s="29">
        <v>4.0278000000000001E-2</v>
      </c>
      <c r="P196" s="29">
        <v>1.4588586771949774E-2</v>
      </c>
      <c r="Q196" s="29">
        <v>5.7841999999999998E-2</v>
      </c>
      <c r="R196" s="29">
        <v>1.2008334485812617E-2</v>
      </c>
      <c r="T196" s="174">
        <f t="shared" si="37"/>
        <v>1.2776101912927253E-5</v>
      </c>
      <c r="U196" s="174">
        <f t="shared" si="38"/>
        <v>2.0852902697430659E-5</v>
      </c>
      <c r="V196" s="174">
        <f t="shared" si="39"/>
        <v>8.4973519300927866E-6</v>
      </c>
      <c r="W196" s="174">
        <f t="shared" si="40"/>
        <v>3.9347022934617273E-5</v>
      </c>
      <c r="X196" s="174">
        <f t="shared" si="41"/>
        <v>1.3032130692397795E-5</v>
      </c>
      <c r="Y196" s="174">
        <f t="shared" si="42"/>
        <v>4.0253904649370059E-5</v>
      </c>
      <c r="Z196" s="174">
        <f t="shared" si="43"/>
        <v>1.106229487185356E-5</v>
      </c>
      <c r="AA196" s="174">
        <f t="shared" si="44"/>
        <v>4.1388018644710691E-5</v>
      </c>
      <c r="AB196" s="174">
        <f t="shared" si="45"/>
        <v>1.5886222254773166E-5</v>
      </c>
      <c r="AC196" s="174">
        <f t="shared" si="46"/>
        <v>3.4067807893931486E-5</v>
      </c>
      <c r="AE196" s="175">
        <f t="shared" si="47"/>
        <v>1.6321803660888969</v>
      </c>
      <c r="AF196" s="175">
        <f t="shared" si="48"/>
        <v>4.6305040980205261</v>
      </c>
      <c r="AG196" s="175">
        <f t="shared" si="49"/>
        <v>3.0888199020941296</v>
      </c>
      <c r="AH196" s="175">
        <f t="shared" si="50"/>
        <v>3.7413591957322194</v>
      </c>
      <c r="AI196" s="175">
        <f t="shared" si="51"/>
        <v>2.1444876791708922</v>
      </c>
    </row>
    <row r="197" spans="1:35" x14ac:dyDescent="0.25">
      <c r="A197" s="25" t="s">
        <v>622</v>
      </c>
      <c r="B197" s="30" t="s">
        <v>66</v>
      </c>
      <c r="C197" s="31" t="s">
        <v>618</v>
      </c>
      <c r="D197" s="32">
        <v>2837</v>
      </c>
      <c r="E197" s="32">
        <v>3</v>
      </c>
      <c r="F197" s="32" t="s">
        <v>623</v>
      </c>
      <c r="G197" s="173">
        <v>4634.833333333333</v>
      </c>
      <c r="H197" s="173">
        <v>397.04999999999995</v>
      </c>
      <c r="I197" s="29">
        <v>4.0064000000000002E-2</v>
      </c>
      <c r="J197" s="29">
        <v>6.7394980602361659E-3</v>
      </c>
      <c r="K197" s="29">
        <v>2.6647000000000001E-2</v>
      </c>
      <c r="L197" s="29">
        <v>1.2728031969938432E-2</v>
      </c>
      <c r="M197" s="29">
        <v>4.0867815445352111E-2</v>
      </c>
      <c r="N197" s="29">
        <v>1.3022708087635861E-2</v>
      </c>
      <c r="O197" s="29">
        <v>3.4689999999999999E-2</v>
      </c>
      <c r="P197" s="29">
        <v>1.3398881432205237E-2</v>
      </c>
      <c r="Q197" s="29">
        <v>4.9818000000000001E-2</v>
      </c>
      <c r="R197" s="29">
        <v>1.102909387157224E-2</v>
      </c>
      <c r="T197" s="174">
        <f t="shared" si="37"/>
        <v>8.6441080225826177E-6</v>
      </c>
      <c r="U197" s="174">
        <f t="shared" si="38"/>
        <v>1.69739278686215E-5</v>
      </c>
      <c r="V197" s="174">
        <f t="shared" si="39"/>
        <v>5.7492897982667483E-6</v>
      </c>
      <c r="W197" s="174">
        <f t="shared" si="40"/>
        <v>3.205649658717651E-5</v>
      </c>
      <c r="X197" s="174">
        <f t="shared" si="41"/>
        <v>8.8175372243558811E-6</v>
      </c>
      <c r="Y197" s="174">
        <f t="shared" si="42"/>
        <v>3.2798660339090449E-5</v>
      </c>
      <c r="Z197" s="174">
        <f t="shared" si="43"/>
        <v>7.4846272789384731E-6</v>
      </c>
      <c r="AA197" s="174">
        <f t="shared" si="44"/>
        <v>3.3746080927352315E-5</v>
      </c>
      <c r="AB197" s="174">
        <f t="shared" si="45"/>
        <v>1.0748606566219571E-5</v>
      </c>
      <c r="AC197" s="174">
        <f t="shared" si="46"/>
        <v>2.7777594437910189E-5</v>
      </c>
      <c r="AE197" s="175">
        <f t="shared" si="47"/>
        <v>1.9636413409315732</v>
      </c>
      <c r="AF197" s="175">
        <f t="shared" si="48"/>
        <v>5.5757315619819092</v>
      </c>
      <c r="AG197" s="175">
        <f t="shared" si="49"/>
        <v>3.7197076127440316</v>
      </c>
      <c r="AH197" s="175">
        <f t="shared" si="50"/>
        <v>4.5087189608376121</v>
      </c>
      <c r="AI197" s="175">
        <f t="shared" si="51"/>
        <v>2.5842972544188991</v>
      </c>
    </row>
    <row r="198" spans="1:35" x14ac:dyDescent="0.25">
      <c r="A198" s="25" t="s">
        <v>624</v>
      </c>
      <c r="B198" s="30" t="s">
        <v>66</v>
      </c>
      <c r="C198" s="31" t="s">
        <v>618</v>
      </c>
      <c r="D198" s="32">
        <v>2837</v>
      </c>
      <c r="E198" s="32" t="s">
        <v>625</v>
      </c>
      <c r="F198" s="32" t="s">
        <v>626</v>
      </c>
      <c r="G198" s="173"/>
      <c r="H198" s="173"/>
      <c r="I198" s="29">
        <v>2.9288000000000002E-2</v>
      </c>
      <c r="J198" s="29">
        <v>1.6669112785138249E-2</v>
      </c>
      <c r="K198" s="29">
        <v>2.0479000000000001E-2</v>
      </c>
      <c r="L198" s="29">
        <v>2.3118512188598072E-2</v>
      </c>
      <c r="M198" s="29">
        <v>3.0444511068830553E-2</v>
      </c>
      <c r="N198" s="29">
        <v>2.2831808958200864E-2</v>
      </c>
      <c r="O198" s="29">
        <v>2.7045E-2</v>
      </c>
      <c r="P198" s="29">
        <v>2.3089241372425625E-2</v>
      </c>
      <c r="Q198" s="29">
        <v>3.6819999999999999E-2</v>
      </c>
      <c r="R198" s="29">
        <v>1.5154442299327315E-2</v>
      </c>
      <c r="T198" s="174"/>
      <c r="U198" s="174"/>
      <c r="V198" s="174"/>
      <c r="W198" s="174"/>
      <c r="X198" s="174"/>
      <c r="Y198" s="174"/>
      <c r="Z198" s="174"/>
      <c r="AA198" s="174"/>
      <c r="AB198" s="174"/>
      <c r="AC198" s="174"/>
      <c r="AE198" s="175"/>
      <c r="AF198" s="175"/>
      <c r="AG198" s="175"/>
      <c r="AH198" s="175"/>
      <c r="AI198" s="175"/>
    </row>
    <row r="199" spans="1:35" x14ac:dyDescent="0.25">
      <c r="A199" s="25" t="s">
        <v>627</v>
      </c>
      <c r="B199" s="30" t="s">
        <v>66</v>
      </c>
      <c r="C199" s="31" t="s">
        <v>618</v>
      </c>
      <c r="D199" s="32"/>
      <c r="E199" s="32">
        <v>5</v>
      </c>
      <c r="F199" s="32" t="s">
        <v>628</v>
      </c>
      <c r="G199" s="173"/>
      <c r="H199" s="173"/>
      <c r="I199" s="29">
        <v>0.31089</v>
      </c>
      <c r="J199" s="29">
        <v>4.9102E-2</v>
      </c>
      <c r="K199" s="29">
        <v>0.41094999999999998</v>
      </c>
      <c r="L199" s="29">
        <v>8.5072999999999996E-2</v>
      </c>
      <c r="M199" s="29">
        <v>0.39271</v>
      </c>
      <c r="N199" s="29">
        <v>6.7829E-2</v>
      </c>
      <c r="O199" s="29">
        <v>0.27612999999999999</v>
      </c>
      <c r="P199" s="29">
        <v>7.7429999999999999E-2</v>
      </c>
      <c r="Q199" s="29">
        <v>0.27932000000000001</v>
      </c>
      <c r="R199" s="29">
        <v>3.1119999999999998E-2</v>
      </c>
      <c r="T199" s="174"/>
      <c r="U199" s="174"/>
      <c r="V199" s="174"/>
      <c r="W199" s="174"/>
      <c r="X199" s="174"/>
      <c r="Y199" s="174"/>
      <c r="Z199" s="174"/>
      <c r="AA199" s="174"/>
      <c r="AB199" s="174"/>
      <c r="AC199" s="174"/>
      <c r="AE199" s="175"/>
      <c r="AF199" s="175"/>
      <c r="AG199" s="175"/>
      <c r="AH199" s="175"/>
      <c r="AI199" s="175"/>
    </row>
    <row r="200" spans="1:35" x14ac:dyDescent="0.25">
      <c r="A200" s="25" t="s">
        <v>629</v>
      </c>
      <c r="B200" s="30" t="s">
        <v>66</v>
      </c>
      <c r="C200" s="31" t="s">
        <v>630</v>
      </c>
      <c r="D200" s="32">
        <v>8102</v>
      </c>
      <c r="E200" s="32">
        <v>1</v>
      </c>
      <c r="F200" s="32" t="s">
        <v>631</v>
      </c>
      <c r="G200" s="173">
        <v>6843.2416666666659</v>
      </c>
      <c r="H200" s="173">
        <v>2161.0583333333329</v>
      </c>
      <c r="I200" s="29">
        <v>0.10675</v>
      </c>
      <c r="J200" s="29">
        <v>1.5973999999999999E-2</v>
      </c>
      <c r="K200" s="29">
        <v>0.22663</v>
      </c>
      <c r="L200" s="29">
        <v>4.5665999999999998E-2</v>
      </c>
      <c r="M200" s="29">
        <v>0.12508</v>
      </c>
      <c r="N200" s="29">
        <v>3.7809000000000002E-2</v>
      </c>
      <c r="O200" s="29">
        <v>0.14959</v>
      </c>
      <c r="P200" s="29">
        <v>3.7594000000000002E-2</v>
      </c>
      <c r="Q200" s="29">
        <v>9.7281000000000006E-2</v>
      </c>
      <c r="R200" s="29">
        <v>1.8384000000000001E-2</v>
      </c>
      <c r="T200" s="174">
        <f t="shared" ref="T200:T263" si="52">I200/$G200</f>
        <v>1.5599332187839828E-5</v>
      </c>
      <c r="U200" s="174">
        <f t="shared" ref="U200:U263" si="53">J200/$H200</f>
        <v>7.3917486416763402E-6</v>
      </c>
      <c r="V200" s="174">
        <f t="shared" ref="V200:V263" si="54">K200/$G200</f>
        <v>3.3117345702390076E-5</v>
      </c>
      <c r="W200" s="174">
        <f t="shared" ref="W200:W263" si="55">L200/$H200</f>
        <v>2.1131312975509687E-5</v>
      </c>
      <c r="X200" s="174">
        <f t="shared" ref="X200:X263" si="56">M200/$G200</f>
        <v>1.8277887307306844E-5</v>
      </c>
      <c r="Y200" s="174">
        <f t="shared" ref="Y200:Y263" si="57">N200/$H200</f>
        <v>1.7495594365415098E-5</v>
      </c>
      <c r="Z200" s="174">
        <f t="shared" ref="Z200:Z263" si="58">O200/$G200</f>
        <v>2.1859523203549979E-5</v>
      </c>
      <c r="AA200" s="174">
        <f t="shared" ref="AA200:AA263" si="59">P200/$H200</f>
        <v>1.7396106074569949E-5</v>
      </c>
      <c r="AB200" s="174">
        <f t="shared" ref="AB200:AB263" si="60">Q200/$G200</f>
        <v>1.4215631237145166E-5</v>
      </c>
      <c r="AC200" s="174">
        <f t="shared" ref="AC200:AC263" si="61">R200/$H200</f>
        <v>8.5069429716149899E-6</v>
      </c>
      <c r="AE200" s="175">
        <f t="shared" ref="AE200:AE263" si="62">U200/T200</f>
        <v>0.47385032594141702</v>
      </c>
      <c r="AF200" s="175">
        <f t="shared" ref="AF200:AF263" si="63">W200/V200</f>
        <v>0.63807387117937542</v>
      </c>
      <c r="AG200" s="175">
        <f t="shared" ref="AG200:AG263" si="64">Y200/X200</f>
        <v>0.95720003473382764</v>
      </c>
      <c r="AH200" s="175">
        <f t="shared" ref="AH200:AH263" si="65">AA200/Z200</f>
        <v>0.79581361004913542</v>
      </c>
      <c r="AI200" s="175">
        <f t="shared" ref="AI200:AI263" si="66">AC200/AB200</f>
        <v>0.59842175346997706</v>
      </c>
    </row>
    <row r="201" spans="1:35" x14ac:dyDescent="0.25">
      <c r="A201" s="25" t="s">
        <v>632</v>
      </c>
      <c r="B201" s="30" t="s">
        <v>66</v>
      </c>
      <c r="C201" s="31" t="s">
        <v>630</v>
      </c>
      <c r="D201" s="32">
        <v>8102</v>
      </c>
      <c r="E201" s="32">
        <v>2</v>
      </c>
      <c r="F201" s="32" t="s">
        <v>633</v>
      </c>
      <c r="G201" s="173">
        <v>6407.1333333333323</v>
      </c>
      <c r="H201" s="173">
        <v>1933.5708333333332</v>
      </c>
      <c r="I201" s="29">
        <v>0.10813</v>
      </c>
      <c r="J201" s="29">
        <v>1.6395E-2</v>
      </c>
      <c r="K201" s="29">
        <v>0.22955999999999999</v>
      </c>
      <c r="L201" s="29">
        <v>4.6877000000000002E-2</v>
      </c>
      <c r="M201" s="29">
        <v>0.12670000000000001</v>
      </c>
      <c r="N201" s="29">
        <v>3.8807000000000001E-2</v>
      </c>
      <c r="O201" s="29">
        <v>0.15151999999999999</v>
      </c>
      <c r="P201" s="29">
        <v>3.8566999999999997E-2</v>
      </c>
      <c r="Q201" s="29">
        <v>9.8539000000000002E-2</v>
      </c>
      <c r="R201" s="29">
        <v>1.8870000000000001E-2</v>
      </c>
      <c r="T201" s="174">
        <f t="shared" si="52"/>
        <v>1.6876502231887377E-5</v>
      </c>
      <c r="U201" s="174">
        <f t="shared" si="53"/>
        <v>8.479130796432336E-6</v>
      </c>
      <c r="V201" s="174">
        <f t="shared" si="54"/>
        <v>3.5828815799057305E-5</v>
      </c>
      <c r="W201" s="174">
        <f t="shared" si="55"/>
        <v>2.4243745919143555E-5</v>
      </c>
      <c r="X201" s="174">
        <f t="shared" si="56"/>
        <v>1.977483429927061E-5</v>
      </c>
      <c r="Y201" s="174">
        <f t="shared" si="57"/>
        <v>2.0070120696379973E-5</v>
      </c>
      <c r="Z201" s="174">
        <f t="shared" si="58"/>
        <v>2.3648641618196386E-5</v>
      </c>
      <c r="AA201" s="174">
        <f t="shared" si="59"/>
        <v>1.9945998013175106E-5</v>
      </c>
      <c r="AB201" s="174">
        <f t="shared" si="60"/>
        <v>1.5379576929880239E-5</v>
      </c>
      <c r="AC201" s="174">
        <f t="shared" si="61"/>
        <v>9.7591459669825052E-6</v>
      </c>
      <c r="AE201" s="175">
        <f t="shared" si="62"/>
        <v>0.50242228395001232</v>
      </c>
      <c r="AF201" s="175">
        <f t="shared" si="63"/>
        <v>0.67665495993818014</v>
      </c>
      <c r="AG201" s="175">
        <f t="shared" si="64"/>
        <v>1.0149324334475083</v>
      </c>
      <c r="AH201" s="175">
        <f t="shared" si="65"/>
        <v>0.84343102387021285</v>
      </c>
      <c r="AI201" s="175">
        <f t="shared" si="66"/>
        <v>0.63455230345263469</v>
      </c>
    </row>
    <row r="202" spans="1:35" x14ac:dyDescent="0.25">
      <c r="A202" s="25" t="s">
        <v>634</v>
      </c>
      <c r="B202" s="30" t="s">
        <v>66</v>
      </c>
      <c r="C202" s="31" t="s">
        <v>635</v>
      </c>
      <c r="D202" s="32">
        <v>2850</v>
      </c>
      <c r="E202" s="32">
        <v>4</v>
      </c>
      <c r="F202" s="32" t="s">
        <v>636</v>
      </c>
      <c r="G202" s="173">
        <v>1305.9375</v>
      </c>
      <c r="H202" s="173">
        <v>808.3833333333331</v>
      </c>
      <c r="I202" s="29">
        <v>4.0545999999999999E-2</v>
      </c>
      <c r="J202" s="29">
        <v>1.2168E-2</v>
      </c>
      <c r="K202" s="29">
        <v>8.8789000000000007E-2</v>
      </c>
      <c r="L202" s="29">
        <v>1.61E-2</v>
      </c>
      <c r="M202" s="29">
        <v>5.0439999999999999E-2</v>
      </c>
      <c r="N202" s="29">
        <v>2.7899E-2</v>
      </c>
      <c r="O202" s="29">
        <v>6.1492999999999999E-2</v>
      </c>
      <c r="P202" s="29">
        <v>1.9909E-2</v>
      </c>
      <c r="Q202" s="29">
        <v>3.5743999999999998E-2</v>
      </c>
      <c r="R202" s="29">
        <v>1.336E-2</v>
      </c>
      <c r="T202" s="174">
        <f t="shared" si="52"/>
        <v>3.1047427614261786E-5</v>
      </c>
      <c r="U202" s="174">
        <f t="shared" si="53"/>
        <v>1.5052264808362374E-5</v>
      </c>
      <c r="V202" s="174">
        <f t="shared" si="54"/>
        <v>6.7988705431921523E-5</v>
      </c>
      <c r="W202" s="174">
        <f t="shared" si="55"/>
        <v>1.9916293837494592E-5</v>
      </c>
      <c r="X202" s="174">
        <f t="shared" si="56"/>
        <v>3.8623594161282606E-5</v>
      </c>
      <c r="Y202" s="174">
        <f t="shared" si="57"/>
        <v>3.4512092035544202E-5</v>
      </c>
      <c r="Z202" s="174">
        <f t="shared" si="58"/>
        <v>4.7087245752572384E-5</v>
      </c>
      <c r="AA202" s="174">
        <f t="shared" si="59"/>
        <v>2.4628167329855892E-5</v>
      </c>
      <c r="AB202" s="174">
        <f t="shared" si="60"/>
        <v>2.7370375687963625E-5</v>
      </c>
      <c r="AC202" s="174">
        <f t="shared" si="61"/>
        <v>1.6526812774467565E-5</v>
      </c>
      <c r="AE202" s="175">
        <f t="shared" si="62"/>
        <v>0.4848151993580313</v>
      </c>
      <c r="AF202" s="175">
        <f t="shared" si="63"/>
        <v>0.29293532963996766</v>
      </c>
      <c r="AG202" s="175">
        <f t="shared" si="64"/>
        <v>0.89354946853030337</v>
      </c>
      <c r="AH202" s="175">
        <f t="shared" si="65"/>
        <v>0.5230326585519276</v>
      </c>
      <c r="AI202" s="175">
        <f t="shared" si="66"/>
        <v>0.60382118838563781</v>
      </c>
    </row>
    <row r="203" spans="1:35" x14ac:dyDescent="0.25">
      <c r="A203" s="25" t="s">
        <v>637</v>
      </c>
      <c r="B203" s="30" t="s">
        <v>66</v>
      </c>
      <c r="C203" s="31" t="s">
        <v>635</v>
      </c>
      <c r="D203" s="32">
        <v>2850</v>
      </c>
      <c r="E203" s="32">
        <v>1</v>
      </c>
      <c r="F203" s="32" t="s">
        <v>638</v>
      </c>
      <c r="G203" s="173">
        <v>1493.9916666666643</v>
      </c>
      <c r="H203" s="173">
        <v>712.55833333333294</v>
      </c>
      <c r="I203" s="29">
        <v>1.4548E-2</v>
      </c>
      <c r="J203" s="29">
        <v>6.0134364758390535E-3</v>
      </c>
      <c r="K203" s="29">
        <v>2.4459999999999999E-2</v>
      </c>
      <c r="L203" s="29">
        <v>2.1933210471713656E-2</v>
      </c>
      <c r="M203" s="29">
        <v>1.2217704341225079E-2</v>
      </c>
      <c r="N203" s="29">
        <v>1.1550264918302133E-2</v>
      </c>
      <c r="O203" s="29">
        <v>1.8841E-2</v>
      </c>
      <c r="P203" s="29">
        <v>9.8059713061767351E-3</v>
      </c>
      <c r="Q203" s="29">
        <v>1.2367E-2</v>
      </c>
      <c r="R203" s="29">
        <v>7.4007992576243988E-3</v>
      </c>
      <c r="T203" s="174">
        <f t="shared" si="52"/>
        <v>9.7376714506439834E-6</v>
      </c>
      <c r="U203" s="174">
        <f t="shared" si="53"/>
        <v>8.4392199129976124E-6</v>
      </c>
      <c r="V203" s="174">
        <f t="shared" si="54"/>
        <v>1.6372246610032432E-5</v>
      </c>
      <c r="W203" s="174">
        <f t="shared" si="55"/>
        <v>3.0780933217229465E-5</v>
      </c>
      <c r="X203" s="174">
        <f t="shared" si="56"/>
        <v>8.1778932331562077E-6</v>
      </c>
      <c r="Y203" s="174">
        <f t="shared" si="57"/>
        <v>1.620957103156767E-5</v>
      </c>
      <c r="Z203" s="174">
        <f t="shared" si="58"/>
        <v>1.2611181454604296E-5</v>
      </c>
      <c r="AA203" s="174">
        <f t="shared" si="59"/>
        <v>1.3761640061529569E-5</v>
      </c>
      <c r="AB203" s="174">
        <f t="shared" si="60"/>
        <v>8.2778239503790308E-6</v>
      </c>
      <c r="AC203" s="174">
        <f t="shared" si="61"/>
        <v>1.0386236342228454E-5</v>
      </c>
      <c r="AE203" s="175">
        <f t="shared" si="62"/>
        <v>0.86665687539083069</v>
      </c>
      <c r="AF203" s="175">
        <f t="shared" si="63"/>
        <v>1.8800677726395725</v>
      </c>
      <c r="AG203" s="175">
        <f t="shared" si="64"/>
        <v>1.9821206476318456</v>
      </c>
      <c r="AH203" s="175">
        <f t="shared" si="65"/>
        <v>1.0912252837742846</v>
      </c>
      <c r="AI203" s="175">
        <f t="shared" si="66"/>
        <v>1.2547061165456268</v>
      </c>
    </row>
    <row r="204" spans="1:35" x14ac:dyDescent="0.25">
      <c r="A204" s="25" t="s">
        <v>639</v>
      </c>
      <c r="B204" s="30" t="s">
        <v>66</v>
      </c>
      <c r="C204" s="31" t="s">
        <v>635</v>
      </c>
      <c r="D204" s="32">
        <v>2850</v>
      </c>
      <c r="E204" s="32">
        <v>2</v>
      </c>
      <c r="F204" s="32" t="s">
        <v>640</v>
      </c>
      <c r="G204" s="173">
        <v>1317.1249999999991</v>
      </c>
      <c r="H204" s="173">
        <v>832.89583333333246</v>
      </c>
      <c r="I204" s="29">
        <v>8.5062000000000002E-3</v>
      </c>
      <c r="J204" s="29">
        <v>7.8927886444751516E-3</v>
      </c>
      <c r="K204" s="29">
        <v>1.4302E-2</v>
      </c>
      <c r="L204" s="29">
        <v>2.8471745038796265E-2</v>
      </c>
      <c r="M204" s="29">
        <v>7.1723383317337103E-3</v>
      </c>
      <c r="N204" s="29">
        <v>1.5060201323201404E-2</v>
      </c>
      <c r="O204" s="29">
        <v>1.1006E-2</v>
      </c>
      <c r="P204" s="29">
        <v>1.2991302379342167E-2</v>
      </c>
      <c r="Q204" s="29">
        <v>7.2313000000000004E-3</v>
      </c>
      <c r="R204" s="29">
        <v>9.5773300155918804E-3</v>
      </c>
      <c r="T204" s="174">
        <f t="shared" si="52"/>
        <v>6.45815697067477E-6</v>
      </c>
      <c r="U204" s="174">
        <f t="shared" si="53"/>
        <v>9.4763214421273089E-6</v>
      </c>
      <c r="V204" s="174">
        <f t="shared" si="54"/>
        <v>1.0858498623896753E-5</v>
      </c>
      <c r="W204" s="174">
        <f t="shared" si="55"/>
        <v>3.4184040667906207E-5</v>
      </c>
      <c r="X204" s="174">
        <f t="shared" si="56"/>
        <v>5.4454500003672511E-6</v>
      </c>
      <c r="Y204" s="174">
        <f t="shared" si="57"/>
        <v>1.808173449845339E-5</v>
      </c>
      <c r="Z204" s="174">
        <f t="shared" si="58"/>
        <v>8.3560785802410615E-6</v>
      </c>
      <c r="AA204" s="174">
        <f t="shared" si="59"/>
        <v>1.5597751674839908E-5</v>
      </c>
      <c r="AB204" s="174">
        <f t="shared" si="60"/>
        <v>5.4902154313371972E-6</v>
      </c>
      <c r="AC204" s="174">
        <f t="shared" si="61"/>
        <v>1.1498832905985912E-5</v>
      </c>
      <c r="AE204" s="175">
        <f t="shared" si="62"/>
        <v>1.4673414544052481</v>
      </c>
      <c r="AF204" s="175">
        <f t="shared" si="63"/>
        <v>3.1481369434146225</v>
      </c>
      <c r="AG204" s="175">
        <f t="shared" si="64"/>
        <v>3.3205216276403098</v>
      </c>
      <c r="AH204" s="175">
        <f t="shared" si="65"/>
        <v>1.8666353511469651</v>
      </c>
      <c r="AI204" s="175">
        <f t="shared" si="66"/>
        <v>2.094422896477353</v>
      </c>
    </row>
    <row r="205" spans="1:35" x14ac:dyDescent="0.25">
      <c r="A205" s="25" t="s">
        <v>641</v>
      </c>
      <c r="B205" s="30" t="s">
        <v>66</v>
      </c>
      <c r="C205" s="31" t="s">
        <v>635</v>
      </c>
      <c r="D205" s="32">
        <v>2850</v>
      </c>
      <c r="E205" s="32">
        <v>3</v>
      </c>
      <c r="F205" s="32" t="s">
        <v>642</v>
      </c>
      <c r="G205" s="173">
        <v>2065.4999999999977</v>
      </c>
      <c r="H205" s="173">
        <v>926.93333333333339</v>
      </c>
      <c r="I205" s="29">
        <v>1.5226999999999999E-2</v>
      </c>
      <c r="J205" s="29">
        <v>7.8370859704490273E-3</v>
      </c>
      <c r="K205" s="29">
        <v>2.5583999999999999E-2</v>
      </c>
      <c r="L205" s="29">
        <v>2.8284262219154446E-2</v>
      </c>
      <c r="M205" s="29">
        <v>1.2778933896465276E-2</v>
      </c>
      <c r="N205" s="29">
        <v>1.4902965427618983E-2</v>
      </c>
      <c r="O205" s="29">
        <v>1.9706999999999999E-2</v>
      </c>
      <c r="P205" s="29">
        <v>1.2668262388268004E-2</v>
      </c>
      <c r="Q205" s="29">
        <v>1.2945E-2</v>
      </c>
      <c r="R205" s="29">
        <v>9.4997737624903517E-3</v>
      </c>
      <c r="T205" s="174">
        <f t="shared" si="52"/>
        <v>7.3720648753328567E-6</v>
      </c>
      <c r="U205" s="174">
        <f t="shared" si="53"/>
        <v>8.4548539669688865E-6</v>
      </c>
      <c r="V205" s="174">
        <f t="shared" si="54"/>
        <v>1.2386347131445184E-5</v>
      </c>
      <c r="W205" s="174">
        <f t="shared" si="55"/>
        <v>3.0513804177741417E-5</v>
      </c>
      <c r="X205" s="174">
        <f t="shared" si="56"/>
        <v>6.1868476864997776E-6</v>
      </c>
      <c r="Y205" s="174">
        <f t="shared" si="57"/>
        <v>1.6077710113225311E-5</v>
      </c>
      <c r="Z205" s="174">
        <f t="shared" si="58"/>
        <v>9.5410312273057472E-6</v>
      </c>
      <c r="AA205" s="174">
        <f t="shared" si="59"/>
        <v>1.3666853842348968E-5</v>
      </c>
      <c r="AB205" s="174">
        <f t="shared" si="60"/>
        <v>6.2672476397966663E-6</v>
      </c>
      <c r="AC205" s="174">
        <f t="shared" si="61"/>
        <v>1.0248605181052594E-5</v>
      </c>
      <c r="AE205" s="175">
        <f t="shared" si="62"/>
        <v>1.1468773145579705</v>
      </c>
      <c r="AF205" s="175">
        <f t="shared" si="63"/>
        <v>2.4635030694623525</v>
      </c>
      <c r="AG205" s="175">
        <f t="shared" si="64"/>
        <v>2.5986917616071636</v>
      </c>
      <c r="AH205" s="175">
        <f t="shared" si="65"/>
        <v>1.4324294215949542</v>
      </c>
      <c r="AI205" s="175">
        <f t="shared" si="66"/>
        <v>1.6352641175329554</v>
      </c>
    </row>
    <row r="206" spans="1:35" x14ac:dyDescent="0.25">
      <c r="A206" s="25" t="s">
        <v>643</v>
      </c>
      <c r="B206" s="30" t="s">
        <v>66</v>
      </c>
      <c r="C206" s="31" t="s">
        <v>644</v>
      </c>
      <c r="D206" s="32">
        <v>6031</v>
      </c>
      <c r="E206" s="32">
        <v>2</v>
      </c>
      <c r="F206" s="32" t="s">
        <v>645</v>
      </c>
      <c r="G206" s="173">
        <v>4052.35</v>
      </c>
      <c r="H206" s="173">
        <v>3235.2541666666662</v>
      </c>
      <c r="I206" s="29">
        <v>4.6294000000000002E-2</v>
      </c>
      <c r="J206" s="29">
        <v>1.9990000000000001E-2</v>
      </c>
      <c r="K206" s="29">
        <v>9.6521999999999997E-2</v>
      </c>
      <c r="L206" s="29">
        <v>2.9319000000000001E-2</v>
      </c>
      <c r="M206" s="29">
        <v>6.2703999999999996E-2</v>
      </c>
      <c r="N206" s="29">
        <v>5.5807000000000002E-2</v>
      </c>
      <c r="O206" s="29">
        <v>6.4227000000000006E-2</v>
      </c>
      <c r="P206" s="29">
        <v>4.0731999999999997E-2</v>
      </c>
      <c r="Q206" s="29">
        <v>3.9739999999999998E-2</v>
      </c>
      <c r="R206" s="29">
        <v>2.1609E-2</v>
      </c>
      <c r="T206" s="174">
        <f t="shared" si="52"/>
        <v>1.1423988549853789E-5</v>
      </c>
      <c r="U206" s="174">
        <f t="shared" si="53"/>
        <v>6.1788035715895599E-6</v>
      </c>
      <c r="V206" s="174">
        <f t="shared" si="54"/>
        <v>2.3818771823756584E-5</v>
      </c>
      <c r="W206" s="174">
        <f t="shared" si="55"/>
        <v>9.0623482699066684E-6</v>
      </c>
      <c r="X206" s="174">
        <f t="shared" si="56"/>
        <v>1.5473490690586944E-5</v>
      </c>
      <c r="Y206" s="174">
        <f t="shared" si="57"/>
        <v>1.7249649370670263E-5</v>
      </c>
      <c r="Z206" s="174">
        <f t="shared" si="58"/>
        <v>1.584932199834664E-5</v>
      </c>
      <c r="AA206" s="174">
        <f t="shared" si="59"/>
        <v>1.2590046377087839E-5</v>
      </c>
      <c r="AB206" s="174">
        <f t="shared" si="60"/>
        <v>9.8066553974854087E-6</v>
      </c>
      <c r="AC206" s="174">
        <f t="shared" si="61"/>
        <v>6.6792279328903846E-6</v>
      </c>
      <c r="AE206" s="175">
        <f t="shared" si="62"/>
        <v>0.54086219927703272</v>
      </c>
      <c r="AF206" s="175">
        <f t="shared" si="63"/>
        <v>0.38047084614446747</v>
      </c>
      <c r="AG206" s="175">
        <f t="shared" si="64"/>
        <v>1.1147872006129695</v>
      </c>
      <c r="AH206" s="175">
        <f t="shared" si="65"/>
        <v>0.79435867215021561</v>
      </c>
      <c r="AI206" s="175">
        <f t="shared" si="66"/>
        <v>0.68109132646825243</v>
      </c>
    </row>
    <row r="207" spans="1:35" x14ac:dyDescent="0.25">
      <c r="A207" s="25" t="s">
        <v>646</v>
      </c>
      <c r="B207" s="30" t="s">
        <v>66</v>
      </c>
      <c r="C207" s="31" t="s">
        <v>647</v>
      </c>
      <c r="D207" s="32">
        <v>2876</v>
      </c>
      <c r="E207" s="32" t="s">
        <v>362</v>
      </c>
      <c r="F207" s="32" t="s">
        <v>648</v>
      </c>
      <c r="G207" s="173">
        <v>3462.9333333333329</v>
      </c>
      <c r="H207" s="173">
        <v>2062.15</v>
      </c>
      <c r="I207" s="29">
        <v>1.4950000000000001</v>
      </c>
      <c r="J207" s="29">
        <v>0.28481000000000001</v>
      </c>
      <c r="K207" s="29">
        <v>3.2206999999999999</v>
      </c>
      <c r="L207" s="29">
        <v>0.60041999999999995</v>
      </c>
      <c r="M207" s="29">
        <v>1.3567</v>
      </c>
      <c r="N207" s="29">
        <v>0.45552999999999999</v>
      </c>
      <c r="O207" s="29">
        <v>1.9716</v>
      </c>
      <c r="P207" s="29">
        <v>0.30979000000000001</v>
      </c>
      <c r="Q207" s="29">
        <v>1.3062</v>
      </c>
      <c r="R207" s="29">
        <v>0.27251999999999998</v>
      </c>
      <c r="T207" s="174">
        <f t="shared" si="52"/>
        <v>4.3171492376405367E-4</v>
      </c>
      <c r="U207" s="174">
        <f t="shared" si="53"/>
        <v>1.3811313435007152E-4</v>
      </c>
      <c r="V207" s="174">
        <f t="shared" si="54"/>
        <v>9.3004966887417226E-4</v>
      </c>
      <c r="W207" s="174">
        <f t="shared" si="55"/>
        <v>2.9116213660499958E-4</v>
      </c>
      <c r="X207" s="174">
        <f t="shared" si="56"/>
        <v>3.9177768365932549E-4</v>
      </c>
      <c r="Y207" s="174">
        <f t="shared" si="57"/>
        <v>2.2090051645127658E-4</v>
      </c>
      <c r="Z207" s="174">
        <f t="shared" si="58"/>
        <v>5.6934390882488843E-4</v>
      </c>
      <c r="AA207" s="174">
        <f t="shared" si="59"/>
        <v>1.5022670513784158E-4</v>
      </c>
      <c r="AB207" s="174">
        <f t="shared" si="60"/>
        <v>3.7719467118435242E-4</v>
      </c>
      <c r="AC207" s="174">
        <f t="shared" si="61"/>
        <v>1.3215333511141283E-4</v>
      </c>
      <c r="AE207" s="175">
        <f t="shared" si="62"/>
        <v>0.3199174426167275</v>
      </c>
      <c r="AF207" s="175">
        <f t="shared" si="63"/>
        <v>0.31306084647871779</v>
      </c>
      <c r="AG207" s="175">
        <f t="shared" si="64"/>
        <v>0.56384149905629388</v>
      </c>
      <c r="AH207" s="175">
        <f t="shared" si="65"/>
        <v>0.26385933494556169</v>
      </c>
      <c r="AI207" s="175">
        <f t="shared" si="66"/>
        <v>0.35035843612653639</v>
      </c>
    </row>
    <row r="208" spans="1:35" x14ac:dyDescent="0.25">
      <c r="A208" s="25" t="s">
        <v>649</v>
      </c>
      <c r="B208" s="30" t="s">
        <v>66</v>
      </c>
      <c r="C208" s="31" t="s">
        <v>650</v>
      </c>
      <c r="D208" s="32">
        <v>2832</v>
      </c>
      <c r="E208" s="32">
        <v>7</v>
      </c>
      <c r="F208" s="32" t="s">
        <v>651</v>
      </c>
      <c r="G208" s="173">
        <v>2054.0833333333335</v>
      </c>
      <c r="H208" s="173">
        <v>1471.5833333333333</v>
      </c>
      <c r="I208" s="29">
        <v>2.1728000000000001E-2</v>
      </c>
      <c r="J208" s="29">
        <v>1.1368074973652163E-2</v>
      </c>
      <c r="K208" s="29">
        <v>3.1691999999999998E-2</v>
      </c>
      <c r="L208" s="29">
        <v>3.3051682490046294E-2</v>
      </c>
      <c r="M208" s="29">
        <v>2.2213509642466017E-2</v>
      </c>
      <c r="N208" s="29">
        <v>1.8011135196314337E-2</v>
      </c>
      <c r="O208" s="29">
        <v>3.3494000000000003E-2</v>
      </c>
      <c r="P208" s="29">
        <v>1.8634424719085725E-2</v>
      </c>
      <c r="Q208" s="29">
        <v>2.0676E-2</v>
      </c>
      <c r="R208" s="29">
        <v>2.0578919912422045E-2</v>
      </c>
      <c r="T208" s="174">
        <f t="shared" si="52"/>
        <v>1.0577954480912004E-5</v>
      </c>
      <c r="U208" s="174">
        <f t="shared" si="53"/>
        <v>7.7250636889872571E-6</v>
      </c>
      <c r="V208" s="174">
        <f t="shared" si="54"/>
        <v>1.5428780072213881E-5</v>
      </c>
      <c r="W208" s="174">
        <f t="shared" si="55"/>
        <v>2.2459946196305314E-5</v>
      </c>
      <c r="X208" s="174">
        <f t="shared" si="56"/>
        <v>1.0814317648163908E-5</v>
      </c>
      <c r="Y208" s="174">
        <f t="shared" si="57"/>
        <v>1.2239290013917665E-5</v>
      </c>
      <c r="Z208" s="174">
        <f t="shared" si="58"/>
        <v>1.6306057040853584E-5</v>
      </c>
      <c r="AA208" s="174">
        <f t="shared" si="59"/>
        <v>1.2662840287050722E-5</v>
      </c>
      <c r="AB208" s="174">
        <f t="shared" si="60"/>
        <v>1.0065803886567406E-5</v>
      </c>
      <c r="AC208" s="174">
        <f t="shared" si="61"/>
        <v>1.3984202896487035E-5</v>
      </c>
      <c r="AE208" s="175">
        <f t="shared" si="62"/>
        <v>0.73029844313729941</v>
      </c>
      <c r="AF208" s="175">
        <f t="shared" si="63"/>
        <v>1.4557175675058105</v>
      </c>
      <c r="AG208" s="175">
        <f t="shared" si="64"/>
        <v>1.1317672008640964</v>
      </c>
      <c r="AH208" s="175">
        <f t="shared" si="65"/>
        <v>0.77657279471824125</v>
      </c>
      <c r="AI208" s="175">
        <f t="shared" si="66"/>
        <v>1.3892782984922492</v>
      </c>
    </row>
    <row r="209" spans="1:35" x14ac:dyDescent="0.25">
      <c r="A209" s="34" t="s">
        <v>652</v>
      </c>
      <c r="B209" s="30" t="s">
        <v>66</v>
      </c>
      <c r="C209" s="31" t="s">
        <v>650</v>
      </c>
      <c r="D209" s="32">
        <v>2832</v>
      </c>
      <c r="E209" s="32" t="s">
        <v>653</v>
      </c>
      <c r="F209" s="32" t="s">
        <v>654</v>
      </c>
      <c r="G209" s="181">
        <v>5525.7166666666662</v>
      </c>
      <c r="H209" s="181">
        <v>268.54166666666669</v>
      </c>
      <c r="I209" s="29">
        <v>1.3278999999999999E-3</v>
      </c>
      <c r="J209" s="29">
        <v>5.3395742526362329E-5</v>
      </c>
      <c r="K209" s="29">
        <v>1.895E-3</v>
      </c>
      <c r="L209" s="29">
        <v>1.5929201390418347E-4</v>
      </c>
      <c r="M209" s="29">
        <v>1.3503490021492173E-3</v>
      </c>
      <c r="N209" s="29">
        <v>8.4917901065717917E-5</v>
      </c>
      <c r="O209" s="29">
        <v>2.0379E-3</v>
      </c>
      <c r="P209" s="29">
        <v>7.790470495315403E-5</v>
      </c>
      <c r="Q209" s="29">
        <v>1.2608000000000001E-3</v>
      </c>
      <c r="R209" s="29">
        <v>9.9420674103696725E-5</v>
      </c>
      <c r="T209" s="174">
        <f t="shared" si="52"/>
        <v>2.4031271961706327E-7</v>
      </c>
      <c r="U209" s="174">
        <f t="shared" si="53"/>
        <v>1.9883596906636086E-7</v>
      </c>
      <c r="V209" s="174">
        <f t="shared" si="54"/>
        <v>3.429419411660026E-7</v>
      </c>
      <c r="W209" s="174">
        <f t="shared" si="55"/>
        <v>5.9317429537632321E-7</v>
      </c>
      <c r="X209" s="174">
        <f t="shared" si="56"/>
        <v>2.4437536044782439E-7</v>
      </c>
      <c r="Y209" s="174">
        <f t="shared" si="57"/>
        <v>3.1621871614852284E-7</v>
      </c>
      <c r="Z209" s="174">
        <f t="shared" si="58"/>
        <v>3.6880284005392969E-7</v>
      </c>
      <c r="AA209" s="174">
        <f t="shared" si="59"/>
        <v>2.9010285785503436E-7</v>
      </c>
      <c r="AB209" s="174">
        <f t="shared" si="60"/>
        <v>2.2816949837577634E-7</v>
      </c>
      <c r="AC209" s="174">
        <f t="shared" si="61"/>
        <v>3.7022438766310649E-7</v>
      </c>
      <c r="AE209" s="175">
        <f t="shared" si="62"/>
        <v>0.82740509692206332</v>
      </c>
      <c r="AF209" s="175">
        <f t="shared" si="63"/>
        <v>1.7296638998412694</v>
      </c>
      <c r="AG209" s="175">
        <f t="shared" si="64"/>
        <v>1.2939877226944794</v>
      </c>
      <c r="AH209" s="175">
        <f t="shared" si="65"/>
        <v>0.78660689763835034</v>
      </c>
      <c r="AI209" s="175">
        <f t="shared" si="66"/>
        <v>1.6225849217294481</v>
      </c>
    </row>
    <row r="210" spans="1:35" x14ac:dyDescent="0.25">
      <c r="A210" s="25" t="s">
        <v>655</v>
      </c>
      <c r="B210" s="30" t="s">
        <v>66</v>
      </c>
      <c r="C210" s="31" t="s">
        <v>656</v>
      </c>
      <c r="D210" s="32"/>
      <c r="E210" s="32">
        <v>8</v>
      </c>
      <c r="F210" s="32" t="s">
        <v>657</v>
      </c>
      <c r="G210" s="173">
        <v>2172.6833333333329</v>
      </c>
      <c r="H210" s="173">
        <v>794.80833333333328</v>
      </c>
      <c r="I210" s="29">
        <v>1.9067000000000001E-2</v>
      </c>
      <c r="J210" s="29">
        <v>1.1271208373852018E-2</v>
      </c>
      <c r="K210" s="29">
        <v>2.7809E-2</v>
      </c>
      <c r="L210" s="29">
        <v>3.277530204163815E-2</v>
      </c>
      <c r="M210" s="29">
        <v>1.9492861681321156E-2</v>
      </c>
      <c r="N210" s="29">
        <v>1.7858369217495961E-2</v>
      </c>
      <c r="O210" s="29">
        <v>2.9392000000000001E-2</v>
      </c>
      <c r="P210" s="29">
        <v>1.8472904723548643E-2</v>
      </c>
      <c r="Q210" s="29">
        <v>1.8144E-2</v>
      </c>
      <c r="R210" s="29">
        <v>2.0412904929744648E-2</v>
      </c>
      <c r="T210" s="174">
        <f t="shared" si="52"/>
        <v>8.7757841685780281E-6</v>
      </c>
      <c r="U210" s="174">
        <f t="shared" si="53"/>
        <v>1.4181039504935595E-5</v>
      </c>
      <c r="V210" s="174">
        <f t="shared" si="54"/>
        <v>1.2799380182723364E-5</v>
      </c>
      <c r="W210" s="174">
        <f t="shared" si="55"/>
        <v>4.1236736791853151E-5</v>
      </c>
      <c r="X210" s="174">
        <f t="shared" si="56"/>
        <v>8.9717914167524765E-6</v>
      </c>
      <c r="Y210" s="174">
        <f t="shared" si="57"/>
        <v>2.2468774506427287E-5</v>
      </c>
      <c r="Z210" s="174">
        <f t="shared" si="58"/>
        <v>1.3527972323010719E-5</v>
      </c>
      <c r="AA210" s="174">
        <f t="shared" si="59"/>
        <v>2.3241961550749525E-5</v>
      </c>
      <c r="AB210" s="174">
        <f t="shared" si="60"/>
        <v>8.3509638618912119E-6</v>
      </c>
      <c r="AC210" s="174">
        <f t="shared" si="61"/>
        <v>2.5682801844987346E-5</v>
      </c>
      <c r="AE210" s="175">
        <f t="shared" si="62"/>
        <v>1.61592847231946</v>
      </c>
      <c r="AF210" s="175">
        <f t="shared" si="63"/>
        <v>3.2217760706502494</v>
      </c>
      <c r="AG210" s="175">
        <f t="shared" si="64"/>
        <v>2.5043799462917429</v>
      </c>
      <c r="AH210" s="175">
        <f t="shared" si="65"/>
        <v>1.7180669058004776</v>
      </c>
      <c r="AI210" s="175">
        <f t="shared" si="66"/>
        <v>3.075429647371394</v>
      </c>
    </row>
    <row r="211" spans="1:35" x14ac:dyDescent="0.25">
      <c r="A211" s="25" t="s">
        <v>658</v>
      </c>
      <c r="B211" s="30" t="s">
        <v>66</v>
      </c>
      <c r="C211" s="31" t="s">
        <v>659</v>
      </c>
      <c r="D211" s="32">
        <v>2872</v>
      </c>
      <c r="E211" s="32">
        <v>5</v>
      </c>
      <c r="F211" s="32" t="s">
        <v>660</v>
      </c>
      <c r="G211" s="173">
        <v>17811.391666666659</v>
      </c>
      <c r="H211" s="173">
        <v>539.76666666666642</v>
      </c>
      <c r="I211" s="29">
        <v>0.21858</v>
      </c>
      <c r="J211" s="29">
        <v>5.3401000000000004E-3</v>
      </c>
      <c r="K211" s="29">
        <v>0.38961000000000001</v>
      </c>
      <c r="L211" s="29">
        <v>3.4450000000000001E-2</v>
      </c>
      <c r="M211" s="29">
        <v>0.18209</v>
      </c>
      <c r="N211" s="29">
        <v>1.2074E-2</v>
      </c>
      <c r="O211" s="29">
        <v>0.31318000000000001</v>
      </c>
      <c r="P211" s="29">
        <v>1.7929E-2</v>
      </c>
      <c r="Q211" s="29">
        <v>0.16328000000000001</v>
      </c>
      <c r="R211" s="29">
        <v>6.4619999999999999E-3</v>
      </c>
      <c r="T211" s="174">
        <f t="shared" si="52"/>
        <v>1.2271921480962329E-5</v>
      </c>
      <c r="U211" s="174">
        <f t="shared" si="53"/>
        <v>9.8933489779534414E-6</v>
      </c>
      <c r="V211" s="174">
        <f t="shared" si="54"/>
        <v>2.1874203166793547E-5</v>
      </c>
      <c r="W211" s="174">
        <f t="shared" si="55"/>
        <v>6.3823874513678787E-5</v>
      </c>
      <c r="X211" s="174">
        <f t="shared" si="56"/>
        <v>1.0223232603478957E-5</v>
      </c>
      <c r="Y211" s="174">
        <f t="shared" si="57"/>
        <v>2.2368924844068434E-5</v>
      </c>
      <c r="Z211" s="174">
        <f t="shared" si="58"/>
        <v>1.7583129149088584E-5</v>
      </c>
      <c r="AA211" s="174">
        <f t="shared" si="59"/>
        <v>3.3216204532822843E-5</v>
      </c>
      <c r="AB211" s="174">
        <f t="shared" si="60"/>
        <v>9.1671668927236218E-6</v>
      </c>
      <c r="AC211" s="174">
        <f t="shared" si="61"/>
        <v>1.1971839683813999E-5</v>
      </c>
      <c r="AE211" s="175">
        <f t="shared" si="62"/>
        <v>0.80617766282983372</v>
      </c>
      <c r="AF211" s="175">
        <f t="shared" si="63"/>
        <v>2.9177691194972328</v>
      </c>
      <c r="AG211" s="175">
        <f t="shared" si="64"/>
        <v>2.1880481166452488</v>
      </c>
      <c r="AH211" s="175">
        <f t="shared" si="65"/>
        <v>1.889095180452826</v>
      </c>
      <c r="AI211" s="175">
        <f t="shared" si="66"/>
        <v>1.3059476088862927</v>
      </c>
    </row>
    <row r="212" spans="1:35" x14ac:dyDescent="0.25">
      <c r="A212" s="25" t="s">
        <v>661</v>
      </c>
      <c r="B212" s="30" t="s">
        <v>66</v>
      </c>
      <c r="C212" s="31" t="s">
        <v>659</v>
      </c>
      <c r="D212" s="32">
        <v>2872</v>
      </c>
      <c r="E212" s="32" t="s">
        <v>662</v>
      </c>
      <c r="F212" s="32" t="s">
        <v>663</v>
      </c>
      <c r="G212" s="181">
        <v>8483.0416666666679</v>
      </c>
      <c r="H212" s="181">
        <v>1119.5</v>
      </c>
      <c r="I212" s="29">
        <v>0.69147999999999998</v>
      </c>
      <c r="J212" s="29">
        <v>3.9343000000000003E-2</v>
      </c>
      <c r="K212" s="29">
        <v>1.2422</v>
      </c>
      <c r="L212" s="29">
        <v>0.29211999999999999</v>
      </c>
      <c r="M212" s="29">
        <v>0.52585000000000004</v>
      </c>
      <c r="N212" s="29">
        <v>9.2563999999999994E-2</v>
      </c>
      <c r="O212" s="29">
        <v>0.99775000000000003</v>
      </c>
      <c r="P212" s="29">
        <v>0.12374</v>
      </c>
      <c r="Q212" s="29">
        <v>0.51454</v>
      </c>
      <c r="R212" s="29">
        <v>5.3691000000000003E-2</v>
      </c>
      <c r="T212" s="174">
        <f t="shared" si="52"/>
        <v>8.1513215090892109E-5</v>
      </c>
      <c r="U212" s="174">
        <f t="shared" si="53"/>
        <v>3.5143367574810188E-5</v>
      </c>
      <c r="V212" s="174">
        <f t="shared" si="54"/>
        <v>1.4643332531079161E-4</v>
      </c>
      <c r="W212" s="174">
        <f t="shared" si="55"/>
        <v>2.6093791871371148E-4</v>
      </c>
      <c r="X212" s="174">
        <f t="shared" si="56"/>
        <v>6.1988378775301695E-5</v>
      </c>
      <c r="Y212" s="174">
        <f t="shared" si="57"/>
        <v>8.2683340777132649E-5</v>
      </c>
      <c r="Z212" s="174">
        <f t="shared" si="58"/>
        <v>1.1761701040801991E-4</v>
      </c>
      <c r="AA212" s="174">
        <f t="shared" si="59"/>
        <v>1.1053148727110318E-4</v>
      </c>
      <c r="AB212" s="174">
        <f t="shared" si="60"/>
        <v>6.0655130579145642E-5</v>
      </c>
      <c r="AC212" s="174">
        <f t="shared" si="61"/>
        <v>4.7959803483698079E-5</v>
      </c>
      <c r="AE212" s="175">
        <f t="shared" si="62"/>
        <v>0.43113705594391327</v>
      </c>
      <c r="AF212" s="175">
        <f t="shared" si="63"/>
        <v>1.7819572024325347</v>
      </c>
      <c r="AG212" s="175">
        <f t="shared" si="64"/>
        <v>1.3338522866817826</v>
      </c>
      <c r="AH212" s="175">
        <f t="shared" si="65"/>
        <v>0.93975766674959116</v>
      </c>
      <c r="AI212" s="175">
        <f t="shared" si="66"/>
        <v>0.79069656640369257</v>
      </c>
    </row>
    <row r="213" spans="1:35" x14ac:dyDescent="0.25">
      <c r="A213" s="25" t="s">
        <v>664</v>
      </c>
      <c r="B213" s="30" t="s">
        <v>66</v>
      </c>
      <c r="C213" s="31" t="s">
        <v>665</v>
      </c>
      <c r="D213" s="32">
        <v>2866</v>
      </c>
      <c r="E213" s="32">
        <v>5</v>
      </c>
      <c r="F213" s="32" t="s">
        <v>666</v>
      </c>
      <c r="G213" s="173">
        <v>212.30416666666667</v>
      </c>
      <c r="H213" s="173">
        <v>323.15833333333336</v>
      </c>
      <c r="I213" s="29">
        <v>5.0407999999999998E-3</v>
      </c>
      <c r="J213" s="29">
        <v>1.0059412465321445E-2</v>
      </c>
      <c r="K213" s="29">
        <v>4.2567999999999998E-3</v>
      </c>
      <c r="L213" s="29">
        <v>2.393255233406413E-2</v>
      </c>
      <c r="M213" s="29">
        <v>5.9651467122297476E-3</v>
      </c>
      <c r="N213" s="29">
        <v>3.0192973059748544E-2</v>
      </c>
      <c r="O213" s="29">
        <v>6.6613000000000002E-3</v>
      </c>
      <c r="P213" s="29">
        <v>2.4194127719713077E-2</v>
      </c>
      <c r="Q213" s="29">
        <v>4.3014000000000004E-3</v>
      </c>
      <c r="R213" s="29">
        <v>1.282800248983771E-2</v>
      </c>
      <c r="T213" s="174">
        <f t="shared" si="52"/>
        <v>2.3743292838498221E-5</v>
      </c>
      <c r="U213" s="174">
        <f t="shared" si="53"/>
        <v>3.1128432807410541E-5</v>
      </c>
      <c r="V213" s="174">
        <f t="shared" si="54"/>
        <v>2.0050477891390102E-5</v>
      </c>
      <c r="W213" s="174">
        <f t="shared" si="55"/>
        <v>7.4058286188083636E-5</v>
      </c>
      <c r="X213" s="174">
        <f t="shared" si="56"/>
        <v>2.8097172118131205E-5</v>
      </c>
      <c r="Y213" s="174">
        <f t="shared" si="57"/>
        <v>9.3430897319936689E-5</v>
      </c>
      <c r="Z213" s="174">
        <f t="shared" si="58"/>
        <v>3.1376209447922594E-5</v>
      </c>
      <c r="AA213" s="174">
        <f t="shared" si="59"/>
        <v>7.4867720321967275E-5</v>
      </c>
      <c r="AB213" s="174">
        <f t="shared" si="60"/>
        <v>2.0260553843738347E-5</v>
      </c>
      <c r="AC213" s="174">
        <f t="shared" si="61"/>
        <v>3.9695719301181699E-5</v>
      </c>
      <c r="AE213" s="175">
        <f t="shared" si="62"/>
        <v>1.3110411019712394</v>
      </c>
      <c r="AF213" s="175">
        <f t="shared" si="63"/>
        <v>3.6935920724306071</v>
      </c>
      <c r="AG213" s="175">
        <f t="shared" si="64"/>
        <v>3.3252776089749401</v>
      </c>
      <c r="AH213" s="175">
        <f t="shared" si="65"/>
        <v>2.386130180773772</v>
      </c>
      <c r="AI213" s="175">
        <f t="shared" si="66"/>
        <v>1.9592613117755373</v>
      </c>
    </row>
    <row r="214" spans="1:35" x14ac:dyDescent="0.25">
      <c r="A214" s="25" t="s">
        <v>667</v>
      </c>
      <c r="B214" s="30" t="s">
        <v>66</v>
      </c>
      <c r="C214" s="31" t="s">
        <v>665</v>
      </c>
      <c r="D214" s="32">
        <v>2866</v>
      </c>
      <c r="E214" s="32">
        <v>6</v>
      </c>
      <c r="F214" s="32" t="s">
        <v>668</v>
      </c>
      <c r="G214" s="173">
        <v>527.04166666666663</v>
      </c>
      <c r="H214" s="173">
        <v>739.87916666666661</v>
      </c>
      <c r="I214" s="29">
        <v>1.2558E-2</v>
      </c>
      <c r="J214" s="29">
        <v>1.038644671817293E-2</v>
      </c>
      <c r="K214" s="29">
        <v>1.0595E-2</v>
      </c>
      <c r="L214" s="29">
        <v>2.4714965438526776E-2</v>
      </c>
      <c r="M214" s="29">
        <v>1.4844083275513191E-2</v>
      </c>
      <c r="N214" s="29">
        <v>3.1171096022234515E-2</v>
      </c>
      <c r="O214" s="29">
        <v>1.6576E-2</v>
      </c>
      <c r="P214" s="29">
        <v>2.4968415947885639E-2</v>
      </c>
      <c r="Q214" s="29">
        <v>1.0722000000000001E-2</v>
      </c>
      <c r="R214" s="29">
        <v>1.3260384795467635E-2</v>
      </c>
      <c r="T214" s="174">
        <f t="shared" si="52"/>
        <v>2.3827338129496405E-5</v>
      </c>
      <c r="U214" s="174">
        <f t="shared" si="53"/>
        <v>1.403803105440361E-5</v>
      </c>
      <c r="V214" s="174">
        <f t="shared" si="54"/>
        <v>2.0102774922918811E-5</v>
      </c>
      <c r="W214" s="174">
        <f t="shared" si="55"/>
        <v>3.3404056435152288E-5</v>
      </c>
      <c r="X214" s="174">
        <f t="shared" si="56"/>
        <v>2.8164914112761217E-5</v>
      </c>
      <c r="Y214" s="174">
        <f t="shared" si="57"/>
        <v>4.2129982065406423E-5</v>
      </c>
      <c r="Z214" s="174">
        <f t="shared" si="58"/>
        <v>3.1451023796347543E-5</v>
      </c>
      <c r="AA214" s="174">
        <f t="shared" si="59"/>
        <v>3.3746613058959817E-5</v>
      </c>
      <c r="AB214" s="174">
        <f t="shared" si="60"/>
        <v>2.0343742588346908E-5</v>
      </c>
      <c r="AC214" s="174">
        <f t="shared" si="61"/>
        <v>1.7922365425166454E-5</v>
      </c>
      <c r="AE214" s="175">
        <f t="shared" si="62"/>
        <v>0.58915649654652824</v>
      </c>
      <c r="AF214" s="175">
        <f t="shared" si="63"/>
        <v>1.6616639525257244</v>
      </c>
      <c r="AG214" s="175">
        <f t="shared" si="64"/>
        <v>1.495832080180844</v>
      </c>
      <c r="AH214" s="175">
        <f t="shared" si="65"/>
        <v>1.0729893334308203</v>
      </c>
      <c r="AI214" s="175">
        <f t="shared" si="66"/>
        <v>0.88097680883125984</v>
      </c>
    </row>
    <row r="215" spans="1:35" x14ac:dyDescent="0.25">
      <c r="A215" s="25" t="s">
        <v>669</v>
      </c>
      <c r="B215" s="30" t="s">
        <v>66</v>
      </c>
      <c r="C215" s="31" t="s">
        <v>665</v>
      </c>
      <c r="D215" s="32">
        <v>2866</v>
      </c>
      <c r="E215" s="32">
        <v>7</v>
      </c>
      <c r="F215" s="32" t="s">
        <v>670</v>
      </c>
      <c r="G215" s="173">
        <v>524.03333333333319</v>
      </c>
      <c r="H215" s="173">
        <v>686.91250000000002</v>
      </c>
      <c r="I215" s="29">
        <v>1.2152E-2</v>
      </c>
      <c r="J215" s="29">
        <v>1.2439738368909469E-2</v>
      </c>
      <c r="K215" s="29">
        <v>1.0252000000000001E-2</v>
      </c>
      <c r="L215" s="29">
        <v>2.9635392205083756E-2</v>
      </c>
      <c r="M215" s="29">
        <v>1.4363968929428803E-2</v>
      </c>
      <c r="N215" s="29">
        <v>3.7231777281724235E-2</v>
      </c>
      <c r="O215" s="29">
        <v>1.6041E-2</v>
      </c>
      <c r="P215" s="29">
        <v>2.9823813387384226E-2</v>
      </c>
      <c r="Q215" s="29">
        <v>1.0376E-2</v>
      </c>
      <c r="R215" s="29">
        <v>1.5955278753078558E-2</v>
      </c>
      <c r="T215" s="174">
        <f t="shared" si="52"/>
        <v>2.3189364544240194E-5</v>
      </c>
      <c r="U215" s="174">
        <f t="shared" si="53"/>
        <v>1.8109640411128738E-5</v>
      </c>
      <c r="V215" s="174">
        <f t="shared" si="54"/>
        <v>1.9563640989758927E-5</v>
      </c>
      <c r="W215" s="174">
        <f t="shared" si="55"/>
        <v>4.3142892588333671E-5</v>
      </c>
      <c r="X215" s="174">
        <f t="shared" si="56"/>
        <v>2.7410410780666891E-5</v>
      </c>
      <c r="Y215" s="174">
        <f t="shared" si="57"/>
        <v>5.420163016646841E-5</v>
      </c>
      <c r="Z215" s="174">
        <f t="shared" si="58"/>
        <v>3.0610648177596855E-5</v>
      </c>
      <c r="AA215" s="174">
        <f t="shared" si="59"/>
        <v>4.3417194165755063E-5</v>
      </c>
      <c r="AB215" s="174">
        <f t="shared" si="60"/>
        <v>1.9800267158577704E-5</v>
      </c>
      <c r="AC215" s="174">
        <f t="shared" si="61"/>
        <v>2.3227527164054457E-5</v>
      </c>
      <c r="AE215" s="175">
        <f t="shared" si="62"/>
        <v>0.7809459537616712</v>
      </c>
      <c r="AF215" s="175">
        <f t="shared" si="63"/>
        <v>2.2052588580478392</v>
      </c>
      <c r="AG215" s="175">
        <f t="shared" si="64"/>
        <v>1.9774103569691082</v>
      </c>
      <c r="AH215" s="175">
        <f t="shared" si="65"/>
        <v>1.4183689908772004</v>
      </c>
      <c r="AI215" s="175">
        <f t="shared" si="66"/>
        <v>1.1730916041702006</v>
      </c>
    </row>
    <row r="216" spans="1:35" x14ac:dyDescent="0.25">
      <c r="A216" s="25" t="s">
        <v>671</v>
      </c>
      <c r="B216" s="30" t="s">
        <v>66</v>
      </c>
      <c r="C216" s="31" t="s">
        <v>665</v>
      </c>
      <c r="D216" s="32">
        <v>2866</v>
      </c>
      <c r="E216" s="32" t="s">
        <v>148</v>
      </c>
      <c r="F216" s="32" t="s">
        <v>672</v>
      </c>
      <c r="G216" s="173">
        <v>1740.920833333332</v>
      </c>
      <c r="H216" s="173">
        <v>622.39583333333337</v>
      </c>
      <c r="I216" s="29">
        <v>8.3032999999999996E-3</v>
      </c>
      <c r="J216" s="29">
        <v>1.3379326870406723E-2</v>
      </c>
      <c r="K216" s="29">
        <v>7.012E-3</v>
      </c>
      <c r="L216" s="29">
        <v>3.1894873602894683E-2</v>
      </c>
      <c r="M216" s="29">
        <v>9.8239287499486284E-3</v>
      </c>
      <c r="N216" s="29">
        <v>3.9997866949829736E-2</v>
      </c>
      <c r="O216" s="29">
        <v>1.0971E-2</v>
      </c>
      <c r="P216" s="29">
        <v>3.2043663586013446E-2</v>
      </c>
      <c r="Q216" s="29">
        <v>7.0863999999999996E-3</v>
      </c>
      <c r="R216" s="29">
        <v>1.7192957616471948E-2</v>
      </c>
      <c r="T216" s="174">
        <f t="shared" si="52"/>
        <v>4.7694874120735948E-6</v>
      </c>
      <c r="U216" s="174">
        <f t="shared" si="53"/>
        <v>2.1496491708101175E-5</v>
      </c>
      <c r="V216" s="174">
        <f t="shared" si="54"/>
        <v>4.0277535116712688E-6</v>
      </c>
      <c r="W216" s="174">
        <f t="shared" si="55"/>
        <v>5.1245319931010701E-5</v>
      </c>
      <c r="X216" s="174">
        <f t="shared" si="56"/>
        <v>5.6429497320327905E-6</v>
      </c>
      <c r="Y216" s="174">
        <f t="shared" si="57"/>
        <v>6.4264355266672045E-5</v>
      </c>
      <c r="Z216" s="174">
        <f t="shared" si="58"/>
        <v>6.3018373896955923E-6</v>
      </c>
      <c r="AA216" s="174">
        <f t="shared" si="59"/>
        <v>5.148437998756972E-5</v>
      </c>
      <c r="AB216" s="174">
        <f t="shared" si="60"/>
        <v>4.0704895158453054E-6</v>
      </c>
      <c r="AC216" s="174">
        <f t="shared" si="61"/>
        <v>2.7623831484205974E-5</v>
      </c>
      <c r="AE216" s="175">
        <f t="shared" si="62"/>
        <v>4.5070863702636981</v>
      </c>
      <c r="AF216" s="175">
        <f t="shared" si="63"/>
        <v>12.723052635300679</v>
      </c>
      <c r="AG216" s="175">
        <f t="shared" si="64"/>
        <v>11.388433056893765</v>
      </c>
      <c r="AH216" s="175">
        <f t="shared" si="65"/>
        <v>8.169741109434856</v>
      </c>
      <c r="AI216" s="175">
        <f t="shared" si="66"/>
        <v>6.7863659583629765</v>
      </c>
    </row>
    <row r="217" spans="1:35" x14ac:dyDescent="0.25">
      <c r="A217" s="25" t="s">
        <v>673</v>
      </c>
      <c r="B217" s="30" t="s">
        <v>66</v>
      </c>
      <c r="C217" s="31" t="s">
        <v>665</v>
      </c>
      <c r="D217" s="32">
        <v>2866</v>
      </c>
      <c r="E217" s="32" t="s">
        <v>277</v>
      </c>
      <c r="F217" s="32" t="s">
        <v>674</v>
      </c>
      <c r="G217" s="173">
        <v>1653.9791666666667</v>
      </c>
      <c r="H217" s="173">
        <v>555.77083333333337</v>
      </c>
      <c r="I217" s="29">
        <v>7.8948000000000004E-3</v>
      </c>
      <c r="J217" s="29">
        <v>1.3366714944212129E-2</v>
      </c>
      <c r="K217" s="29">
        <v>6.6670999999999996E-3</v>
      </c>
      <c r="L217" s="29">
        <v>3.1863531490188599E-2</v>
      </c>
      <c r="M217" s="29">
        <v>9.3412932554715611E-3</v>
      </c>
      <c r="N217" s="29">
        <v>3.9958426507794013E-2</v>
      </c>
      <c r="O217" s="29">
        <v>1.0433E-2</v>
      </c>
      <c r="P217" s="29">
        <v>3.2012871212514171E-2</v>
      </c>
      <c r="Q217" s="29">
        <v>6.7377000000000001E-3</v>
      </c>
      <c r="R217" s="29">
        <v>1.7176356118204211E-2</v>
      </c>
      <c r="T217" s="174">
        <f t="shared" si="52"/>
        <v>4.7732161076192518E-6</v>
      </c>
      <c r="U217" s="174">
        <f t="shared" si="53"/>
        <v>2.4050767227281257E-5</v>
      </c>
      <c r="V217" s="174">
        <f t="shared" si="54"/>
        <v>4.0309455731758007E-6</v>
      </c>
      <c r="W217" s="174">
        <f t="shared" si="55"/>
        <v>5.7332140477904285E-5</v>
      </c>
      <c r="X217" s="174">
        <f t="shared" si="56"/>
        <v>5.6477695993580492E-6</v>
      </c>
      <c r="Y217" s="174">
        <f t="shared" si="57"/>
        <v>7.1897307507370119E-5</v>
      </c>
      <c r="Z217" s="174">
        <f t="shared" si="58"/>
        <v>6.3078182665541425E-6</v>
      </c>
      <c r="AA217" s="174">
        <f t="shared" si="59"/>
        <v>5.7600847853982088E-5</v>
      </c>
      <c r="AB217" s="174">
        <f t="shared" si="60"/>
        <v>4.0736305122746911E-6</v>
      </c>
      <c r="AC217" s="174">
        <f t="shared" si="61"/>
        <v>3.090546514502388E-5</v>
      </c>
      <c r="AE217" s="175">
        <f t="shared" si="62"/>
        <v>5.0386922957228339</v>
      </c>
      <c r="AF217" s="175">
        <f t="shared" si="63"/>
        <v>14.22300039460341</v>
      </c>
      <c r="AG217" s="175">
        <f t="shared" si="64"/>
        <v>12.730212563122668</v>
      </c>
      <c r="AH217" s="175">
        <f t="shared" si="65"/>
        <v>9.1316593820399472</v>
      </c>
      <c r="AI217" s="175">
        <f t="shared" si="66"/>
        <v>7.5867128969844773</v>
      </c>
    </row>
    <row r="218" spans="1:35" x14ac:dyDescent="0.25">
      <c r="A218" s="25" t="s">
        <v>675</v>
      </c>
      <c r="B218" s="30" t="s">
        <v>66</v>
      </c>
      <c r="C218" s="31" t="s">
        <v>676</v>
      </c>
      <c r="D218" s="32">
        <v>6019</v>
      </c>
      <c r="E218" s="32">
        <v>1</v>
      </c>
      <c r="F218" s="32" t="s">
        <v>677</v>
      </c>
      <c r="G218" s="173">
        <v>5568.8125</v>
      </c>
      <c r="H218" s="173">
        <v>4157.625</v>
      </c>
      <c r="I218" s="29">
        <v>0.156</v>
      </c>
      <c r="J218" s="29">
        <v>6.3408000000000006E-2</v>
      </c>
      <c r="K218" s="29">
        <v>0.23952000000000001</v>
      </c>
      <c r="L218" s="29">
        <v>9.3937999999999994E-2</v>
      </c>
      <c r="M218" s="29">
        <v>0.13009999999999999</v>
      </c>
      <c r="N218" s="29">
        <v>0.12769</v>
      </c>
      <c r="O218" s="29">
        <v>0.22144</v>
      </c>
      <c r="P218" s="29">
        <v>0.15561</v>
      </c>
      <c r="Q218" s="29">
        <v>0.14881</v>
      </c>
      <c r="R218" s="29">
        <v>6.8404999999999994E-2</v>
      </c>
      <c r="T218" s="174">
        <f t="shared" si="52"/>
        <v>2.8013153612192906E-5</v>
      </c>
      <c r="U218" s="174">
        <f t="shared" si="53"/>
        <v>1.5251014701903132E-5</v>
      </c>
      <c r="V218" s="174">
        <f t="shared" si="54"/>
        <v>4.3010965084566953E-5</v>
      </c>
      <c r="W218" s="174">
        <f t="shared" si="55"/>
        <v>2.2594149303989657E-5</v>
      </c>
      <c r="X218" s="174">
        <f t="shared" si="56"/>
        <v>2.3362251826578824E-5</v>
      </c>
      <c r="Y218" s="174">
        <f t="shared" si="57"/>
        <v>3.0712245572893177E-5</v>
      </c>
      <c r="Z218" s="174">
        <f t="shared" si="58"/>
        <v>3.9764312409512797E-5</v>
      </c>
      <c r="AA218" s="174">
        <f t="shared" si="59"/>
        <v>3.7427617930910074E-5</v>
      </c>
      <c r="AB218" s="174">
        <f t="shared" si="60"/>
        <v>2.6722034545066836E-5</v>
      </c>
      <c r="AC218" s="174">
        <f t="shared" si="61"/>
        <v>1.6452902799073988E-5</v>
      </c>
      <c r="AE218" s="175">
        <f t="shared" si="62"/>
        <v>0.54442334172847395</v>
      </c>
      <c r="AF218" s="175">
        <f t="shared" si="63"/>
        <v>0.52531137721661614</v>
      </c>
      <c r="AG218" s="175">
        <f t="shared" si="64"/>
        <v>1.3146098159062045</v>
      </c>
      <c r="AH218" s="175">
        <f t="shared" si="65"/>
        <v>0.94123639170373996</v>
      </c>
      <c r="AI218" s="175">
        <f t="shared" si="66"/>
        <v>0.61570546850862307</v>
      </c>
    </row>
    <row r="219" spans="1:35" x14ac:dyDescent="0.25">
      <c r="A219" s="25" t="s">
        <v>678</v>
      </c>
      <c r="B219" s="30" t="s">
        <v>66</v>
      </c>
      <c r="C219" s="31" t="s">
        <v>679</v>
      </c>
      <c r="D219" s="32"/>
      <c r="E219" s="32">
        <v>6</v>
      </c>
      <c r="F219" s="32" t="s">
        <v>680</v>
      </c>
      <c r="G219" s="173"/>
      <c r="H219" s="173"/>
      <c r="I219" s="29">
        <v>0.46665000000000001</v>
      </c>
      <c r="J219" s="29">
        <v>2.3734000000000002E-2</v>
      </c>
      <c r="K219" s="29">
        <v>0.75327999999999995</v>
      </c>
      <c r="L219" s="29">
        <v>3.5972999999999998E-2</v>
      </c>
      <c r="M219" s="29">
        <v>0.37204999999999999</v>
      </c>
      <c r="N219" s="29">
        <v>4.0334000000000002E-2</v>
      </c>
      <c r="O219" s="29">
        <v>0.68881000000000003</v>
      </c>
      <c r="P219" s="29">
        <v>5.6342999999999997E-2</v>
      </c>
      <c r="Q219" s="29">
        <v>0.45839000000000002</v>
      </c>
      <c r="R219" s="29">
        <v>2.6801999999999999E-2</v>
      </c>
      <c r="T219" s="174"/>
      <c r="U219" s="174"/>
      <c r="V219" s="174"/>
      <c r="W219" s="174"/>
      <c r="X219" s="174"/>
      <c r="Y219" s="174"/>
      <c r="Z219" s="174"/>
      <c r="AA219" s="174"/>
      <c r="AB219" s="174"/>
      <c r="AC219" s="174"/>
      <c r="AE219" s="175"/>
      <c r="AF219" s="175"/>
      <c r="AG219" s="175"/>
      <c r="AH219" s="175"/>
      <c r="AI219" s="175"/>
    </row>
    <row r="220" spans="1:35" x14ac:dyDescent="0.25">
      <c r="A220" s="25" t="s">
        <v>681</v>
      </c>
      <c r="B220" s="30" t="s">
        <v>66</v>
      </c>
      <c r="C220" s="31" t="s">
        <v>679</v>
      </c>
      <c r="D220" s="32"/>
      <c r="E220" s="32" t="s">
        <v>682</v>
      </c>
      <c r="F220" s="32" t="s">
        <v>683</v>
      </c>
      <c r="G220" s="173"/>
      <c r="H220" s="173"/>
      <c r="I220" s="29">
        <v>0.18842999999999999</v>
      </c>
      <c r="J220" s="29">
        <v>1.0045E-2</v>
      </c>
      <c r="K220" s="29">
        <v>0.30417</v>
      </c>
      <c r="L220" s="29">
        <v>1.5351E-2</v>
      </c>
      <c r="M220" s="29">
        <v>0.15023</v>
      </c>
      <c r="N220" s="29">
        <v>1.7177999999999999E-2</v>
      </c>
      <c r="O220" s="29">
        <v>0.27814</v>
      </c>
      <c r="P220" s="29">
        <v>2.3858000000000001E-2</v>
      </c>
      <c r="Q220" s="29">
        <v>0.18509</v>
      </c>
      <c r="R220" s="29">
        <v>1.1343000000000001E-2</v>
      </c>
      <c r="T220" s="174"/>
      <c r="U220" s="174"/>
      <c r="V220" s="174"/>
      <c r="W220" s="174"/>
      <c r="X220" s="174"/>
      <c r="Y220" s="174"/>
      <c r="Z220" s="174"/>
      <c r="AA220" s="174"/>
      <c r="AB220" s="174"/>
      <c r="AC220" s="174"/>
      <c r="AE220" s="175"/>
      <c r="AF220" s="175"/>
      <c r="AG220" s="175"/>
      <c r="AH220" s="175"/>
      <c r="AI220" s="175"/>
    </row>
    <row r="221" spans="1:35" x14ac:dyDescent="0.25">
      <c r="A221" s="25" t="s">
        <v>684</v>
      </c>
      <c r="B221" s="30" t="s">
        <v>67</v>
      </c>
      <c r="C221" s="31" t="s">
        <v>685</v>
      </c>
      <c r="D221" s="32"/>
      <c r="E221" s="32">
        <v>1</v>
      </c>
      <c r="F221" s="32" t="s">
        <v>686</v>
      </c>
      <c r="G221" s="173">
        <v>3281.8041666666663</v>
      </c>
      <c r="H221" s="173">
        <v>15.07</v>
      </c>
      <c r="I221" s="29">
        <v>2.8943E-2</v>
      </c>
      <c r="J221" s="29">
        <v>1.6410999999999999E-2</v>
      </c>
      <c r="K221" s="29">
        <v>4.8870999999999998E-2</v>
      </c>
      <c r="L221" s="29">
        <v>1.533E-2</v>
      </c>
      <c r="M221" s="29">
        <v>3.6290999999999997E-2</v>
      </c>
      <c r="N221" s="29">
        <v>1.2447E-2</v>
      </c>
      <c r="O221" s="29">
        <v>4.1536999999999998E-2</v>
      </c>
      <c r="P221" s="29">
        <v>1.29E-2</v>
      </c>
      <c r="Q221" s="29">
        <v>2.1457E-2</v>
      </c>
      <c r="R221" s="29">
        <v>1.0382000000000001E-2</v>
      </c>
      <c r="T221" s="174">
        <f t="shared" si="52"/>
        <v>8.8192343388354744E-6</v>
      </c>
      <c r="U221" s="174">
        <f t="shared" si="53"/>
        <v>1.0889847378898472E-3</v>
      </c>
      <c r="V221" s="174">
        <f t="shared" si="54"/>
        <v>1.4891504038048178E-5</v>
      </c>
      <c r="W221" s="174">
        <f t="shared" si="55"/>
        <v>1.0172528201725282E-3</v>
      </c>
      <c r="X221" s="174">
        <f t="shared" si="56"/>
        <v>1.1058246670721009E-5</v>
      </c>
      <c r="Y221" s="174">
        <f t="shared" si="57"/>
        <v>8.2594558725945582E-4</v>
      </c>
      <c r="Z221" s="174">
        <f t="shared" si="58"/>
        <v>1.2656757652358396E-5</v>
      </c>
      <c r="AA221" s="174">
        <f t="shared" si="59"/>
        <v>8.5600530856005312E-4</v>
      </c>
      <c r="AB221" s="174">
        <f t="shared" si="60"/>
        <v>6.5381719658775094E-6</v>
      </c>
      <c r="AC221" s="174">
        <f t="shared" si="61"/>
        <v>6.8891838088918386E-4</v>
      </c>
      <c r="AE221" s="175">
        <f t="shared" si="62"/>
        <v>123.47837647249102</v>
      </c>
      <c r="AF221" s="175">
        <f t="shared" si="63"/>
        <v>68.31095217604755</v>
      </c>
      <c r="AG221" s="175">
        <f t="shared" si="64"/>
        <v>74.690465121050096</v>
      </c>
      <c r="AH221" s="175">
        <f t="shared" si="65"/>
        <v>67.632274558132934</v>
      </c>
      <c r="AI221" s="175">
        <f t="shared" si="66"/>
        <v>105.36865418722921</v>
      </c>
    </row>
    <row r="222" spans="1:35" x14ac:dyDescent="0.25">
      <c r="A222" s="25" t="s">
        <v>687</v>
      </c>
      <c r="B222" s="30" t="s">
        <v>67</v>
      </c>
      <c r="C222" s="31" t="s">
        <v>688</v>
      </c>
      <c r="D222" s="32"/>
      <c r="E222" s="32">
        <v>1</v>
      </c>
      <c r="F222" s="32" t="s">
        <v>689</v>
      </c>
      <c r="G222" s="173"/>
      <c r="H222" s="173"/>
      <c r="I222" s="29">
        <v>3.3465740116989134E-2</v>
      </c>
      <c r="J222" s="29">
        <v>3.8481000000000001E-3</v>
      </c>
      <c r="K222" s="29">
        <v>1.4515E-2</v>
      </c>
      <c r="L222" s="29">
        <v>4.9454007783147885E-3</v>
      </c>
      <c r="M222" s="29">
        <v>3.0942999999999998E-2</v>
      </c>
      <c r="N222" s="29">
        <v>3.3652999999999999E-3</v>
      </c>
      <c r="O222" s="29">
        <v>3.1008999999999998E-2</v>
      </c>
      <c r="P222" s="29">
        <v>4.4510000000000001E-3</v>
      </c>
      <c r="Q222" s="29">
        <v>1.9277495141471774E-2</v>
      </c>
      <c r="R222" s="29">
        <v>3.7052142671294809E-3</v>
      </c>
      <c r="T222" s="174"/>
      <c r="U222" s="174"/>
      <c r="V222" s="174"/>
      <c r="W222" s="174"/>
      <c r="X222" s="174"/>
      <c r="Y222" s="174"/>
      <c r="Z222" s="174"/>
      <c r="AA222" s="174"/>
      <c r="AB222" s="174"/>
      <c r="AC222" s="174"/>
      <c r="AE222" s="175"/>
      <c r="AF222" s="175"/>
      <c r="AG222" s="175"/>
      <c r="AH222" s="175"/>
      <c r="AI222" s="175"/>
    </row>
    <row r="223" spans="1:35" x14ac:dyDescent="0.25">
      <c r="A223" s="25" t="s">
        <v>690</v>
      </c>
      <c r="B223" s="30" t="s">
        <v>67</v>
      </c>
      <c r="C223" s="31" t="s">
        <v>691</v>
      </c>
      <c r="D223" s="32"/>
      <c r="E223" s="32">
        <v>5</v>
      </c>
      <c r="F223" s="32" t="s">
        <v>692</v>
      </c>
      <c r="G223" s="173">
        <v>2804.8333333333335</v>
      </c>
      <c r="H223" s="173">
        <v>12.49833333333333</v>
      </c>
      <c r="I223" s="29">
        <v>2.4822936363051998E-2</v>
      </c>
      <c r="J223" s="29">
        <v>1.1781E-2</v>
      </c>
      <c r="K223" s="29">
        <v>1.9407000000000001E-2</v>
      </c>
      <c r="L223" s="29">
        <v>9.3261524304403595E-3</v>
      </c>
      <c r="M223" s="29">
        <v>2.7865000000000001E-2</v>
      </c>
      <c r="N223" s="29">
        <v>9.1219999999999999E-3</v>
      </c>
      <c r="O223" s="29">
        <v>2.9562999999999999E-2</v>
      </c>
      <c r="P223" s="29">
        <v>1.055E-2</v>
      </c>
      <c r="Q223" s="29">
        <v>1.4929172667614355E-2</v>
      </c>
      <c r="R223" s="29">
        <v>7.7537761496951846E-3</v>
      </c>
      <c r="T223" s="174">
        <f t="shared" si="52"/>
        <v>8.8500575303530807E-6</v>
      </c>
      <c r="U223" s="174">
        <f t="shared" si="53"/>
        <v>9.4260568075743459E-4</v>
      </c>
      <c r="V223" s="174">
        <f t="shared" si="54"/>
        <v>6.9191276962386355E-6</v>
      </c>
      <c r="W223" s="174">
        <f t="shared" si="55"/>
        <v>7.46191686660117E-4</v>
      </c>
      <c r="X223" s="174">
        <f t="shared" si="56"/>
        <v>9.9346366391348258E-6</v>
      </c>
      <c r="Y223" s="174">
        <f t="shared" si="57"/>
        <v>7.2985731430857471E-4</v>
      </c>
      <c r="Z223" s="174">
        <f t="shared" si="58"/>
        <v>1.054002020322063E-5</v>
      </c>
      <c r="AA223" s="174">
        <f t="shared" si="59"/>
        <v>8.4411254833977891E-4</v>
      </c>
      <c r="AB223" s="174">
        <f t="shared" si="60"/>
        <v>5.3226594572277694E-6</v>
      </c>
      <c r="AC223" s="174">
        <f t="shared" si="61"/>
        <v>6.2038480995027501E-4</v>
      </c>
      <c r="AE223" s="175">
        <f t="shared" si="62"/>
        <v>106.50842410058644</v>
      </c>
      <c r="AF223" s="175">
        <f t="shared" si="63"/>
        <v>107.8447630133724</v>
      </c>
      <c r="AG223" s="175">
        <f t="shared" si="64"/>
        <v>73.465929436563215</v>
      </c>
      <c r="AH223" s="175">
        <f t="shared" si="65"/>
        <v>80.086426028087701</v>
      </c>
      <c r="AI223" s="175">
        <f t="shared" si="66"/>
        <v>116.5554202622975</v>
      </c>
    </row>
    <row r="224" spans="1:35" x14ac:dyDescent="0.25">
      <c r="A224" s="25" t="s">
        <v>693</v>
      </c>
      <c r="B224" s="30" t="s">
        <v>67</v>
      </c>
      <c r="C224" s="31" t="s">
        <v>691</v>
      </c>
      <c r="D224" s="32">
        <v>2952</v>
      </c>
      <c r="E224" s="32">
        <v>4</v>
      </c>
      <c r="F224" s="32"/>
      <c r="G224" s="173">
        <v>2231.1</v>
      </c>
      <c r="H224" s="173">
        <v>37.981666666666662</v>
      </c>
      <c r="I224" s="29">
        <v>2.6322198238734971E-2</v>
      </c>
      <c r="J224" s="29">
        <v>1.3747000000000001E-2</v>
      </c>
      <c r="K224" s="29">
        <v>2.0580000000000001E-2</v>
      </c>
      <c r="L224" s="29">
        <v>1.0928872936524307E-2</v>
      </c>
      <c r="M224" s="29">
        <v>2.9545999999999999E-2</v>
      </c>
      <c r="N224" s="29">
        <v>1.0704999999999999E-2</v>
      </c>
      <c r="O224" s="29">
        <v>3.1344999999999998E-2</v>
      </c>
      <c r="P224" s="29">
        <v>1.2355E-2</v>
      </c>
      <c r="Q224" s="29">
        <v>1.5833631881292234E-2</v>
      </c>
      <c r="R224" s="29">
        <v>9.0436921911734684E-3</v>
      </c>
      <c r="T224" s="174">
        <f t="shared" si="52"/>
        <v>1.1797856769636041E-5</v>
      </c>
      <c r="U224" s="174">
        <f t="shared" si="53"/>
        <v>3.6193777699767437E-4</v>
      </c>
      <c r="V224" s="174">
        <f t="shared" si="54"/>
        <v>9.2241495226569869E-6</v>
      </c>
      <c r="W224" s="174">
        <f t="shared" si="55"/>
        <v>2.877407416698664E-4</v>
      </c>
      <c r="X224" s="174">
        <f t="shared" si="56"/>
        <v>1.3242795033839811E-5</v>
      </c>
      <c r="Y224" s="174">
        <f t="shared" si="57"/>
        <v>2.8184650489271139E-4</v>
      </c>
      <c r="Z224" s="174">
        <f t="shared" si="58"/>
        <v>1.4049123750616288E-5</v>
      </c>
      <c r="AA224" s="174">
        <f t="shared" si="59"/>
        <v>3.252885163894862E-4</v>
      </c>
      <c r="AB224" s="174">
        <f t="shared" si="60"/>
        <v>7.0967826996962191E-6</v>
      </c>
      <c r="AC224" s="174">
        <f t="shared" si="61"/>
        <v>2.3810677584378787E-4</v>
      </c>
      <c r="AE224" s="175">
        <f t="shared" si="62"/>
        <v>30.678265049732421</v>
      </c>
      <c r="AF224" s="175">
        <f t="shared" si="63"/>
        <v>31.194284195317728</v>
      </c>
      <c r="AG224" s="175">
        <f t="shared" si="64"/>
        <v>21.283007414409003</v>
      </c>
      <c r="AH224" s="175">
        <f t="shared" si="65"/>
        <v>23.153651584513725</v>
      </c>
      <c r="AI224" s="175">
        <f t="shared" si="66"/>
        <v>33.551369108987956</v>
      </c>
    </row>
    <row r="225" spans="1:35" x14ac:dyDescent="0.25">
      <c r="A225" s="25" t="s">
        <v>694</v>
      </c>
      <c r="B225" s="30" t="s">
        <v>67</v>
      </c>
      <c r="C225" s="31" t="s">
        <v>695</v>
      </c>
      <c r="D225" s="32"/>
      <c r="E225" s="32" t="s">
        <v>696</v>
      </c>
      <c r="F225" s="32" t="s">
        <v>697</v>
      </c>
      <c r="G225" s="173">
        <v>4621.3500000000004</v>
      </c>
      <c r="H225" s="173">
        <v>1512.8500000000001</v>
      </c>
      <c r="I225" s="29">
        <v>3.9996999999999998E-2</v>
      </c>
      <c r="J225" s="29">
        <v>3.5598999999999999E-2</v>
      </c>
      <c r="K225" s="29">
        <v>7.0571999999999996E-2</v>
      </c>
      <c r="L225" s="29">
        <v>4.3992999999999997E-2</v>
      </c>
      <c r="M225" s="29">
        <v>5.3650000000000003E-2</v>
      </c>
      <c r="N225" s="29">
        <v>3.0491999999999998E-2</v>
      </c>
      <c r="O225" s="29">
        <v>9.9200999999999998E-2</v>
      </c>
      <c r="P225" s="29">
        <v>5.8547000000000002E-2</v>
      </c>
      <c r="Q225" s="29">
        <v>3.4729999999999997E-2</v>
      </c>
      <c r="R225" s="29">
        <v>2.7446000000000002E-2</v>
      </c>
      <c r="T225" s="174">
        <f t="shared" si="52"/>
        <v>8.6548302985058465E-6</v>
      </c>
      <c r="U225" s="174">
        <f t="shared" si="53"/>
        <v>2.3531083716164852E-5</v>
      </c>
      <c r="V225" s="174">
        <f t="shared" si="54"/>
        <v>1.5270862410334641E-5</v>
      </c>
      <c r="W225" s="174">
        <f t="shared" si="55"/>
        <v>2.9079551839243806E-5</v>
      </c>
      <c r="X225" s="174">
        <f t="shared" si="56"/>
        <v>1.1609161825007843E-5</v>
      </c>
      <c r="Y225" s="174">
        <f t="shared" si="57"/>
        <v>2.0155335955316124E-5</v>
      </c>
      <c r="Z225" s="174">
        <f t="shared" si="58"/>
        <v>2.1465805446460449E-5</v>
      </c>
      <c r="AA225" s="174">
        <f t="shared" si="59"/>
        <v>3.8699805003800771E-5</v>
      </c>
      <c r="AB225" s="174">
        <f t="shared" si="60"/>
        <v>7.515120040680752E-6</v>
      </c>
      <c r="AC225" s="174">
        <f t="shared" si="61"/>
        <v>1.8141917572793071E-5</v>
      </c>
      <c r="AE225" s="175">
        <f t="shared" si="62"/>
        <v>2.7188382561616735</v>
      </c>
      <c r="AF225" s="175">
        <f t="shared" si="63"/>
        <v>1.9042507919895904</v>
      </c>
      <c r="AG225" s="175">
        <f t="shared" si="64"/>
        <v>1.7361577225927338</v>
      </c>
      <c r="AH225" s="175">
        <f t="shared" si="65"/>
        <v>1.8028582761697434</v>
      </c>
      <c r="AI225" s="175">
        <f t="shared" si="66"/>
        <v>2.4140555938677593</v>
      </c>
    </row>
    <row r="226" spans="1:35" x14ac:dyDescent="0.25">
      <c r="A226" s="25" t="s">
        <v>698</v>
      </c>
      <c r="B226" s="30" t="s">
        <v>67</v>
      </c>
      <c r="C226" s="31" t="s">
        <v>699</v>
      </c>
      <c r="D226" s="32">
        <v>6095</v>
      </c>
      <c r="E226" s="32">
        <v>1</v>
      </c>
      <c r="F226" s="32"/>
      <c r="G226" s="173">
        <v>2617.6</v>
      </c>
      <c r="H226" s="173">
        <v>11.942916666666667</v>
      </c>
      <c r="I226" s="29">
        <v>1.8772563540528378E-2</v>
      </c>
      <c r="J226" s="29">
        <v>1.2932000000000001E-2</v>
      </c>
      <c r="K226" s="29">
        <v>4.3938999999999999E-2</v>
      </c>
      <c r="L226" s="29">
        <v>2.1544702056974799E-2</v>
      </c>
      <c r="M226" s="29">
        <v>2.4121E-2</v>
      </c>
      <c r="N226" s="29">
        <v>1.0401000000000001E-2</v>
      </c>
      <c r="O226" s="29">
        <v>4.6587999999999997E-2</v>
      </c>
      <c r="P226" s="29">
        <v>2.0097E-2</v>
      </c>
      <c r="Q226" s="29">
        <v>2.1033509317858745E-2</v>
      </c>
      <c r="R226" s="29">
        <v>1.5048495487559431E-2</v>
      </c>
      <c r="T226" s="174">
        <f t="shared" si="52"/>
        <v>7.1716700567421983E-6</v>
      </c>
      <c r="U226" s="174">
        <f t="shared" si="53"/>
        <v>1.0828175696891464E-3</v>
      </c>
      <c r="V226" s="174">
        <f t="shared" si="54"/>
        <v>1.6785987163814182E-5</v>
      </c>
      <c r="W226" s="174">
        <f t="shared" si="55"/>
        <v>1.8039732385563101E-3</v>
      </c>
      <c r="X226" s="174">
        <f t="shared" si="56"/>
        <v>9.2149297066014675E-6</v>
      </c>
      <c r="Y226" s="174">
        <f t="shared" si="57"/>
        <v>8.7089278861249698E-4</v>
      </c>
      <c r="Z226" s="174">
        <f t="shared" si="58"/>
        <v>1.7797982885085576E-5</v>
      </c>
      <c r="AA226" s="174">
        <f t="shared" si="59"/>
        <v>1.6827547709590762E-3</v>
      </c>
      <c r="AB226" s="174">
        <f t="shared" si="60"/>
        <v>8.0354176794998261E-6</v>
      </c>
      <c r="AC226" s="174">
        <f t="shared" si="61"/>
        <v>1.26003520811299E-3</v>
      </c>
      <c r="AE226" s="175">
        <f t="shared" si="62"/>
        <v>150.98541359570393</v>
      </c>
      <c r="AF226" s="175">
        <f t="shared" si="63"/>
        <v>107.4689990497052</v>
      </c>
      <c r="AG226" s="175">
        <f t="shared" si="64"/>
        <v>94.508891151779437</v>
      </c>
      <c r="AH226" s="175">
        <f t="shared" si="65"/>
        <v>94.547499108407266</v>
      </c>
      <c r="AI226" s="175">
        <f t="shared" si="66"/>
        <v>156.81016947353288</v>
      </c>
    </row>
    <row r="227" spans="1:35" x14ac:dyDescent="0.25">
      <c r="A227" s="25" t="s">
        <v>700</v>
      </c>
      <c r="B227" s="30" t="s">
        <v>67</v>
      </c>
      <c r="C227" s="31" t="s">
        <v>699</v>
      </c>
      <c r="D227" s="32"/>
      <c r="E227" s="32">
        <v>2</v>
      </c>
      <c r="F227" s="32" t="s">
        <v>701</v>
      </c>
      <c r="G227" s="173">
        <v>2685.375</v>
      </c>
      <c r="H227" s="173">
        <v>12.49</v>
      </c>
      <c r="I227" s="29">
        <v>1.8209571221957956E-2</v>
      </c>
      <c r="J227" s="29">
        <v>1.3238E-2</v>
      </c>
      <c r="K227" s="29">
        <v>4.2620999999999999E-2</v>
      </c>
      <c r="L227" s="29">
        <v>2.2032752526384695E-2</v>
      </c>
      <c r="M227" s="29">
        <v>2.3397999999999999E-2</v>
      </c>
      <c r="N227" s="29">
        <v>1.0640999999999999E-2</v>
      </c>
      <c r="O227" s="29">
        <v>4.5187999999999999E-2</v>
      </c>
      <c r="P227" s="29">
        <v>2.0556999999999999E-2</v>
      </c>
      <c r="Q227" s="29">
        <v>2.0400693085116741E-2</v>
      </c>
      <c r="R227" s="29">
        <v>1.5400243044657702E-2</v>
      </c>
      <c r="T227" s="174">
        <f t="shared" si="52"/>
        <v>6.7810161418639693E-6</v>
      </c>
      <c r="U227" s="174">
        <f t="shared" si="53"/>
        <v>1.0598879103282627E-3</v>
      </c>
      <c r="V227" s="174">
        <f t="shared" si="54"/>
        <v>1.5871526323139227E-5</v>
      </c>
      <c r="W227" s="174">
        <f t="shared" si="55"/>
        <v>1.7640314272525776E-3</v>
      </c>
      <c r="X227" s="174">
        <f t="shared" si="56"/>
        <v>8.713122003444583E-6</v>
      </c>
      <c r="Y227" s="174">
        <f t="shared" si="57"/>
        <v>8.5196156925540425E-4</v>
      </c>
      <c r="Z227" s="174">
        <f t="shared" si="58"/>
        <v>1.6827444956477215E-5</v>
      </c>
      <c r="AA227" s="174">
        <f t="shared" si="59"/>
        <v>1.6458767013610887E-3</v>
      </c>
      <c r="AB227" s="174">
        <f t="shared" si="60"/>
        <v>7.5969624671104562E-6</v>
      </c>
      <c r="AC227" s="174">
        <f t="shared" si="61"/>
        <v>1.2330058482512172E-3</v>
      </c>
      <c r="AE227" s="175">
        <f t="shared" si="62"/>
        <v>156.30222494012824</v>
      </c>
      <c r="AF227" s="175">
        <f t="shared" si="63"/>
        <v>111.14440989086108</v>
      </c>
      <c r="AG227" s="175">
        <f t="shared" si="64"/>
        <v>97.779139201608317</v>
      </c>
      <c r="AH227" s="175">
        <f t="shared" si="65"/>
        <v>97.809067604619216</v>
      </c>
      <c r="AI227" s="175">
        <f t="shared" si="66"/>
        <v>162.30247991737116</v>
      </c>
    </row>
    <row r="228" spans="1:35" x14ac:dyDescent="0.25">
      <c r="A228" s="25" t="s">
        <v>702</v>
      </c>
      <c r="B228" s="30" t="s">
        <v>68</v>
      </c>
      <c r="C228" s="31" t="s">
        <v>703</v>
      </c>
      <c r="D228" s="32"/>
      <c r="E228" s="32">
        <v>1</v>
      </c>
      <c r="F228" s="32" t="s">
        <v>704</v>
      </c>
      <c r="G228" s="173">
        <v>1.0833333333333333</v>
      </c>
      <c r="H228" s="173">
        <v>48.1</v>
      </c>
      <c r="I228" s="29">
        <v>0.12279</v>
      </c>
      <c r="J228" s="29">
        <v>1.1136999999999999E-2</v>
      </c>
      <c r="K228" s="29">
        <v>0.13786845797078093</v>
      </c>
      <c r="L228" s="29">
        <v>3.3772894930893672E-2</v>
      </c>
      <c r="M228" s="29">
        <v>0.10452325575430689</v>
      </c>
      <c r="N228" s="29">
        <v>1.7981E-2</v>
      </c>
      <c r="O228" s="29">
        <v>0.12329</v>
      </c>
      <c r="P228" s="29">
        <v>2.2499000000000002E-2</v>
      </c>
      <c r="Q228" s="29">
        <v>9.6048999999999995E-2</v>
      </c>
      <c r="R228" s="29">
        <v>8.0829000000000005E-3</v>
      </c>
      <c r="T228" s="174">
        <f t="shared" si="52"/>
        <v>0.11334461538461539</v>
      </c>
      <c r="U228" s="174">
        <f t="shared" si="53"/>
        <v>2.3153846153846152E-4</v>
      </c>
      <c r="V228" s="174">
        <f t="shared" si="54"/>
        <v>0.12726319197302854</v>
      </c>
      <c r="W228" s="174">
        <f t="shared" si="55"/>
        <v>7.0213918775246717E-4</v>
      </c>
      <c r="X228" s="174">
        <f t="shared" si="56"/>
        <v>9.648300531166791E-2</v>
      </c>
      <c r="Y228" s="174">
        <f t="shared" si="57"/>
        <v>3.7382536382536382E-4</v>
      </c>
      <c r="Z228" s="174">
        <f t="shared" si="58"/>
        <v>0.11380615384615385</v>
      </c>
      <c r="AA228" s="174">
        <f t="shared" si="59"/>
        <v>4.6775467775467776E-4</v>
      </c>
      <c r="AB228" s="174">
        <f t="shared" si="60"/>
        <v>8.8660615384615393E-2</v>
      </c>
      <c r="AC228" s="174">
        <f t="shared" si="61"/>
        <v>1.6804365904365905E-4</v>
      </c>
      <c r="AE228" s="175">
        <f t="shared" si="62"/>
        <v>2.0427830713684609E-3</v>
      </c>
      <c r="AF228" s="175">
        <f t="shared" si="63"/>
        <v>5.5172212551550231E-3</v>
      </c>
      <c r="AG228" s="175">
        <f t="shared" si="64"/>
        <v>3.8745203118186479E-3</v>
      </c>
      <c r="AH228" s="175">
        <f t="shared" si="65"/>
        <v>4.1101000424546537E-3</v>
      </c>
      <c r="AI228" s="175">
        <f t="shared" si="66"/>
        <v>1.8953585908994084E-3</v>
      </c>
    </row>
    <row r="229" spans="1:35" x14ac:dyDescent="0.25">
      <c r="A229" s="25" t="s">
        <v>705</v>
      </c>
      <c r="B229" s="30" t="s">
        <v>68</v>
      </c>
      <c r="C229" s="31" t="s">
        <v>703</v>
      </c>
      <c r="D229" s="32"/>
      <c r="E229" s="32">
        <v>2</v>
      </c>
      <c r="F229" s="32" t="s">
        <v>706</v>
      </c>
      <c r="G229" s="173">
        <v>0.75</v>
      </c>
      <c r="H229" s="173">
        <v>34.050000000000004</v>
      </c>
      <c r="I229" s="29">
        <v>0.12039</v>
      </c>
      <c r="J229" s="29">
        <v>1.1866E-2</v>
      </c>
      <c r="K229" s="29">
        <v>0.135175827250226</v>
      </c>
      <c r="L229" s="29">
        <v>3.5929267730563985E-2</v>
      </c>
      <c r="M229" s="29">
        <v>0.10248165999456449</v>
      </c>
      <c r="N229" s="29">
        <v>1.9184E-2</v>
      </c>
      <c r="O229" s="29">
        <v>0.12088</v>
      </c>
      <c r="P229" s="29">
        <v>2.3938000000000001E-2</v>
      </c>
      <c r="Q229" s="29">
        <v>9.4173000000000007E-2</v>
      </c>
      <c r="R229" s="29">
        <v>8.6116000000000005E-3</v>
      </c>
      <c r="T229" s="174">
        <f t="shared" si="52"/>
        <v>0.16052</v>
      </c>
      <c r="U229" s="174">
        <f t="shared" si="53"/>
        <v>3.4848751835535969E-4</v>
      </c>
      <c r="V229" s="174">
        <f t="shared" si="54"/>
        <v>0.18023443633363467</v>
      </c>
      <c r="W229" s="174">
        <f t="shared" si="55"/>
        <v>1.0551914164629657E-3</v>
      </c>
      <c r="X229" s="174">
        <f t="shared" si="56"/>
        <v>0.13664221332608598</v>
      </c>
      <c r="Y229" s="174">
        <f t="shared" si="57"/>
        <v>5.6340675477239348E-4</v>
      </c>
      <c r="Z229" s="174">
        <f t="shared" si="58"/>
        <v>0.16117333333333334</v>
      </c>
      <c r="AA229" s="174">
        <f t="shared" si="59"/>
        <v>7.0302496328928038E-4</v>
      </c>
      <c r="AB229" s="174">
        <f t="shared" si="60"/>
        <v>0.12556400000000001</v>
      </c>
      <c r="AC229" s="174">
        <f t="shared" si="61"/>
        <v>2.5291042584434651E-4</v>
      </c>
      <c r="AE229" s="175">
        <f t="shared" si="62"/>
        <v>2.1709912680996741E-3</v>
      </c>
      <c r="AF229" s="175">
        <f t="shared" si="63"/>
        <v>5.8545494297753678E-3</v>
      </c>
      <c r="AG229" s="175">
        <f t="shared" si="64"/>
        <v>4.1232262055640682E-3</v>
      </c>
      <c r="AH229" s="175">
        <f t="shared" si="65"/>
        <v>4.3619186173639996E-3</v>
      </c>
      <c r="AI229" s="175">
        <f t="shared" si="66"/>
        <v>2.0141953573026227E-3</v>
      </c>
    </row>
    <row r="230" spans="1:35" x14ac:dyDescent="0.25">
      <c r="A230" s="25" t="s">
        <v>707</v>
      </c>
      <c r="B230" s="30" t="s">
        <v>68</v>
      </c>
      <c r="C230" s="31" t="s">
        <v>708</v>
      </c>
      <c r="D230" s="32">
        <v>3140</v>
      </c>
      <c r="E230" s="32">
        <v>3</v>
      </c>
      <c r="F230" s="32" t="s">
        <v>709</v>
      </c>
      <c r="G230" s="173">
        <v>2878.2166666666672</v>
      </c>
      <c r="H230" s="173">
        <v>2530.3125</v>
      </c>
      <c r="I230" s="29">
        <v>8.6427000000000004E-2</v>
      </c>
      <c r="J230" s="29">
        <v>7.0566000000000004E-2</v>
      </c>
      <c r="K230" s="29">
        <v>0.22741</v>
      </c>
      <c r="L230" s="29">
        <v>0.15517</v>
      </c>
      <c r="M230" s="29">
        <v>5.7962E-2</v>
      </c>
      <c r="N230" s="29">
        <v>5.9700999999999997E-2</v>
      </c>
      <c r="O230" s="29">
        <v>0.11702</v>
      </c>
      <c r="P230" s="29">
        <v>9.3821000000000002E-2</v>
      </c>
      <c r="Q230" s="29">
        <v>8.6015999999999995E-2</v>
      </c>
      <c r="R230" s="29">
        <v>8.4116999999999997E-2</v>
      </c>
      <c r="T230" s="174">
        <f t="shared" si="52"/>
        <v>3.0027968707475111E-5</v>
      </c>
      <c r="U230" s="174">
        <f t="shared" si="53"/>
        <v>2.788825490922564E-5</v>
      </c>
      <c r="V230" s="174">
        <f t="shared" si="54"/>
        <v>7.9010730023799445E-5</v>
      </c>
      <c r="W230" s="174">
        <f t="shared" si="55"/>
        <v>6.1324441151043604E-5</v>
      </c>
      <c r="X230" s="174">
        <f t="shared" si="56"/>
        <v>2.0138164256802532E-5</v>
      </c>
      <c r="Y230" s="174">
        <f t="shared" si="57"/>
        <v>2.3594318883537111E-5</v>
      </c>
      <c r="Z230" s="174">
        <f t="shared" si="58"/>
        <v>4.0657119860098552E-5</v>
      </c>
      <c r="AA230" s="174">
        <f t="shared" si="59"/>
        <v>3.7078819315795973E-5</v>
      </c>
      <c r="AB230" s="174">
        <f t="shared" si="60"/>
        <v>2.9885171952540049E-5</v>
      </c>
      <c r="AC230" s="174">
        <f t="shared" si="61"/>
        <v>3.3243719896257874E-5</v>
      </c>
      <c r="AE230" s="175">
        <f t="shared" si="62"/>
        <v>0.92874263926761003</v>
      </c>
      <c r="AF230" s="175">
        <f t="shared" si="63"/>
        <v>0.77615332920695179</v>
      </c>
      <c r="AG230" s="175">
        <f t="shared" si="64"/>
        <v>1.1716221291405504</v>
      </c>
      <c r="AH230" s="175">
        <f t="shared" si="65"/>
        <v>0.91198834160866449</v>
      </c>
      <c r="AI230" s="175">
        <f t="shared" si="66"/>
        <v>1.1123817506906588</v>
      </c>
    </row>
    <row r="231" spans="1:35" x14ac:dyDescent="0.25">
      <c r="A231" s="25" t="s">
        <v>710</v>
      </c>
      <c r="B231" s="30" t="s">
        <v>68</v>
      </c>
      <c r="C231" s="31" t="s">
        <v>708</v>
      </c>
      <c r="D231" s="32">
        <v>3140</v>
      </c>
      <c r="E231" s="32" t="s">
        <v>148</v>
      </c>
      <c r="F231" s="32" t="s">
        <v>711</v>
      </c>
      <c r="G231" s="173">
        <v>3048.6458333333335</v>
      </c>
      <c r="H231" s="173">
        <v>2270.7166666666662</v>
      </c>
      <c r="I231" s="29">
        <v>8.4057000000000007E-2</v>
      </c>
      <c r="J231" s="29">
        <v>7.0368E-2</v>
      </c>
      <c r="K231" s="29">
        <v>0.18945000000000001</v>
      </c>
      <c r="L231" s="29">
        <v>0.16719999999999999</v>
      </c>
      <c r="M231" s="29">
        <v>5.2492999999999998E-2</v>
      </c>
      <c r="N231" s="29">
        <v>6.1245000000000001E-2</v>
      </c>
      <c r="O231" s="29">
        <v>0.10312</v>
      </c>
      <c r="P231" s="29">
        <v>0.15353</v>
      </c>
      <c r="Q231" s="29">
        <v>8.5712999999999998E-2</v>
      </c>
      <c r="R231" s="29">
        <v>6.7853999999999998E-2</v>
      </c>
      <c r="T231" s="174">
        <f t="shared" si="52"/>
        <v>2.7571913759524379E-5</v>
      </c>
      <c r="U231" s="174">
        <f t="shared" si="53"/>
        <v>3.0989335231901826E-5</v>
      </c>
      <c r="V231" s="174">
        <f t="shared" si="54"/>
        <v>6.2142344620220723E-5</v>
      </c>
      <c r="W231" s="174">
        <f t="shared" si="55"/>
        <v>7.3633140785214668E-5</v>
      </c>
      <c r="X231" s="174">
        <f t="shared" si="56"/>
        <v>1.7218464482181294E-5</v>
      </c>
      <c r="Y231" s="174">
        <f t="shared" si="57"/>
        <v>2.6971660929368855E-5</v>
      </c>
      <c r="Z231" s="174">
        <f t="shared" si="58"/>
        <v>3.3824853931048621E-5</v>
      </c>
      <c r="AA231" s="174">
        <f t="shared" si="59"/>
        <v>6.7613014980586166E-5</v>
      </c>
      <c r="AB231" s="174">
        <f t="shared" si="60"/>
        <v>2.811510575050398E-5</v>
      </c>
      <c r="AC231" s="174">
        <f t="shared" si="61"/>
        <v>2.988219578253562E-5</v>
      </c>
      <c r="AE231" s="175">
        <f t="shared" si="62"/>
        <v>1.1239457479151929</v>
      </c>
      <c r="AF231" s="175">
        <f t="shared" si="63"/>
        <v>1.1849108886254496</v>
      </c>
      <c r="AG231" s="175">
        <f t="shared" si="64"/>
        <v>1.5664382243422901</v>
      </c>
      <c r="AH231" s="175">
        <f t="shared" si="65"/>
        <v>1.9989152094614844</v>
      </c>
      <c r="AI231" s="175">
        <f t="shared" si="66"/>
        <v>1.0628519788512609</v>
      </c>
    </row>
    <row r="232" spans="1:35" x14ac:dyDescent="0.25">
      <c r="A232" s="25" t="s">
        <v>712</v>
      </c>
      <c r="B232" s="30" t="s">
        <v>68</v>
      </c>
      <c r="C232" s="31" t="s">
        <v>713</v>
      </c>
      <c r="D232" s="32">
        <v>8226</v>
      </c>
      <c r="E232" s="32">
        <v>1</v>
      </c>
      <c r="F232" s="32" t="s">
        <v>714</v>
      </c>
      <c r="G232" s="173">
        <v>1367.4333333333332</v>
      </c>
      <c r="H232" s="173">
        <v>1849.4750000000001</v>
      </c>
      <c r="I232" s="29">
        <v>0.25355</v>
      </c>
      <c r="J232" s="29">
        <v>4.4117000000000003E-2</v>
      </c>
      <c r="K232" s="29">
        <v>0.31574000000000002</v>
      </c>
      <c r="L232" s="29">
        <v>9.7769999999999996E-2</v>
      </c>
      <c r="M232" s="29">
        <v>0.29881999999999997</v>
      </c>
      <c r="N232" s="29">
        <v>6.3064999999999996E-2</v>
      </c>
      <c r="O232" s="29">
        <v>0.4093</v>
      </c>
      <c r="P232" s="29">
        <v>9.6166000000000001E-2</v>
      </c>
      <c r="Q232" s="29">
        <v>0.20744000000000001</v>
      </c>
      <c r="R232" s="29">
        <v>4.0955999999999999E-2</v>
      </c>
      <c r="T232" s="174">
        <f t="shared" si="52"/>
        <v>1.8542037393657219E-4</v>
      </c>
      <c r="U232" s="174">
        <f t="shared" si="53"/>
        <v>2.3853796347612161E-5</v>
      </c>
      <c r="V232" s="174">
        <f t="shared" si="54"/>
        <v>2.3089973917070916E-4</v>
      </c>
      <c r="W232" s="174">
        <f t="shared" si="55"/>
        <v>5.2863650495410851E-5</v>
      </c>
      <c r="X232" s="174">
        <f t="shared" si="56"/>
        <v>2.1852619262365016E-4</v>
      </c>
      <c r="Y232" s="174">
        <f t="shared" si="57"/>
        <v>3.4098865894375425E-5</v>
      </c>
      <c r="Z232" s="174">
        <f t="shared" si="58"/>
        <v>2.9931989371815817E-4</v>
      </c>
      <c r="AA232" s="174">
        <f t="shared" si="59"/>
        <v>5.1996377350329147E-5</v>
      </c>
      <c r="AB232" s="174">
        <f t="shared" si="60"/>
        <v>1.5170026570460475E-4</v>
      </c>
      <c r="AC232" s="174">
        <f t="shared" si="61"/>
        <v>2.2144662674542773E-5</v>
      </c>
      <c r="AE232" s="175">
        <f t="shared" si="62"/>
        <v>0.12864711596241288</v>
      </c>
      <c r="AF232" s="175">
        <f t="shared" si="63"/>
        <v>0.2289463413223157</v>
      </c>
      <c r="AG232" s="175">
        <f t="shared" si="64"/>
        <v>0.156040177541102</v>
      </c>
      <c r="AH232" s="175">
        <f t="shared" si="65"/>
        <v>0.17371507354365601</v>
      </c>
      <c r="AI232" s="175">
        <f t="shared" si="66"/>
        <v>0.14597642642013242</v>
      </c>
    </row>
    <row r="233" spans="1:35" x14ac:dyDescent="0.25">
      <c r="A233" s="25" t="s">
        <v>715</v>
      </c>
      <c r="B233" s="30" t="s">
        <v>68</v>
      </c>
      <c r="C233" s="31" t="s">
        <v>716</v>
      </c>
      <c r="D233" s="32">
        <v>3179</v>
      </c>
      <c r="E233" s="32">
        <v>3</v>
      </c>
      <c r="F233" s="32" t="s">
        <v>717</v>
      </c>
      <c r="G233" s="173"/>
      <c r="H233" s="173"/>
      <c r="I233" s="29">
        <v>8.5482000000000006E-3</v>
      </c>
      <c r="J233" s="29">
        <v>3.555559916361694E-2</v>
      </c>
      <c r="K233" s="29">
        <v>1.2034092411789916E-2</v>
      </c>
      <c r="L233" s="29">
        <v>8.3754929221106902E-2</v>
      </c>
      <c r="M233" s="29">
        <v>1.0302214560885418E-2</v>
      </c>
      <c r="N233" s="29">
        <v>4.853794098933633E-2</v>
      </c>
      <c r="O233" s="29">
        <v>1.4344000000000001E-2</v>
      </c>
      <c r="P233" s="29">
        <v>6.1996442870695424E-2</v>
      </c>
      <c r="Q233" s="29">
        <v>7.0625999999999996E-3</v>
      </c>
      <c r="R233" s="29">
        <v>6.2870402978084217E-2</v>
      </c>
      <c r="T233" s="174"/>
      <c r="U233" s="174"/>
      <c r="V233" s="174"/>
      <c r="W233" s="174"/>
      <c r="X233" s="174"/>
      <c r="Y233" s="174"/>
      <c r="Z233" s="174"/>
      <c r="AA233" s="174"/>
      <c r="AB233" s="174"/>
      <c r="AC233" s="174"/>
      <c r="AE233" s="175"/>
      <c r="AF233" s="175"/>
      <c r="AG233" s="175"/>
      <c r="AH233" s="175"/>
      <c r="AI233" s="175"/>
    </row>
    <row r="234" spans="1:35" x14ac:dyDescent="0.25">
      <c r="A234" s="25" t="s">
        <v>718</v>
      </c>
      <c r="B234" s="30" t="s">
        <v>68</v>
      </c>
      <c r="C234" s="31" t="s">
        <v>719</v>
      </c>
      <c r="D234" s="32">
        <v>3122</v>
      </c>
      <c r="E234" s="32">
        <v>1</v>
      </c>
      <c r="F234" s="32" t="s">
        <v>720</v>
      </c>
      <c r="G234" s="173">
        <v>21154.516666666666</v>
      </c>
      <c r="H234" s="173">
        <v>2906.5333333333333</v>
      </c>
      <c r="I234" s="29">
        <v>0.49329000000000001</v>
      </c>
      <c r="J234" s="29">
        <v>2.4539999999999999E-2</v>
      </c>
      <c r="K234" s="29">
        <v>0.46224999999999999</v>
      </c>
      <c r="L234" s="29">
        <v>6.9653999999999994E-2</v>
      </c>
      <c r="M234" s="29">
        <v>0.44063000000000002</v>
      </c>
      <c r="N234" s="29">
        <v>3.5908000000000002E-2</v>
      </c>
      <c r="O234" s="29">
        <v>0.53700999999999999</v>
      </c>
      <c r="P234" s="29">
        <v>4.2859000000000001E-2</v>
      </c>
      <c r="Q234" s="29">
        <v>0.30708000000000002</v>
      </c>
      <c r="R234" s="29">
        <v>2.5918E-2</v>
      </c>
      <c r="T234" s="174">
        <f t="shared" si="52"/>
        <v>2.3318424512968468E-5</v>
      </c>
      <c r="U234" s="174">
        <f t="shared" si="53"/>
        <v>8.4430478462314785E-6</v>
      </c>
      <c r="V234" s="174">
        <f t="shared" si="54"/>
        <v>2.1851125567353229E-5</v>
      </c>
      <c r="W234" s="174">
        <f t="shared" si="55"/>
        <v>2.3964631405110325E-5</v>
      </c>
      <c r="X234" s="174">
        <f t="shared" si="56"/>
        <v>2.082912159814571E-5</v>
      </c>
      <c r="Y234" s="174">
        <f t="shared" si="57"/>
        <v>1.2354236432863893E-5</v>
      </c>
      <c r="Z234" s="174">
        <f t="shared" si="58"/>
        <v>2.5385122641264157E-5</v>
      </c>
      <c r="AA234" s="174">
        <f t="shared" si="59"/>
        <v>1.4745745217670535E-5</v>
      </c>
      <c r="AB234" s="174">
        <f t="shared" si="60"/>
        <v>1.4516048976144576E-5</v>
      </c>
      <c r="AC234" s="174">
        <f t="shared" si="61"/>
        <v>8.917152162943254E-6</v>
      </c>
      <c r="AE234" s="175">
        <f t="shared" si="62"/>
        <v>0.36207625611824262</v>
      </c>
      <c r="AF234" s="175">
        <f t="shared" si="63"/>
        <v>1.0967229734341368</v>
      </c>
      <c r="AG234" s="175">
        <f t="shared" si="64"/>
        <v>0.59312325652579201</v>
      </c>
      <c r="AH234" s="175">
        <f t="shared" si="65"/>
        <v>0.5808813857649423</v>
      </c>
      <c r="AI234" s="175">
        <f t="shared" si="66"/>
        <v>0.61429609238695371</v>
      </c>
    </row>
    <row r="235" spans="1:35" x14ac:dyDescent="0.25">
      <c r="A235" s="25" t="s">
        <v>721</v>
      </c>
      <c r="B235" s="30" t="s">
        <v>68</v>
      </c>
      <c r="C235" s="31" t="s">
        <v>719</v>
      </c>
      <c r="D235" s="32">
        <v>3122</v>
      </c>
      <c r="E235" s="32">
        <v>2</v>
      </c>
      <c r="F235" s="32" t="s">
        <v>722</v>
      </c>
      <c r="G235" s="173">
        <v>18663.774999999994</v>
      </c>
      <c r="H235" s="173">
        <v>2623.6708333333331</v>
      </c>
      <c r="I235" s="29">
        <v>0.49380000000000002</v>
      </c>
      <c r="J235" s="29">
        <v>3.0176999999999999E-2</v>
      </c>
      <c r="K235" s="29">
        <v>0.46273999999999998</v>
      </c>
      <c r="L235" s="29">
        <v>8.5545999999999997E-2</v>
      </c>
      <c r="M235" s="29">
        <v>0.44108999999999998</v>
      </c>
      <c r="N235" s="29">
        <v>4.4428000000000002E-2</v>
      </c>
      <c r="O235" s="29">
        <v>0.53757999999999995</v>
      </c>
      <c r="P235" s="29">
        <v>5.2423999999999998E-2</v>
      </c>
      <c r="Q235" s="29">
        <v>0.30740000000000001</v>
      </c>
      <c r="R235" s="29">
        <v>3.1980000000000001E-2</v>
      </c>
      <c r="T235" s="174">
        <f t="shared" si="52"/>
        <v>2.6457670005130269E-5</v>
      </c>
      <c r="U235" s="174">
        <f t="shared" si="53"/>
        <v>1.1501823939423297E-5</v>
      </c>
      <c r="V235" s="174">
        <f t="shared" si="54"/>
        <v>2.4793483633402147E-5</v>
      </c>
      <c r="W235" s="174">
        <f t="shared" si="55"/>
        <v>3.2605462130824978E-5</v>
      </c>
      <c r="X235" s="174">
        <f t="shared" si="56"/>
        <v>2.3633482508227843E-5</v>
      </c>
      <c r="Y235" s="174">
        <f t="shared" si="57"/>
        <v>1.6933526658736728E-5</v>
      </c>
      <c r="Z235" s="174">
        <f t="shared" si="58"/>
        <v>2.880339052522869E-5</v>
      </c>
      <c r="AA235" s="174">
        <f t="shared" si="59"/>
        <v>1.9981165066120783E-5</v>
      </c>
      <c r="AB235" s="174">
        <f t="shared" si="60"/>
        <v>1.6470408585615723E-5</v>
      </c>
      <c r="AC235" s="174">
        <f t="shared" si="61"/>
        <v>1.2189029048041788E-5</v>
      </c>
      <c r="AE235" s="175">
        <f t="shared" si="62"/>
        <v>0.43472550444513963</v>
      </c>
      <c r="AF235" s="175">
        <f t="shared" si="63"/>
        <v>1.3150819228524393</v>
      </c>
      <c r="AG235" s="175">
        <f t="shared" si="64"/>
        <v>0.71650577323259201</v>
      </c>
      <c r="AH235" s="175">
        <f t="shared" si="65"/>
        <v>0.69370878572852102</v>
      </c>
      <c r="AI235" s="175">
        <f t="shared" si="66"/>
        <v>0.74005626421963588</v>
      </c>
    </row>
    <row r="236" spans="1:35" x14ac:dyDescent="0.25">
      <c r="A236" s="25" t="s">
        <v>723</v>
      </c>
      <c r="B236" s="30" t="s">
        <v>68</v>
      </c>
      <c r="C236" s="31" t="s">
        <v>719</v>
      </c>
      <c r="D236" s="32"/>
      <c r="E236" s="32">
        <v>3</v>
      </c>
      <c r="F236" s="32" t="s">
        <v>724</v>
      </c>
      <c r="G236" s="173">
        <v>2598.3083333333334</v>
      </c>
      <c r="H236" s="173">
        <v>2951.4833333333336</v>
      </c>
      <c r="I236" s="29">
        <v>5.8483E-2</v>
      </c>
      <c r="J236" s="29">
        <v>3.5008999999999998E-2</v>
      </c>
      <c r="K236" s="29">
        <v>5.5890000000000002E-2</v>
      </c>
      <c r="L236" s="29">
        <v>0.10113999999999999</v>
      </c>
      <c r="M236" s="29">
        <v>4.8375000000000001E-2</v>
      </c>
      <c r="N236" s="29">
        <v>5.9256999999999997E-2</v>
      </c>
      <c r="O236" s="29">
        <v>6.2161000000000001E-2</v>
      </c>
      <c r="P236" s="29">
        <v>6.6310999999999995E-2</v>
      </c>
      <c r="Q236" s="29">
        <v>3.7657999999999997E-2</v>
      </c>
      <c r="R236" s="29">
        <v>2.8105000000000002E-2</v>
      </c>
      <c r="T236" s="174">
        <f t="shared" si="52"/>
        <v>2.2508106235788028E-5</v>
      </c>
      <c r="U236" s="174">
        <f t="shared" si="53"/>
        <v>1.1861493373388521E-5</v>
      </c>
      <c r="V236" s="174">
        <f t="shared" si="54"/>
        <v>2.151014923171166E-5</v>
      </c>
      <c r="W236" s="174">
        <f t="shared" si="55"/>
        <v>3.4267515204219343E-5</v>
      </c>
      <c r="X236" s="174">
        <f t="shared" si="56"/>
        <v>1.861788278912241E-5</v>
      </c>
      <c r="Y236" s="174">
        <f t="shared" si="57"/>
        <v>2.0077023417603574E-5</v>
      </c>
      <c r="Z236" s="174">
        <f t="shared" si="58"/>
        <v>2.3923642626452467E-5</v>
      </c>
      <c r="AA236" s="174">
        <f t="shared" si="59"/>
        <v>2.2467008114563861E-5</v>
      </c>
      <c r="AB236" s="174">
        <f t="shared" si="60"/>
        <v>1.4493276073855745E-5</v>
      </c>
      <c r="AC236" s="174">
        <f t="shared" si="61"/>
        <v>9.5223305795391013E-6</v>
      </c>
      <c r="AE236" s="175">
        <f t="shared" si="62"/>
        <v>0.5269876216653302</v>
      </c>
      <c r="AF236" s="175">
        <f t="shared" si="63"/>
        <v>1.593085888669705</v>
      </c>
      <c r="AG236" s="175">
        <f t="shared" si="64"/>
        <v>1.0783730698602139</v>
      </c>
      <c r="AH236" s="175">
        <f t="shared" si="65"/>
        <v>0.93911318043691228</v>
      </c>
      <c r="AI236" s="175">
        <f t="shared" si="66"/>
        <v>0.65701712511475063</v>
      </c>
    </row>
    <row r="237" spans="1:35" x14ac:dyDescent="0.25">
      <c r="A237" s="25" t="s">
        <v>725</v>
      </c>
      <c r="B237" s="30" t="s">
        <v>68</v>
      </c>
      <c r="C237" s="31" t="s">
        <v>726</v>
      </c>
      <c r="D237" s="32">
        <v>3136</v>
      </c>
      <c r="E237" s="32">
        <v>1</v>
      </c>
      <c r="F237" s="32" t="s">
        <v>727</v>
      </c>
      <c r="G237" s="173">
        <v>5843.1541666666672</v>
      </c>
      <c r="H237" s="173">
        <v>3153.3166666666671</v>
      </c>
      <c r="I237" s="29">
        <v>0.25559999999999999</v>
      </c>
      <c r="J237" s="29">
        <v>7.6913999999999996E-2</v>
      </c>
      <c r="K237" s="29">
        <v>0.24698999999999999</v>
      </c>
      <c r="L237" s="29">
        <v>0.11838</v>
      </c>
      <c r="M237" s="29">
        <v>0.22836999999999999</v>
      </c>
      <c r="N237" s="29">
        <v>9.6980999999999998E-2</v>
      </c>
      <c r="O237" s="29">
        <v>0.29026999999999997</v>
      </c>
      <c r="P237" s="29">
        <v>0.12615999999999999</v>
      </c>
      <c r="Q237" s="29">
        <v>0.17313000000000001</v>
      </c>
      <c r="R237" s="29">
        <v>7.5372999999999996E-2</v>
      </c>
      <c r="T237" s="174">
        <f t="shared" si="52"/>
        <v>4.3743497554474358E-5</v>
      </c>
      <c r="U237" s="174">
        <f t="shared" si="53"/>
        <v>2.4391460842816291E-5</v>
      </c>
      <c r="V237" s="174">
        <f t="shared" si="54"/>
        <v>4.2269978329341236E-5</v>
      </c>
      <c r="W237" s="174">
        <f t="shared" si="55"/>
        <v>3.754142463755093E-5</v>
      </c>
      <c r="X237" s="174">
        <f t="shared" si="56"/>
        <v>3.9083343257102143E-5</v>
      </c>
      <c r="Y237" s="174">
        <f t="shared" si="57"/>
        <v>3.0755236549876054E-5</v>
      </c>
      <c r="Z237" s="174">
        <f t="shared" si="58"/>
        <v>4.9676936757188065E-5</v>
      </c>
      <c r="AA237" s="174">
        <f t="shared" si="59"/>
        <v>4.0008668121924526E-5</v>
      </c>
      <c r="AB237" s="174">
        <f t="shared" si="60"/>
        <v>2.9629545115829992E-5</v>
      </c>
      <c r="AC237" s="174">
        <f t="shared" si="61"/>
        <v>2.3902769042119668E-5</v>
      </c>
      <c r="AE237" s="175">
        <f t="shared" si="62"/>
        <v>0.55760197987006599</v>
      </c>
      <c r="AF237" s="175">
        <f t="shared" si="63"/>
        <v>0.88813446614643676</v>
      </c>
      <c r="AG237" s="175">
        <f t="shared" si="64"/>
        <v>0.78691416820610083</v>
      </c>
      <c r="AH237" s="175">
        <f t="shared" si="65"/>
        <v>0.80537711730253625</v>
      </c>
      <c r="AI237" s="175">
        <f t="shared" si="66"/>
        <v>0.80672075621401573</v>
      </c>
    </row>
    <row r="238" spans="1:35" x14ac:dyDescent="0.25">
      <c r="A238" s="25" t="s">
        <v>728</v>
      </c>
      <c r="B238" s="30" t="s">
        <v>68</v>
      </c>
      <c r="C238" s="31" t="s">
        <v>726</v>
      </c>
      <c r="D238" s="32">
        <v>3136</v>
      </c>
      <c r="E238" s="32">
        <v>2</v>
      </c>
      <c r="F238" s="32" t="s">
        <v>729</v>
      </c>
      <c r="G238" s="173">
        <v>5594.333333333333</v>
      </c>
      <c r="H238" s="173">
        <v>3096.4166666666665</v>
      </c>
      <c r="I238" s="29">
        <v>0.25462000000000001</v>
      </c>
      <c r="J238" s="29">
        <v>7.6296000000000003E-2</v>
      </c>
      <c r="K238" s="29">
        <v>0.24604000000000001</v>
      </c>
      <c r="L238" s="29">
        <v>0.11748</v>
      </c>
      <c r="M238" s="29">
        <v>0.22749</v>
      </c>
      <c r="N238" s="29">
        <v>9.6207000000000001E-2</v>
      </c>
      <c r="O238" s="29">
        <v>0.28915000000000002</v>
      </c>
      <c r="P238" s="29">
        <v>0.12520000000000001</v>
      </c>
      <c r="Q238" s="29">
        <v>0.17247000000000001</v>
      </c>
      <c r="R238" s="29">
        <v>7.4776999999999996E-2</v>
      </c>
      <c r="T238" s="174">
        <f t="shared" si="52"/>
        <v>4.5513912888041476E-5</v>
      </c>
      <c r="U238" s="174">
        <f t="shared" si="53"/>
        <v>2.46400947331593E-5</v>
      </c>
      <c r="V238" s="174">
        <f t="shared" si="54"/>
        <v>4.3980218077816841E-5</v>
      </c>
      <c r="W238" s="174">
        <f t="shared" si="55"/>
        <v>3.7940630298463276E-5</v>
      </c>
      <c r="X238" s="174">
        <f t="shared" si="56"/>
        <v>4.0664362748018834E-5</v>
      </c>
      <c r="Y238" s="174">
        <f t="shared" si="57"/>
        <v>3.1070430874397826E-5</v>
      </c>
      <c r="Z238" s="174">
        <f t="shared" si="58"/>
        <v>5.1686230113805641E-5</v>
      </c>
      <c r="AA238" s="174">
        <f t="shared" si="59"/>
        <v>4.0433834809053479E-5</v>
      </c>
      <c r="AB238" s="174">
        <f t="shared" si="60"/>
        <v>3.0829410713221719E-5</v>
      </c>
      <c r="AC238" s="174">
        <f t="shared" si="61"/>
        <v>2.4149527679844981E-5</v>
      </c>
      <c r="AE238" s="175">
        <f t="shared" si="62"/>
        <v>0.54137500315059373</v>
      </c>
      <c r="AF238" s="175">
        <f t="shared" si="63"/>
        <v>0.86267490150532311</v>
      </c>
      <c r="AG238" s="175">
        <f t="shared" si="64"/>
        <v>0.76407027615136003</v>
      </c>
      <c r="AH238" s="175">
        <f t="shared" si="65"/>
        <v>0.78229413752993771</v>
      </c>
      <c r="AI238" s="175">
        <f t="shared" si="66"/>
        <v>0.78332757977394762</v>
      </c>
    </row>
    <row r="239" spans="1:35" x14ac:dyDescent="0.25">
      <c r="A239" s="25" t="s">
        <v>730</v>
      </c>
      <c r="B239" s="30" t="s">
        <v>68</v>
      </c>
      <c r="C239" s="31" t="s">
        <v>731</v>
      </c>
      <c r="D239" s="32">
        <v>3148</v>
      </c>
      <c r="E239" s="32" t="s">
        <v>277</v>
      </c>
      <c r="F239" s="32" t="s">
        <v>732</v>
      </c>
      <c r="G239" s="173">
        <v>56.320833333333333</v>
      </c>
      <c r="H239" s="173">
        <v>2069.5874999999955</v>
      </c>
      <c r="I239" s="29">
        <v>3.4902000000000002E-2</v>
      </c>
      <c r="J239" s="29">
        <v>9.1158000000000003E-2</v>
      </c>
      <c r="K239" s="29">
        <v>6.7627999999999994E-2</v>
      </c>
      <c r="L239" s="29">
        <v>0.23779</v>
      </c>
      <c r="M239" s="29">
        <v>2.4587999999999999E-2</v>
      </c>
      <c r="N239" s="29">
        <v>0.14174999999999999</v>
      </c>
      <c r="O239" s="29">
        <v>4.4644999999999997E-2</v>
      </c>
      <c r="P239" s="29">
        <v>0.16474</v>
      </c>
      <c r="Q239" s="29">
        <v>2.8358999999999999E-2</v>
      </c>
      <c r="R239" s="29">
        <v>0.1043</v>
      </c>
      <c r="T239" s="174">
        <f t="shared" si="52"/>
        <v>6.1969963749352675E-4</v>
      </c>
      <c r="U239" s="174">
        <f t="shared" si="53"/>
        <v>4.4046458533403492E-5</v>
      </c>
      <c r="V239" s="174">
        <f t="shared" si="54"/>
        <v>1.2007634830213804E-3</v>
      </c>
      <c r="W239" s="174">
        <f t="shared" si="55"/>
        <v>1.1489729233482542E-4</v>
      </c>
      <c r="X239" s="174">
        <f t="shared" si="56"/>
        <v>4.3657024487682178E-4</v>
      </c>
      <c r="Y239" s="174">
        <f t="shared" si="57"/>
        <v>6.8491909619670729E-5</v>
      </c>
      <c r="Z239" s="174">
        <f t="shared" si="58"/>
        <v>7.9269068580306275E-4</v>
      </c>
      <c r="AA239" s="174">
        <f t="shared" si="59"/>
        <v>7.960040346204273E-5</v>
      </c>
      <c r="AB239" s="174">
        <f t="shared" si="60"/>
        <v>5.0352593030997999E-4</v>
      </c>
      <c r="AC239" s="174">
        <f t="shared" si="61"/>
        <v>5.0396516213979952E-5</v>
      </c>
      <c r="AE239" s="175">
        <f t="shared" si="62"/>
        <v>7.1077108761199798E-2</v>
      </c>
      <c r="AF239" s="175">
        <f t="shared" si="63"/>
        <v>9.5686864198867044E-2</v>
      </c>
      <c r="AG239" s="175">
        <f t="shared" si="64"/>
        <v>0.1568863440040347</v>
      </c>
      <c r="AH239" s="175">
        <f t="shared" si="65"/>
        <v>0.10041798760559521</v>
      </c>
      <c r="AI239" s="175">
        <f t="shared" si="66"/>
        <v>0.10008723122353384</v>
      </c>
    </row>
    <row r="240" spans="1:35" x14ac:dyDescent="0.25">
      <c r="A240" s="25" t="s">
        <v>733</v>
      </c>
      <c r="B240" s="30" t="s">
        <v>68</v>
      </c>
      <c r="C240" s="31" t="s">
        <v>734</v>
      </c>
      <c r="D240" s="32">
        <v>3149</v>
      </c>
      <c r="E240" s="32">
        <v>1</v>
      </c>
      <c r="F240" s="32" t="s">
        <v>735</v>
      </c>
      <c r="G240" s="173">
        <v>2934.0416666666665</v>
      </c>
      <c r="H240" s="173">
        <v>2763.1916666666662</v>
      </c>
      <c r="I240" s="29">
        <v>9.1061000000000003E-2</v>
      </c>
      <c r="J240" s="29">
        <v>5.8559E-2</v>
      </c>
      <c r="K240" s="29">
        <v>0.20454</v>
      </c>
      <c r="L240" s="29">
        <v>0.24243000000000001</v>
      </c>
      <c r="M240" s="29">
        <v>7.9689999999999997E-2</v>
      </c>
      <c r="N240" s="29">
        <v>7.5191999999999995E-2</v>
      </c>
      <c r="O240" s="29">
        <v>0.13169</v>
      </c>
      <c r="P240" s="29">
        <v>0.16472999999999999</v>
      </c>
      <c r="Q240" s="29">
        <v>9.6217999999999998E-2</v>
      </c>
      <c r="R240" s="29">
        <v>6.6577999999999998E-2</v>
      </c>
      <c r="T240" s="174">
        <f t="shared" si="52"/>
        <v>3.1036028231819022E-5</v>
      </c>
      <c r="U240" s="174">
        <f t="shared" si="53"/>
        <v>2.1192521932668447E-5</v>
      </c>
      <c r="V240" s="174">
        <f t="shared" si="54"/>
        <v>6.9712711419117545E-5</v>
      </c>
      <c r="W240" s="174">
        <f t="shared" si="55"/>
        <v>8.7735499105804604E-5</v>
      </c>
      <c r="X240" s="174">
        <f t="shared" si="56"/>
        <v>2.7160486814263601E-5</v>
      </c>
      <c r="Y240" s="174">
        <f t="shared" si="57"/>
        <v>2.7212010265906279E-5</v>
      </c>
      <c r="Z240" s="174">
        <f t="shared" si="58"/>
        <v>4.4883479841515545E-5</v>
      </c>
      <c r="AA240" s="174">
        <f t="shared" si="59"/>
        <v>5.9615842790492882E-5</v>
      </c>
      <c r="AB240" s="174">
        <f t="shared" si="60"/>
        <v>3.2793671982617834E-5</v>
      </c>
      <c r="AC240" s="174">
        <f t="shared" si="61"/>
        <v>2.4094600748530539E-5</v>
      </c>
      <c r="AE240" s="175">
        <f t="shared" si="62"/>
        <v>0.68283614689270289</v>
      </c>
      <c r="AF240" s="175">
        <f t="shared" si="63"/>
        <v>1.2585294320046287</v>
      </c>
      <c r="AG240" s="175">
        <f t="shared" si="64"/>
        <v>1.0018970003002898</v>
      </c>
      <c r="AH240" s="175">
        <f t="shared" si="65"/>
        <v>1.3282357562514673</v>
      </c>
      <c r="AI240" s="175">
        <f t="shared" si="66"/>
        <v>0.73473323637870724</v>
      </c>
    </row>
    <row r="241" spans="1:35" x14ac:dyDescent="0.25">
      <c r="A241" s="25" t="s">
        <v>736</v>
      </c>
      <c r="B241" s="30" t="s">
        <v>68</v>
      </c>
      <c r="C241" s="31" t="s">
        <v>734</v>
      </c>
      <c r="D241" s="32">
        <v>3149</v>
      </c>
      <c r="E241" s="32">
        <v>2</v>
      </c>
      <c r="F241" s="32" t="s">
        <v>737</v>
      </c>
      <c r="G241" s="173">
        <v>2409.5833333333335</v>
      </c>
      <c r="H241" s="173">
        <v>2746.2916666666665</v>
      </c>
      <c r="I241" s="29">
        <v>9.2030000000000001E-2</v>
      </c>
      <c r="J241" s="29">
        <v>5.2788000000000002E-2</v>
      </c>
      <c r="K241" s="29">
        <v>0.20671</v>
      </c>
      <c r="L241" s="29">
        <v>0.21933</v>
      </c>
      <c r="M241" s="29">
        <v>8.0509999999999998E-2</v>
      </c>
      <c r="N241" s="29">
        <v>6.7674999999999999E-2</v>
      </c>
      <c r="O241" s="29">
        <v>0.13309000000000001</v>
      </c>
      <c r="P241" s="29">
        <v>0.14898</v>
      </c>
      <c r="Q241" s="29">
        <v>9.7241999999999995E-2</v>
      </c>
      <c r="R241" s="29">
        <v>5.9943999999999997E-2</v>
      </c>
      <c r="T241" s="174">
        <f t="shared" si="52"/>
        <v>3.8193325263703956E-5</v>
      </c>
      <c r="U241" s="174">
        <f t="shared" si="53"/>
        <v>1.9221556341126672E-5</v>
      </c>
      <c r="V241" s="174">
        <f t="shared" si="54"/>
        <v>8.5786615943282037E-5</v>
      </c>
      <c r="W241" s="174">
        <f t="shared" si="55"/>
        <v>7.986405911001199E-5</v>
      </c>
      <c r="X241" s="174">
        <f t="shared" si="56"/>
        <v>3.3412415701193152E-5</v>
      </c>
      <c r="Y241" s="174">
        <f t="shared" si="57"/>
        <v>2.4642320705193368E-5</v>
      </c>
      <c r="Z241" s="174">
        <f t="shared" si="58"/>
        <v>5.5233615770361409E-5</v>
      </c>
      <c r="AA241" s="174">
        <f t="shared" si="59"/>
        <v>5.4247697652895575E-5</v>
      </c>
      <c r="AB241" s="174">
        <f t="shared" si="60"/>
        <v>4.0356354833131591E-5</v>
      </c>
      <c r="AC241" s="174">
        <f t="shared" si="61"/>
        <v>2.1827251900289784E-5</v>
      </c>
      <c r="AE241" s="175">
        <f t="shared" si="62"/>
        <v>0.50327004020761146</v>
      </c>
      <c r="AF241" s="175">
        <f t="shared" si="63"/>
        <v>0.93096176171367162</v>
      </c>
      <c r="AG241" s="175">
        <f t="shared" si="64"/>
        <v>0.73751987661022056</v>
      </c>
      <c r="AH241" s="175">
        <f t="shared" si="65"/>
        <v>0.98215003483449503</v>
      </c>
      <c r="AI241" s="175">
        <f t="shared" si="66"/>
        <v>0.54086282050355394</v>
      </c>
    </row>
    <row r="242" spans="1:35" x14ac:dyDescent="0.25">
      <c r="A242" s="25" t="s">
        <v>738</v>
      </c>
      <c r="B242" s="30" t="s">
        <v>68</v>
      </c>
      <c r="C242" s="31" t="s">
        <v>739</v>
      </c>
      <c r="D242" s="32"/>
      <c r="E242" s="32" t="s">
        <v>740</v>
      </c>
      <c r="F242" s="32" t="s">
        <v>741</v>
      </c>
      <c r="G242" s="173"/>
      <c r="H242" s="173"/>
      <c r="I242" s="29">
        <v>0.12572</v>
      </c>
      <c r="J242" s="29">
        <v>1.2959999999999999E-2</v>
      </c>
      <c r="K242" s="29">
        <v>0.18906000000000001</v>
      </c>
      <c r="L242" s="29">
        <v>4.9052999999999999E-2</v>
      </c>
      <c r="M242" s="29">
        <v>6.5200999999999995E-2</v>
      </c>
      <c r="N242" s="29">
        <v>1.0182999999999999E-2</v>
      </c>
      <c r="O242" s="29">
        <v>0.1323</v>
      </c>
      <c r="P242" s="29">
        <v>1.8369E-2</v>
      </c>
      <c r="Q242" s="29">
        <v>9.1867000000000004E-2</v>
      </c>
      <c r="R242" s="29">
        <v>9.1441000000000005E-3</v>
      </c>
      <c r="T242" s="174"/>
      <c r="U242" s="174"/>
      <c r="V242" s="174"/>
      <c r="W242" s="174"/>
      <c r="X242" s="174"/>
      <c r="Y242" s="174"/>
      <c r="Z242" s="174"/>
      <c r="AA242" s="174"/>
      <c r="AB242" s="174"/>
      <c r="AC242" s="174"/>
      <c r="AE242" s="175"/>
      <c r="AF242" s="175"/>
      <c r="AG242" s="175"/>
      <c r="AH242" s="175"/>
      <c r="AI242" s="175"/>
    </row>
    <row r="243" spans="1:35" x14ac:dyDescent="0.25">
      <c r="A243" s="25" t="s">
        <v>742</v>
      </c>
      <c r="B243" s="30" t="s">
        <v>68</v>
      </c>
      <c r="C243" s="31" t="s">
        <v>739</v>
      </c>
      <c r="D243" s="32"/>
      <c r="E243" s="32" t="s">
        <v>743</v>
      </c>
      <c r="F243" s="32" t="s">
        <v>744</v>
      </c>
      <c r="G243" s="173"/>
      <c r="H243" s="173"/>
      <c r="I243" s="29">
        <v>0.17019999999999999</v>
      </c>
      <c r="J243" s="29">
        <v>3.1071000000000001E-2</v>
      </c>
      <c r="K243" s="29">
        <v>0.28569</v>
      </c>
      <c r="L243" s="29">
        <v>0.11895</v>
      </c>
      <c r="M243" s="29">
        <v>9.9518999999999996E-2</v>
      </c>
      <c r="N243" s="29">
        <v>2.5090999999999999E-2</v>
      </c>
      <c r="O243" s="29">
        <v>0.21598999999999999</v>
      </c>
      <c r="P243" s="29">
        <v>5.0324000000000001E-2</v>
      </c>
      <c r="Q243" s="29">
        <v>0.13361999999999999</v>
      </c>
      <c r="R243" s="29">
        <v>2.5465999999999999E-2</v>
      </c>
      <c r="T243" s="174"/>
      <c r="U243" s="174"/>
      <c r="V243" s="174"/>
      <c r="W243" s="174"/>
      <c r="X243" s="174"/>
      <c r="Y243" s="174"/>
      <c r="Z243" s="174"/>
      <c r="AA243" s="174"/>
      <c r="AB243" s="174"/>
      <c r="AC243" s="174"/>
      <c r="AE243" s="175"/>
      <c r="AF243" s="175"/>
      <c r="AG243" s="175"/>
      <c r="AH243" s="175"/>
      <c r="AI243" s="175"/>
    </row>
    <row r="244" spans="1:35" x14ac:dyDescent="0.25">
      <c r="A244" s="25" t="s">
        <v>745</v>
      </c>
      <c r="B244" s="30" t="s">
        <v>68</v>
      </c>
      <c r="C244" s="31" t="s">
        <v>746</v>
      </c>
      <c r="D244" s="32">
        <v>3131</v>
      </c>
      <c r="E244" s="32">
        <v>1</v>
      </c>
      <c r="F244" s="32" t="s">
        <v>747</v>
      </c>
      <c r="G244" s="173">
        <v>4099.5</v>
      </c>
      <c r="H244" s="173">
        <v>681.65</v>
      </c>
      <c r="I244" s="29">
        <v>3.9129999999999998E-2</v>
      </c>
      <c r="J244" s="29">
        <v>7.4844330861830299E-3</v>
      </c>
      <c r="K244" s="29">
        <v>3.0195445762998766E-2</v>
      </c>
      <c r="L244" s="29">
        <v>1.4475891396029891E-2</v>
      </c>
      <c r="M244" s="29">
        <v>2.6949064028599801E-2</v>
      </c>
      <c r="N244" s="29">
        <v>9.8286813896730409E-3</v>
      </c>
      <c r="O244" s="29">
        <v>3.1396E-2</v>
      </c>
      <c r="P244" s="29">
        <v>1.6654338733360322E-2</v>
      </c>
      <c r="Q244" s="29">
        <v>3.6421000000000002E-2</v>
      </c>
      <c r="R244" s="29">
        <v>7.5030727492172659E-3</v>
      </c>
      <c r="T244" s="174">
        <f t="shared" si="52"/>
        <v>9.5450664715209171E-6</v>
      </c>
      <c r="U244" s="174">
        <f t="shared" si="53"/>
        <v>1.0979876896036133E-5</v>
      </c>
      <c r="V244" s="174">
        <f t="shared" si="54"/>
        <v>7.3656411179409115E-6</v>
      </c>
      <c r="W244" s="174">
        <f t="shared" si="55"/>
        <v>2.1236545728790274E-5</v>
      </c>
      <c r="X244" s="174">
        <f t="shared" si="56"/>
        <v>6.5737441221124047E-6</v>
      </c>
      <c r="Y244" s="174">
        <f t="shared" si="57"/>
        <v>1.4418956047345472E-5</v>
      </c>
      <c r="Z244" s="174">
        <f t="shared" si="58"/>
        <v>7.6584949384071227E-6</v>
      </c>
      <c r="AA244" s="174">
        <f t="shared" si="59"/>
        <v>2.4432390131827657E-5</v>
      </c>
      <c r="AB244" s="174">
        <f t="shared" si="60"/>
        <v>8.8842541773387004E-6</v>
      </c>
      <c r="AC244" s="174">
        <f t="shared" si="61"/>
        <v>1.1007221813566004E-5</v>
      </c>
      <c r="AE244" s="175">
        <f t="shared" si="62"/>
        <v>1.1503195843419405</v>
      </c>
      <c r="AF244" s="175">
        <f t="shared" si="63"/>
        <v>2.8831903956144713</v>
      </c>
      <c r="AG244" s="175">
        <f t="shared" si="64"/>
        <v>2.1934160775810803</v>
      </c>
      <c r="AH244" s="175">
        <f t="shared" si="65"/>
        <v>3.1902338942995123</v>
      </c>
      <c r="AI244" s="175">
        <f t="shared" si="66"/>
        <v>1.2389584532196762</v>
      </c>
    </row>
    <row r="245" spans="1:35" x14ac:dyDescent="0.25">
      <c r="A245" s="25" t="s">
        <v>748</v>
      </c>
      <c r="B245" s="30" t="s">
        <v>68</v>
      </c>
      <c r="C245" s="31" t="s">
        <v>746</v>
      </c>
      <c r="D245" s="32">
        <v>3131</v>
      </c>
      <c r="E245" s="32">
        <v>2</v>
      </c>
      <c r="F245" s="32" t="s">
        <v>749</v>
      </c>
      <c r="G245" s="173">
        <v>3848.3333333333335</v>
      </c>
      <c r="H245" s="173">
        <v>601.2833333333333</v>
      </c>
      <c r="I245" s="29">
        <v>3.8720999999999998E-2</v>
      </c>
      <c r="J245" s="29">
        <v>7.0183839546951151E-3</v>
      </c>
      <c r="K245" s="29">
        <v>2.98800620639917E-2</v>
      </c>
      <c r="L245" s="29">
        <v>1.3567968139621207E-2</v>
      </c>
      <c r="M245" s="29">
        <v>2.6667538718572161E-2</v>
      </c>
      <c r="N245" s="29">
        <v>9.2152215035567475E-3</v>
      </c>
      <c r="O245" s="29">
        <v>3.1067999999999998E-2</v>
      </c>
      <c r="P245" s="29">
        <v>1.5617491815363791E-2</v>
      </c>
      <c r="Q245" s="29">
        <v>3.6040000000000003E-2</v>
      </c>
      <c r="R245" s="29">
        <v>7.029416323446158E-3</v>
      </c>
      <c r="T245" s="174">
        <f t="shared" si="52"/>
        <v>1.0061758336942399E-5</v>
      </c>
      <c r="U245" s="174">
        <f t="shared" si="53"/>
        <v>1.1672340751218419E-5</v>
      </c>
      <c r="V245" s="174">
        <f t="shared" si="54"/>
        <v>7.7644163007340929E-6</v>
      </c>
      <c r="W245" s="174">
        <f t="shared" si="55"/>
        <v>2.2565016170337677E-5</v>
      </c>
      <c r="X245" s="174">
        <f t="shared" si="56"/>
        <v>6.9296332746397995E-6</v>
      </c>
      <c r="Y245" s="174">
        <f t="shared" si="57"/>
        <v>1.5325922061518555E-5</v>
      </c>
      <c r="Z245" s="174">
        <f t="shared" si="58"/>
        <v>8.0731052403637924E-6</v>
      </c>
      <c r="AA245" s="174">
        <f t="shared" si="59"/>
        <v>2.5973598384617E-5</v>
      </c>
      <c r="AB245" s="174">
        <f t="shared" si="60"/>
        <v>9.3650931139021217E-6</v>
      </c>
      <c r="AC245" s="174">
        <f t="shared" si="61"/>
        <v>1.169068878805803E-5</v>
      </c>
      <c r="AE245" s="175">
        <f t="shared" si="62"/>
        <v>1.1600696777185218</v>
      </c>
      <c r="AF245" s="175">
        <f t="shared" si="63"/>
        <v>2.9062089532994579</v>
      </c>
      <c r="AG245" s="175">
        <f t="shared" si="64"/>
        <v>2.2116498022494837</v>
      </c>
      <c r="AH245" s="175">
        <f t="shared" si="65"/>
        <v>3.2172996153641829</v>
      </c>
      <c r="AI245" s="175">
        <f t="shared" si="66"/>
        <v>1.2483259531828519</v>
      </c>
    </row>
    <row r="246" spans="1:35" x14ac:dyDescent="0.25">
      <c r="A246" s="25" t="s">
        <v>750</v>
      </c>
      <c r="B246" s="30" t="s">
        <v>68</v>
      </c>
      <c r="C246" s="31" t="s">
        <v>746</v>
      </c>
      <c r="D246" s="32">
        <v>3131</v>
      </c>
      <c r="E246" s="32" t="s">
        <v>277</v>
      </c>
      <c r="F246" s="32" t="s">
        <v>751</v>
      </c>
      <c r="G246" s="173">
        <v>7304.6875</v>
      </c>
      <c r="H246" s="173">
        <v>1058.9833333333333</v>
      </c>
      <c r="I246" s="29">
        <v>0.24984000000000001</v>
      </c>
      <c r="J246" s="29">
        <v>2.7295E-2</v>
      </c>
      <c r="K246" s="29">
        <v>0.26450000000000001</v>
      </c>
      <c r="L246" s="29">
        <v>6.5154000000000004E-2</v>
      </c>
      <c r="M246" s="29">
        <v>0.16039</v>
      </c>
      <c r="N246" s="29">
        <v>3.3058999999999998E-2</v>
      </c>
      <c r="O246" s="29">
        <v>0.20560999999999999</v>
      </c>
      <c r="P246" s="29">
        <v>4.41E-2</v>
      </c>
      <c r="Q246" s="29">
        <v>0.22416</v>
      </c>
      <c r="R246" s="29">
        <v>2.0782999999999999E-2</v>
      </c>
      <c r="T246" s="174">
        <f t="shared" si="52"/>
        <v>3.4202695187165777E-5</v>
      </c>
      <c r="U246" s="174">
        <f t="shared" si="53"/>
        <v>2.5774721037473049E-5</v>
      </c>
      <c r="V246" s="174">
        <f t="shared" si="54"/>
        <v>3.6209625668449198E-5</v>
      </c>
      <c r="W246" s="174">
        <f t="shared" si="55"/>
        <v>6.1525047608555381E-5</v>
      </c>
      <c r="X246" s="174">
        <f t="shared" si="56"/>
        <v>2.1957133689839574E-5</v>
      </c>
      <c r="Y246" s="174">
        <f t="shared" si="57"/>
        <v>3.1217677332032295E-5</v>
      </c>
      <c r="Z246" s="174">
        <f t="shared" si="58"/>
        <v>2.8147679144385024E-5</v>
      </c>
      <c r="AA246" s="174">
        <f t="shared" si="59"/>
        <v>4.1643714883772169E-5</v>
      </c>
      <c r="AB246" s="174">
        <f t="shared" si="60"/>
        <v>3.0687144385026741E-5</v>
      </c>
      <c r="AC246" s="174">
        <f t="shared" si="61"/>
        <v>1.9625426903161838E-5</v>
      </c>
      <c r="AE246" s="175">
        <f t="shared" si="62"/>
        <v>0.75358742626647612</v>
      </c>
      <c r="AF246" s="175">
        <f t="shared" si="63"/>
        <v>1.6991351463255933</v>
      </c>
      <c r="AG246" s="175">
        <f t="shared" si="64"/>
        <v>1.4217555794396761</v>
      </c>
      <c r="AH246" s="175">
        <f t="shared" si="65"/>
        <v>1.4794724165412896</v>
      </c>
      <c r="AI246" s="175">
        <f t="shared" si="66"/>
        <v>0.63953252400825289</v>
      </c>
    </row>
    <row r="247" spans="1:35" x14ac:dyDescent="0.25">
      <c r="A247" s="25" t="s">
        <v>752</v>
      </c>
      <c r="B247" s="30" t="s">
        <v>68</v>
      </c>
      <c r="C247" s="31" t="s">
        <v>753</v>
      </c>
      <c r="D247" s="32"/>
      <c r="E247" s="32">
        <v>3</v>
      </c>
      <c r="F247" s="32" t="s">
        <v>754</v>
      </c>
      <c r="G247" s="173"/>
      <c r="H247" s="173"/>
      <c r="I247" s="29">
        <v>7.7855999999999995E-2</v>
      </c>
      <c r="J247" s="29">
        <v>6.4656999999999996E-3</v>
      </c>
      <c r="K247" s="29">
        <v>0.18390000000000001</v>
      </c>
      <c r="L247" s="29">
        <v>2.8562000000000001E-2</v>
      </c>
      <c r="M247" s="29">
        <v>6.8498000000000003E-2</v>
      </c>
      <c r="N247" s="29">
        <v>6.6604999999999998E-3</v>
      </c>
      <c r="O247" s="29">
        <v>0.12523999999999999</v>
      </c>
      <c r="P247" s="29">
        <v>2.2571000000000001E-2</v>
      </c>
      <c r="Q247" s="29">
        <v>7.7198000000000003E-2</v>
      </c>
      <c r="R247" s="29">
        <v>6.8669999999999998E-3</v>
      </c>
      <c r="T247" s="174"/>
      <c r="U247" s="174"/>
      <c r="V247" s="174"/>
      <c r="W247" s="174"/>
      <c r="X247" s="174"/>
      <c r="Y247" s="174"/>
      <c r="Z247" s="174"/>
      <c r="AA247" s="174"/>
      <c r="AB247" s="174"/>
      <c r="AC247" s="174"/>
      <c r="AE247" s="175"/>
      <c r="AF247" s="175"/>
      <c r="AG247" s="175"/>
      <c r="AH247" s="175"/>
      <c r="AI247" s="175"/>
    </row>
    <row r="248" spans="1:35" x14ac:dyDescent="0.25">
      <c r="A248" s="25" t="s">
        <v>755</v>
      </c>
      <c r="B248" s="30" t="s">
        <v>68</v>
      </c>
      <c r="C248" s="31" t="s">
        <v>753</v>
      </c>
      <c r="D248" s="32"/>
      <c r="E248" s="32">
        <v>4</v>
      </c>
      <c r="F248" s="32" t="s">
        <v>756</v>
      </c>
      <c r="G248" s="173"/>
      <c r="H248" s="173"/>
      <c r="I248" s="29">
        <v>9.1939000000000007E-2</v>
      </c>
      <c r="J248" s="29">
        <v>7.4787999999999999E-3</v>
      </c>
      <c r="K248" s="29">
        <v>0.19722000000000001</v>
      </c>
      <c r="L248" s="29">
        <v>2.7097E-2</v>
      </c>
      <c r="M248" s="29">
        <v>7.8880000000000006E-2</v>
      </c>
      <c r="N248" s="29">
        <v>6.5152999999999999E-3</v>
      </c>
      <c r="O248" s="29">
        <v>0.14391999999999999</v>
      </c>
      <c r="P248" s="29">
        <v>2.5500999999999999E-2</v>
      </c>
      <c r="Q248" s="29">
        <v>9.0632000000000004E-2</v>
      </c>
      <c r="R248" s="29">
        <v>7.6804000000000004E-3</v>
      </c>
      <c r="T248" s="174"/>
      <c r="U248" s="174"/>
      <c r="V248" s="174"/>
      <c r="W248" s="174"/>
      <c r="X248" s="174"/>
      <c r="Y248" s="174"/>
      <c r="Z248" s="174"/>
      <c r="AA248" s="174"/>
      <c r="AB248" s="174"/>
      <c r="AC248" s="174"/>
      <c r="AE248" s="175"/>
      <c r="AF248" s="175"/>
      <c r="AG248" s="175"/>
      <c r="AH248" s="175"/>
      <c r="AI248" s="175"/>
    </row>
    <row r="249" spans="1:35" x14ac:dyDescent="0.25">
      <c r="A249" s="25" t="s">
        <v>757</v>
      </c>
      <c r="B249" s="30" t="s">
        <v>68</v>
      </c>
      <c r="C249" s="31" t="s">
        <v>753</v>
      </c>
      <c r="D249" s="32"/>
      <c r="E249" s="32" t="s">
        <v>758</v>
      </c>
      <c r="F249" s="32" t="s">
        <v>759</v>
      </c>
      <c r="G249" s="173"/>
      <c r="H249" s="173"/>
      <c r="I249" s="29">
        <v>6.3925999999999997E-2</v>
      </c>
      <c r="J249" s="29">
        <v>5.2037999999999997E-3</v>
      </c>
      <c r="K249" s="29">
        <v>0.14535000000000001</v>
      </c>
      <c r="L249" s="29">
        <v>2.0889999999999999E-2</v>
      </c>
      <c r="M249" s="29">
        <v>5.5835000000000003E-2</v>
      </c>
      <c r="N249" s="29">
        <v>5.2791000000000001E-3</v>
      </c>
      <c r="O249" s="29">
        <v>0.10162</v>
      </c>
      <c r="P249" s="29">
        <v>1.9162999999999999E-2</v>
      </c>
      <c r="Q249" s="29">
        <v>6.3252000000000003E-2</v>
      </c>
      <c r="R249" s="29">
        <v>5.4215000000000001E-3</v>
      </c>
      <c r="T249" s="174"/>
      <c r="U249" s="174"/>
      <c r="V249" s="174"/>
      <c r="W249" s="174"/>
      <c r="X249" s="174"/>
      <c r="Y249" s="174"/>
      <c r="Z249" s="174"/>
      <c r="AA249" s="174"/>
      <c r="AB249" s="174"/>
      <c r="AC249" s="174"/>
      <c r="AE249" s="175"/>
      <c r="AF249" s="175"/>
      <c r="AG249" s="175"/>
      <c r="AH249" s="175"/>
      <c r="AI249" s="175"/>
    </row>
    <row r="250" spans="1:35" x14ac:dyDescent="0.25">
      <c r="A250" s="25" t="s">
        <v>760</v>
      </c>
      <c r="B250" s="30" t="s">
        <v>71</v>
      </c>
      <c r="C250" s="31" t="s">
        <v>761</v>
      </c>
      <c r="D250" s="32"/>
      <c r="E250" s="32" t="s">
        <v>762</v>
      </c>
      <c r="F250" s="32" t="s">
        <v>763</v>
      </c>
      <c r="G250" s="173"/>
      <c r="H250" s="173"/>
      <c r="I250" s="29">
        <v>9.844E-2</v>
      </c>
      <c r="J250" s="29">
        <v>6.9956999999999997E-3</v>
      </c>
      <c r="K250" s="29">
        <v>0.13611000000000001</v>
      </c>
      <c r="L250" s="29">
        <v>1.4522E-2</v>
      </c>
      <c r="M250" s="29">
        <v>7.8079999999999997E-2</v>
      </c>
      <c r="N250" s="29">
        <v>3.7843999999999998E-3</v>
      </c>
      <c r="O250" s="29">
        <v>5.7402000000000002E-2</v>
      </c>
      <c r="P250" s="29">
        <v>6.8659999999999997E-3</v>
      </c>
      <c r="Q250" s="29">
        <v>9.1796000000000003E-2</v>
      </c>
      <c r="R250" s="29">
        <v>6.5826000000000001E-3</v>
      </c>
      <c r="T250" s="174"/>
      <c r="U250" s="174"/>
      <c r="V250" s="174"/>
      <c r="W250" s="174"/>
      <c r="X250" s="174"/>
      <c r="Y250" s="174"/>
      <c r="Z250" s="174"/>
      <c r="AA250" s="174"/>
      <c r="AB250" s="174"/>
      <c r="AC250" s="174"/>
      <c r="AE250" s="175"/>
      <c r="AF250" s="175"/>
      <c r="AG250" s="175"/>
      <c r="AH250" s="175"/>
      <c r="AI250" s="175"/>
    </row>
    <row r="251" spans="1:35" x14ac:dyDescent="0.25">
      <c r="A251" s="25" t="s">
        <v>764</v>
      </c>
      <c r="B251" s="30" t="s">
        <v>71</v>
      </c>
      <c r="C251" s="31" t="s">
        <v>765</v>
      </c>
      <c r="D251" s="32"/>
      <c r="E251" s="32">
        <v>1</v>
      </c>
      <c r="F251" s="32" t="s">
        <v>766</v>
      </c>
      <c r="G251" s="173"/>
      <c r="H251" s="173"/>
      <c r="I251" s="29">
        <v>7.1156999999999998E-2</v>
      </c>
      <c r="J251" s="29">
        <v>6.2534000000000001E-3</v>
      </c>
      <c r="K251" s="29">
        <v>9.5088000000000006E-2</v>
      </c>
      <c r="L251" s="29">
        <v>1.3318E-2</v>
      </c>
      <c r="M251" s="29">
        <v>4.4634E-2</v>
      </c>
      <c r="N251" s="29">
        <v>9.3559999999999997E-3</v>
      </c>
      <c r="O251" s="29">
        <v>3.9703000000000002E-2</v>
      </c>
      <c r="P251" s="29">
        <v>1.0992E-2</v>
      </c>
      <c r="Q251" s="29">
        <v>6.9209000000000007E-2</v>
      </c>
      <c r="R251" s="29">
        <v>5.4120000000000001E-3</v>
      </c>
      <c r="T251" s="174"/>
      <c r="U251" s="174"/>
      <c r="V251" s="174"/>
      <c r="W251" s="174"/>
      <c r="X251" s="174"/>
      <c r="Y251" s="174"/>
      <c r="Z251" s="174"/>
      <c r="AA251" s="174"/>
      <c r="AB251" s="174"/>
      <c r="AC251" s="174"/>
      <c r="AE251" s="175"/>
      <c r="AF251" s="175"/>
      <c r="AG251" s="175"/>
      <c r="AH251" s="175"/>
      <c r="AI251" s="175"/>
    </row>
    <row r="252" spans="1:35" x14ac:dyDescent="0.25">
      <c r="A252" s="25" t="s">
        <v>767</v>
      </c>
      <c r="B252" s="30" t="s">
        <v>71</v>
      </c>
      <c r="C252" s="31" t="s">
        <v>768</v>
      </c>
      <c r="D252" s="32">
        <v>3319</v>
      </c>
      <c r="E252" s="32">
        <v>3</v>
      </c>
      <c r="F252" s="32"/>
      <c r="G252" s="173"/>
      <c r="H252" s="173"/>
      <c r="I252" s="29">
        <v>0.113</v>
      </c>
      <c r="J252" s="29">
        <v>8.4227999999999994E-3</v>
      </c>
      <c r="K252" s="29">
        <v>0.15154000000000001</v>
      </c>
      <c r="L252" s="29">
        <v>2.2712E-2</v>
      </c>
      <c r="M252" s="29">
        <v>6.7276000000000002E-2</v>
      </c>
      <c r="N252" s="29">
        <v>4.9077000000000001E-3</v>
      </c>
      <c r="O252" s="29">
        <v>5.4505999999999999E-2</v>
      </c>
      <c r="P252" s="29">
        <v>7.4035999999999998E-3</v>
      </c>
      <c r="Q252" s="29">
        <v>0.10757</v>
      </c>
      <c r="R252" s="29">
        <v>9.1923999999999999E-3</v>
      </c>
      <c r="T252" s="174"/>
      <c r="U252" s="174"/>
      <c r="V252" s="174"/>
      <c r="W252" s="174"/>
      <c r="X252" s="174"/>
      <c r="Y252" s="174"/>
      <c r="Z252" s="174"/>
      <c r="AA252" s="174"/>
      <c r="AB252" s="174"/>
      <c r="AC252" s="174"/>
      <c r="AE252" s="175"/>
      <c r="AF252" s="175"/>
      <c r="AG252" s="175"/>
      <c r="AH252" s="175"/>
      <c r="AI252" s="175"/>
    </row>
    <row r="253" spans="1:35" x14ac:dyDescent="0.25">
      <c r="A253" s="25" t="s">
        <v>769</v>
      </c>
      <c r="B253" s="30" t="s">
        <v>71</v>
      </c>
      <c r="C253" s="31" t="s">
        <v>768</v>
      </c>
      <c r="D253" s="32">
        <v>3319</v>
      </c>
      <c r="E253" s="32">
        <v>4</v>
      </c>
      <c r="F253" s="32"/>
      <c r="G253" s="173"/>
      <c r="H253" s="173"/>
      <c r="I253" s="29">
        <v>0.11285000000000001</v>
      </c>
      <c r="J253" s="29">
        <v>8.6458999999999998E-3</v>
      </c>
      <c r="K253" s="29">
        <v>0.15135000000000001</v>
      </c>
      <c r="L253" s="29">
        <v>2.3425000000000001E-2</v>
      </c>
      <c r="M253" s="29">
        <v>6.7170999999999995E-2</v>
      </c>
      <c r="N253" s="29">
        <v>5.1032999999999999E-3</v>
      </c>
      <c r="O253" s="29">
        <v>5.5891000000000003E-2</v>
      </c>
      <c r="P253" s="29">
        <v>7.9495999999999994E-3</v>
      </c>
      <c r="Q253" s="29">
        <v>0.10743</v>
      </c>
      <c r="R253" s="29">
        <v>9.4430999999999994E-3</v>
      </c>
      <c r="T253" s="174"/>
      <c r="U253" s="174"/>
      <c r="V253" s="174"/>
      <c r="W253" s="174"/>
      <c r="X253" s="174"/>
      <c r="Y253" s="174"/>
      <c r="Z253" s="174"/>
      <c r="AA253" s="174"/>
      <c r="AB253" s="174"/>
      <c r="AC253" s="174"/>
      <c r="AE253" s="175"/>
      <c r="AF253" s="175"/>
      <c r="AG253" s="175"/>
      <c r="AH253" s="175"/>
      <c r="AI253" s="175"/>
    </row>
    <row r="254" spans="1:35" x14ac:dyDescent="0.25">
      <c r="A254" s="25" t="s">
        <v>770</v>
      </c>
      <c r="B254" s="30" t="s">
        <v>71</v>
      </c>
      <c r="C254" s="31" t="s">
        <v>771</v>
      </c>
      <c r="D254" s="32"/>
      <c r="E254" s="32" t="s">
        <v>772</v>
      </c>
      <c r="F254" s="32" t="s">
        <v>773</v>
      </c>
      <c r="G254" s="173">
        <v>784.50416666666661</v>
      </c>
      <c r="H254" s="173">
        <v>259.20416666666671</v>
      </c>
      <c r="I254" s="29">
        <v>3.1343999999999997E-2</v>
      </c>
      <c r="J254" s="29">
        <v>1.2803677369882219E-3</v>
      </c>
      <c r="K254" s="29">
        <v>4.2228000000000002E-2</v>
      </c>
      <c r="L254" s="29">
        <v>3.4680000000000002E-3</v>
      </c>
      <c r="M254" s="29">
        <v>2.2925000000000001E-2</v>
      </c>
      <c r="N254" s="29">
        <v>9.6700658775118362E-4</v>
      </c>
      <c r="O254" s="29">
        <v>1.7371999999999999E-2</v>
      </c>
      <c r="P254" s="29">
        <v>2.8130856754212371E-3</v>
      </c>
      <c r="Q254" s="29">
        <v>3.0592999999999999E-2</v>
      </c>
      <c r="R254" s="29">
        <v>1.3772741392050955E-3</v>
      </c>
      <c r="T254" s="174">
        <f t="shared" si="52"/>
        <v>3.9953898693973367E-5</v>
      </c>
      <c r="U254" s="174">
        <f t="shared" si="53"/>
        <v>4.9396109385647285E-6</v>
      </c>
      <c r="V254" s="174">
        <f t="shared" si="54"/>
        <v>5.3827629978595831E-5</v>
      </c>
      <c r="W254" s="174">
        <f t="shared" si="55"/>
        <v>1.3379414554164187E-5</v>
      </c>
      <c r="X254" s="174">
        <f t="shared" si="56"/>
        <v>2.9222279465267343E-5</v>
      </c>
      <c r="Y254" s="174">
        <f t="shared" si="57"/>
        <v>3.7306753212603325E-6</v>
      </c>
      <c r="Z254" s="174">
        <f t="shared" si="58"/>
        <v>2.2143923178653183E-5</v>
      </c>
      <c r="AA254" s="174">
        <f t="shared" si="59"/>
        <v>1.0852779535133129E-5</v>
      </c>
      <c r="AB254" s="174">
        <f t="shared" si="60"/>
        <v>3.8996606136572464E-5</v>
      </c>
      <c r="AC254" s="174">
        <f t="shared" si="61"/>
        <v>5.3134722212095178E-6</v>
      </c>
      <c r="AE254" s="175">
        <f t="shared" si="62"/>
        <v>0.1236327642616218</v>
      </c>
      <c r="AF254" s="175">
        <f t="shared" si="63"/>
        <v>0.24856035013030323</v>
      </c>
      <c r="AG254" s="175">
        <f t="shared" si="64"/>
        <v>0.12766544532210405</v>
      </c>
      <c r="AH254" s="175">
        <f t="shared" si="65"/>
        <v>0.49010193214521464</v>
      </c>
      <c r="AI254" s="175">
        <f t="shared" si="66"/>
        <v>0.13625473464539126</v>
      </c>
    </row>
    <row r="255" spans="1:35" x14ac:dyDescent="0.25">
      <c r="A255" s="25" t="s">
        <v>774</v>
      </c>
      <c r="B255" s="30" t="s">
        <v>71</v>
      </c>
      <c r="C255" s="31" t="s">
        <v>771</v>
      </c>
      <c r="D255" s="32"/>
      <c r="E255" s="32" t="s">
        <v>775</v>
      </c>
      <c r="F255" s="32" t="s">
        <v>776</v>
      </c>
      <c r="G255" s="173">
        <v>863.04166666666663</v>
      </c>
      <c r="H255" s="173">
        <v>272.81666666666666</v>
      </c>
      <c r="I255" s="29">
        <v>3.2847000000000001E-2</v>
      </c>
      <c r="J255" s="29">
        <v>1.1866108029759089E-3</v>
      </c>
      <c r="K255" s="29">
        <v>4.4206000000000002E-2</v>
      </c>
      <c r="L255" s="29">
        <v>3.1587E-3</v>
      </c>
      <c r="M255" s="29">
        <v>2.402E-2</v>
      </c>
      <c r="N255" s="29">
        <v>9.2606303805678112E-4</v>
      </c>
      <c r="O255" s="29">
        <v>1.8208999999999999E-2</v>
      </c>
      <c r="P255" s="29">
        <v>2.6285812830217675E-3</v>
      </c>
      <c r="Q255" s="29">
        <v>3.2060999999999999E-2</v>
      </c>
      <c r="R255" s="29">
        <v>1.2738664426341997E-3</v>
      </c>
      <c r="T255" s="174">
        <f t="shared" si="52"/>
        <v>3.8059576111620726E-5</v>
      </c>
      <c r="U255" s="174">
        <f t="shared" si="53"/>
        <v>4.349480614488028E-6</v>
      </c>
      <c r="V255" s="174">
        <f t="shared" si="54"/>
        <v>5.1221165451648729E-5</v>
      </c>
      <c r="W255" s="174">
        <f t="shared" si="55"/>
        <v>1.157810495448714E-5</v>
      </c>
      <c r="X255" s="174">
        <f t="shared" si="56"/>
        <v>2.7831796456331773E-5</v>
      </c>
      <c r="Y255" s="174">
        <f t="shared" si="57"/>
        <v>3.3944518469916836E-6</v>
      </c>
      <c r="Z255" s="174">
        <f t="shared" si="58"/>
        <v>2.1098633708299137E-5</v>
      </c>
      <c r="AA255" s="174">
        <f t="shared" si="59"/>
        <v>9.6349732409619435E-6</v>
      </c>
      <c r="AB255" s="174">
        <f t="shared" si="60"/>
        <v>3.7148843721334427E-5</v>
      </c>
      <c r="AC255" s="174">
        <f t="shared" si="61"/>
        <v>4.6693131259119059E-6</v>
      </c>
      <c r="AE255" s="175">
        <f t="shared" si="62"/>
        <v>0.11428084752525663</v>
      </c>
      <c r="AF255" s="175">
        <f t="shared" si="63"/>
        <v>0.22604141964353641</v>
      </c>
      <c r="AG255" s="175">
        <f t="shared" si="64"/>
        <v>0.12196308823677966</v>
      </c>
      <c r="AH255" s="175">
        <f t="shared" si="65"/>
        <v>0.45666337328620626</v>
      </c>
      <c r="AI255" s="175">
        <f t="shared" si="66"/>
        <v>0.12569201779032327</v>
      </c>
    </row>
    <row r="256" spans="1:35" x14ac:dyDescent="0.25">
      <c r="A256" s="25" t="s">
        <v>777</v>
      </c>
      <c r="B256" s="30" t="s">
        <v>71</v>
      </c>
      <c r="C256" s="31" t="s">
        <v>778</v>
      </c>
      <c r="D256" s="32"/>
      <c r="E256" s="32" t="s">
        <v>779</v>
      </c>
      <c r="F256" s="32" t="s">
        <v>780</v>
      </c>
      <c r="G256" s="173">
        <v>0.57916666666666661</v>
      </c>
      <c r="H256" s="173">
        <v>59.091666666666661</v>
      </c>
      <c r="I256" s="29">
        <v>3.9328000000000002E-2</v>
      </c>
      <c r="J256" s="29">
        <v>1.4990039255208933E-3</v>
      </c>
      <c r="K256" s="29">
        <v>5.2031000000000001E-2</v>
      </c>
      <c r="L256" s="29">
        <v>3.0175000000000002E-3</v>
      </c>
      <c r="M256" s="29">
        <v>3.6065E-2</v>
      </c>
      <c r="N256" s="29">
        <v>8.1562404051914927E-4</v>
      </c>
      <c r="O256" s="29">
        <v>2.4433E-2</v>
      </c>
      <c r="P256" s="29">
        <v>2.4795226282925699E-3</v>
      </c>
      <c r="Q256" s="29">
        <v>3.8598E-2</v>
      </c>
      <c r="R256" s="29">
        <v>1.6040921934655245E-3</v>
      </c>
      <c r="T256" s="174">
        <f t="shared" si="52"/>
        <v>6.7904460431654684E-2</v>
      </c>
      <c r="U256" s="174">
        <f t="shared" si="53"/>
        <v>2.5367433516077734E-5</v>
      </c>
      <c r="V256" s="174">
        <f t="shared" si="54"/>
        <v>8.9837697841726627E-2</v>
      </c>
      <c r="W256" s="174">
        <f t="shared" si="55"/>
        <v>5.1064729939359761E-5</v>
      </c>
      <c r="X256" s="174">
        <f t="shared" si="56"/>
        <v>6.2270503597122308E-2</v>
      </c>
      <c r="Y256" s="174">
        <f t="shared" si="57"/>
        <v>1.3802691420434061E-5</v>
      </c>
      <c r="Z256" s="174">
        <f t="shared" si="58"/>
        <v>4.2186474820143892E-2</v>
      </c>
      <c r="AA256" s="174">
        <f t="shared" si="59"/>
        <v>4.1960614214512542E-5</v>
      </c>
      <c r="AB256" s="174">
        <f t="shared" si="60"/>
        <v>6.664402877697842E-2</v>
      </c>
      <c r="AC256" s="174">
        <f t="shared" si="61"/>
        <v>2.7145827558294029E-5</v>
      </c>
      <c r="AE256" s="175">
        <f t="shared" si="62"/>
        <v>3.7357536389836805E-4</v>
      </c>
      <c r="AF256" s="175">
        <f t="shared" si="63"/>
        <v>5.6841093623440878E-4</v>
      </c>
      <c r="AG256" s="175">
        <f t="shared" si="64"/>
        <v>2.2165697437963102E-4</v>
      </c>
      <c r="AH256" s="175">
        <f t="shared" si="65"/>
        <v>9.9464613702390922E-4</v>
      </c>
      <c r="AI256" s="175">
        <f t="shared" si="66"/>
        <v>4.0732572829797634E-4</v>
      </c>
    </row>
    <row r="257" spans="1:35" x14ac:dyDescent="0.25">
      <c r="A257" s="25" t="s">
        <v>781</v>
      </c>
      <c r="B257" s="30" t="s">
        <v>71</v>
      </c>
      <c r="C257" s="31" t="s">
        <v>782</v>
      </c>
      <c r="D257" s="32">
        <v>3297</v>
      </c>
      <c r="E257" s="32" t="s">
        <v>783</v>
      </c>
      <c r="F257" s="32" t="s">
        <v>784</v>
      </c>
      <c r="G257" s="173">
        <v>122.19583333333333</v>
      </c>
      <c r="H257" s="173">
        <v>380.22499999999997</v>
      </c>
      <c r="I257" s="29">
        <v>0.1298</v>
      </c>
      <c r="J257" s="29">
        <v>6.3391000000000003E-3</v>
      </c>
      <c r="K257" s="29">
        <v>0.17892</v>
      </c>
      <c r="L257" s="29">
        <v>1.1656E-2</v>
      </c>
      <c r="M257" s="29">
        <v>8.7462999999999999E-2</v>
      </c>
      <c r="N257" s="29">
        <v>5.4339000000000002E-3</v>
      </c>
      <c r="O257" s="29">
        <v>6.1966E-2</v>
      </c>
      <c r="P257" s="29">
        <v>8.6771999999999995E-3</v>
      </c>
      <c r="Q257" s="29">
        <v>0.12575</v>
      </c>
      <c r="R257" s="29">
        <v>6.5284999999999996E-3</v>
      </c>
      <c r="T257" s="174">
        <f t="shared" si="52"/>
        <v>1.0622293449722099E-3</v>
      </c>
      <c r="U257" s="174">
        <f t="shared" si="53"/>
        <v>1.6671970543756988E-5</v>
      </c>
      <c r="V257" s="174">
        <f t="shared" si="54"/>
        <v>1.4642070447028336E-3</v>
      </c>
      <c r="W257" s="174">
        <f t="shared" si="55"/>
        <v>3.0655532908146495E-5</v>
      </c>
      <c r="X257" s="174">
        <f t="shared" si="56"/>
        <v>7.1576090292222187E-4</v>
      </c>
      <c r="Y257" s="174">
        <f t="shared" si="57"/>
        <v>1.4291274903017951E-5</v>
      </c>
      <c r="Z257" s="174">
        <f t="shared" si="58"/>
        <v>5.0710403382548503E-4</v>
      </c>
      <c r="AA257" s="174">
        <f t="shared" si="59"/>
        <v>2.2821224275100272E-5</v>
      </c>
      <c r="AB257" s="174">
        <f t="shared" si="60"/>
        <v>1.029085825348655E-3</v>
      </c>
      <c r="AC257" s="174">
        <f t="shared" si="61"/>
        <v>1.7170096653297389E-5</v>
      </c>
      <c r="AE257" s="175">
        <f t="shared" si="62"/>
        <v>1.5695264513891923E-2</v>
      </c>
      <c r="AF257" s="175">
        <f t="shared" si="63"/>
        <v>2.0936610719809883E-2</v>
      </c>
      <c r="AG257" s="175">
        <f t="shared" si="64"/>
        <v>1.9966548668237209E-2</v>
      </c>
      <c r="AH257" s="175">
        <f t="shared" si="65"/>
        <v>4.5003042280973016E-2</v>
      </c>
      <c r="AI257" s="175">
        <f t="shared" si="66"/>
        <v>1.6684805319789678E-2</v>
      </c>
    </row>
    <row r="258" spans="1:35" x14ac:dyDescent="0.25">
      <c r="A258" s="25" t="s">
        <v>785</v>
      </c>
      <c r="B258" s="30" t="s">
        <v>71</v>
      </c>
      <c r="C258" s="31" t="s">
        <v>782</v>
      </c>
      <c r="D258" s="32">
        <v>3297</v>
      </c>
      <c r="E258" s="32" t="s">
        <v>786</v>
      </c>
      <c r="F258" s="32" t="s">
        <v>787</v>
      </c>
      <c r="G258" s="173">
        <v>121.38333333333331</v>
      </c>
      <c r="H258" s="173">
        <v>332.56666666666666</v>
      </c>
      <c r="I258" s="29">
        <v>0.10736999999999999</v>
      </c>
      <c r="J258" s="29">
        <v>4.4717999999999997E-3</v>
      </c>
      <c r="K258" s="29">
        <v>0.14813000000000001</v>
      </c>
      <c r="L258" s="29">
        <v>8.9785999999999998E-3</v>
      </c>
      <c r="M258" s="29">
        <v>7.3001999999999997E-2</v>
      </c>
      <c r="N258" s="29">
        <v>3.4350000000000001E-3</v>
      </c>
      <c r="O258" s="29">
        <v>5.2278999999999999E-2</v>
      </c>
      <c r="P258" s="29">
        <v>6.6620000000000004E-3</v>
      </c>
      <c r="Q258" s="29">
        <v>0.10390000000000001</v>
      </c>
      <c r="R258" s="29">
        <v>4.5738000000000003E-3</v>
      </c>
      <c r="T258" s="174">
        <f t="shared" si="52"/>
        <v>8.8455306879033373E-4</v>
      </c>
      <c r="U258" s="174">
        <f t="shared" si="53"/>
        <v>1.3446326551067455E-5</v>
      </c>
      <c r="V258" s="174">
        <f t="shared" si="54"/>
        <v>1.2203487573802009E-3</v>
      </c>
      <c r="W258" s="174">
        <f t="shared" si="55"/>
        <v>2.6997895158865391E-5</v>
      </c>
      <c r="X258" s="174">
        <f t="shared" si="56"/>
        <v>6.0141699848963344E-4</v>
      </c>
      <c r="Y258" s="174">
        <f t="shared" si="57"/>
        <v>1.0328756139119976E-5</v>
      </c>
      <c r="Z258" s="174">
        <f t="shared" si="58"/>
        <v>4.3069339557874511E-4</v>
      </c>
      <c r="AA258" s="174">
        <f t="shared" si="59"/>
        <v>2.0032073769670244E-5</v>
      </c>
      <c r="AB258" s="174">
        <f t="shared" si="60"/>
        <v>8.5596594809831132E-4</v>
      </c>
      <c r="AC258" s="174">
        <f t="shared" si="61"/>
        <v>1.3753031973539141E-5</v>
      </c>
      <c r="AE258" s="175">
        <f t="shared" si="62"/>
        <v>1.520126606926582E-2</v>
      </c>
      <c r="AF258" s="175">
        <f t="shared" si="63"/>
        <v>2.2123098004232383E-2</v>
      </c>
      <c r="AG258" s="175">
        <f t="shared" si="64"/>
        <v>1.7174034264177872E-2</v>
      </c>
      <c r="AH258" s="175">
        <f t="shared" si="65"/>
        <v>4.6511216506471165E-2</v>
      </c>
      <c r="AI258" s="175">
        <f t="shared" si="66"/>
        <v>1.6067265297286741E-2</v>
      </c>
    </row>
    <row r="259" spans="1:35" x14ac:dyDescent="0.25">
      <c r="A259" s="25" t="s">
        <v>788</v>
      </c>
      <c r="B259" s="30" t="s">
        <v>71</v>
      </c>
      <c r="C259" s="31" t="s">
        <v>789</v>
      </c>
      <c r="D259" s="32">
        <v>3298</v>
      </c>
      <c r="E259" s="32" t="s">
        <v>790</v>
      </c>
      <c r="F259" s="32" t="s">
        <v>791</v>
      </c>
      <c r="G259" s="173">
        <v>787.72916666666663</v>
      </c>
      <c r="H259" s="173">
        <v>714.39583333333337</v>
      </c>
      <c r="I259" s="29">
        <v>1.0248E-2</v>
      </c>
      <c r="J259" s="29">
        <v>1.553222681135152E-2</v>
      </c>
      <c r="K259" s="29">
        <v>1.3440000000000001E-2</v>
      </c>
      <c r="L259" s="29">
        <v>2.8929E-2</v>
      </c>
      <c r="M259" s="29">
        <v>6.2576999999999997E-3</v>
      </c>
      <c r="N259" s="29">
        <v>6.2330858934146307E-3</v>
      </c>
      <c r="O259" s="29">
        <v>5.0658999999999999E-3</v>
      </c>
      <c r="P259" s="29">
        <v>9.1987285949778064E-3</v>
      </c>
      <c r="Q259" s="29">
        <v>9.7491000000000001E-3</v>
      </c>
      <c r="R259" s="29">
        <v>1.4087934839981E-2</v>
      </c>
      <c r="T259" s="174">
        <f t="shared" si="52"/>
        <v>1.300954748618127E-5</v>
      </c>
      <c r="U259" s="174">
        <f t="shared" si="53"/>
        <v>2.1741765680349742E-5</v>
      </c>
      <c r="V259" s="174">
        <f t="shared" si="54"/>
        <v>1.7061701621221339E-5</v>
      </c>
      <c r="W259" s="174">
        <f t="shared" si="55"/>
        <v>4.0494357119944004E-5</v>
      </c>
      <c r="X259" s="174">
        <f t="shared" si="56"/>
        <v>7.943973975827141E-6</v>
      </c>
      <c r="Y259" s="174">
        <f t="shared" si="57"/>
        <v>8.7249751504447882E-6</v>
      </c>
      <c r="Z259" s="174">
        <f t="shared" si="58"/>
        <v>6.4310174287905638E-6</v>
      </c>
      <c r="AA259" s="174">
        <f t="shared" si="59"/>
        <v>1.2876234946747972E-5</v>
      </c>
      <c r="AB259" s="174">
        <f t="shared" si="60"/>
        <v>1.2376207981804237E-5</v>
      </c>
      <c r="AC259" s="174">
        <f t="shared" si="61"/>
        <v>1.9720068598731094E-5</v>
      </c>
      <c r="AE259" s="175">
        <f t="shared" si="62"/>
        <v>1.6712161359527551</v>
      </c>
      <c r="AF259" s="175">
        <f t="shared" si="63"/>
        <v>2.3734067104758845</v>
      </c>
      <c r="AG259" s="175">
        <f t="shared" si="64"/>
        <v>1.098313662279631</v>
      </c>
      <c r="AH259" s="175">
        <f t="shared" si="65"/>
        <v>2.0022080626159204</v>
      </c>
      <c r="AI259" s="175">
        <f t="shared" si="66"/>
        <v>1.5933853590472911</v>
      </c>
    </row>
    <row r="260" spans="1:35" x14ac:dyDescent="0.25">
      <c r="A260" s="25" t="s">
        <v>792</v>
      </c>
      <c r="B260" s="30" t="s">
        <v>71</v>
      </c>
      <c r="C260" s="31" t="s">
        <v>793</v>
      </c>
      <c r="D260" s="32">
        <v>6249</v>
      </c>
      <c r="E260" s="32">
        <v>1</v>
      </c>
      <c r="F260" s="32" t="s">
        <v>794</v>
      </c>
      <c r="G260" s="173">
        <v>134.35416666666666</v>
      </c>
      <c r="H260" s="173">
        <v>216.48333333333335</v>
      </c>
      <c r="I260" s="29">
        <v>4.4175999999999998E-3</v>
      </c>
      <c r="J260" s="29">
        <v>3.8311652023949989E-3</v>
      </c>
      <c r="K260" s="29">
        <v>4.8868000000000002E-3</v>
      </c>
      <c r="L260" s="29">
        <v>7.9628000000000008E-3</v>
      </c>
      <c r="M260" s="29">
        <v>2.0260999999999999E-3</v>
      </c>
      <c r="N260" s="29">
        <v>1.4660260604306213E-3</v>
      </c>
      <c r="O260" s="29">
        <v>1.8483E-3</v>
      </c>
      <c r="P260" s="29">
        <v>3.8501533370477814E-3</v>
      </c>
      <c r="Q260" s="29">
        <v>4.3071999999999997E-3</v>
      </c>
      <c r="R260" s="29">
        <v>3.5628982441015546E-3</v>
      </c>
      <c r="T260" s="174">
        <f t="shared" si="52"/>
        <v>3.2880260505504731E-5</v>
      </c>
      <c r="U260" s="174">
        <f t="shared" si="53"/>
        <v>1.7697275551905451E-5</v>
      </c>
      <c r="V260" s="174">
        <f t="shared" si="54"/>
        <v>3.6372522871763068E-5</v>
      </c>
      <c r="W260" s="174">
        <f t="shared" si="55"/>
        <v>3.6782508276233738E-5</v>
      </c>
      <c r="X260" s="174">
        <f t="shared" si="56"/>
        <v>1.5080291518064816E-5</v>
      </c>
      <c r="Y260" s="174">
        <f t="shared" si="57"/>
        <v>6.7720042825342421E-6</v>
      </c>
      <c r="Z260" s="174">
        <f t="shared" si="58"/>
        <v>1.3756923554039387E-5</v>
      </c>
      <c r="AA260" s="174">
        <f t="shared" si="59"/>
        <v>1.7784987314101692E-5</v>
      </c>
      <c r="AB260" s="174">
        <f t="shared" si="60"/>
        <v>3.2058551713443943E-5</v>
      </c>
      <c r="AC260" s="174">
        <f t="shared" si="61"/>
        <v>1.6458071802763358E-5</v>
      </c>
      <c r="AE260" s="175">
        <f t="shared" si="62"/>
        <v>0.53823404315615497</v>
      </c>
      <c r="AF260" s="175">
        <f t="shared" si="63"/>
        <v>1.0112718440212722</v>
      </c>
      <c r="AG260" s="175">
        <f t="shared" si="64"/>
        <v>0.44906322098760476</v>
      </c>
      <c r="AH260" s="175">
        <f t="shared" si="65"/>
        <v>1.2928026563671324</v>
      </c>
      <c r="AI260" s="175">
        <f t="shared" si="66"/>
        <v>0.51337539979579205</v>
      </c>
    </row>
    <row r="261" spans="1:35" x14ac:dyDescent="0.25">
      <c r="A261" s="25" t="s">
        <v>795</v>
      </c>
      <c r="B261" s="30" t="s">
        <v>71</v>
      </c>
      <c r="C261" s="31" t="s">
        <v>793</v>
      </c>
      <c r="D261" s="32">
        <v>6249</v>
      </c>
      <c r="E261" s="32" t="s">
        <v>796</v>
      </c>
      <c r="F261" s="32" t="s">
        <v>797</v>
      </c>
      <c r="G261" s="173">
        <v>606.14166666666654</v>
      </c>
      <c r="H261" s="173">
        <v>609.44999999999993</v>
      </c>
      <c r="I261" s="29">
        <v>3.9939000000000002E-2</v>
      </c>
      <c r="J261" s="29">
        <v>1.1914791691992773E-2</v>
      </c>
      <c r="K261" s="29">
        <v>4.199E-2</v>
      </c>
      <c r="L261" s="29">
        <v>2.3517E-2</v>
      </c>
      <c r="M261" s="29">
        <v>1.8619E-2</v>
      </c>
      <c r="N261" s="29">
        <v>5.1698949657027274E-3</v>
      </c>
      <c r="O261" s="29">
        <v>1.7221E-2</v>
      </c>
      <c r="P261" s="29">
        <v>1.2994780542949908E-2</v>
      </c>
      <c r="Q261" s="29">
        <v>3.9015000000000001E-2</v>
      </c>
      <c r="R261" s="29">
        <v>1.1458494114749198E-2</v>
      </c>
      <c r="T261" s="174">
        <f t="shared" si="52"/>
        <v>6.5890537140657454E-5</v>
      </c>
      <c r="U261" s="174">
        <f t="shared" si="53"/>
        <v>1.9550072511268807E-5</v>
      </c>
      <c r="V261" s="174">
        <f t="shared" si="54"/>
        <v>6.9274234571126128E-5</v>
      </c>
      <c r="W261" s="174">
        <f t="shared" si="55"/>
        <v>3.8587250799901553E-5</v>
      </c>
      <c r="X261" s="174">
        <f t="shared" si="56"/>
        <v>3.0717241568940162E-5</v>
      </c>
      <c r="Y261" s="174">
        <f t="shared" si="57"/>
        <v>8.4828861526010794E-6</v>
      </c>
      <c r="Z261" s="174">
        <f t="shared" si="58"/>
        <v>2.841085004880598E-5</v>
      </c>
      <c r="AA261" s="174">
        <f t="shared" si="59"/>
        <v>2.1322143806628779E-5</v>
      </c>
      <c r="AB261" s="174">
        <f t="shared" si="60"/>
        <v>6.4366141028637431E-5</v>
      </c>
      <c r="AC261" s="174">
        <f t="shared" si="61"/>
        <v>1.8801368635243579E-5</v>
      </c>
      <c r="AE261" s="175">
        <f t="shared" si="62"/>
        <v>0.29670531398970074</v>
      </c>
      <c r="AF261" s="175">
        <f t="shared" si="63"/>
        <v>0.55702168401850416</v>
      </c>
      <c r="AG261" s="175">
        <f t="shared" si="64"/>
        <v>0.2761604141297172</v>
      </c>
      <c r="AH261" s="175">
        <f t="shared" si="65"/>
        <v>0.75049299017805637</v>
      </c>
      <c r="AI261" s="175">
        <f t="shared" si="66"/>
        <v>0.29210029271257038</v>
      </c>
    </row>
    <row r="262" spans="1:35" x14ac:dyDescent="0.25">
      <c r="A262" s="25" t="s">
        <v>798</v>
      </c>
      <c r="B262" s="30" t="s">
        <v>72</v>
      </c>
      <c r="C262" s="31" t="s">
        <v>799</v>
      </c>
      <c r="D262" s="32">
        <v>3399</v>
      </c>
      <c r="E262" s="32">
        <v>1</v>
      </c>
      <c r="F262" s="32"/>
      <c r="G262" s="173">
        <v>1638.8791666666666</v>
      </c>
      <c r="H262" s="173">
        <v>1083.675</v>
      </c>
      <c r="I262" s="29">
        <v>2.6058999999999999E-2</v>
      </c>
      <c r="J262" s="29">
        <v>7.6909759689367634E-3</v>
      </c>
      <c r="K262" s="29">
        <v>2.1768045667103438E-2</v>
      </c>
      <c r="L262" s="29">
        <v>1.2439403501014247E-2</v>
      </c>
      <c r="M262" s="29">
        <v>1.3653999999999999E-2</v>
      </c>
      <c r="N262" s="29">
        <v>7.1660505052952832E-3</v>
      </c>
      <c r="O262" s="29">
        <v>1.7943000000000001E-2</v>
      </c>
      <c r="P262" s="29">
        <v>1.473638449594402E-2</v>
      </c>
      <c r="Q262" s="29">
        <v>2.7043000000000001E-2</v>
      </c>
      <c r="R262" s="29">
        <v>7.1043097354519785E-3</v>
      </c>
      <c r="T262" s="174">
        <f t="shared" si="52"/>
        <v>1.5900501104667571E-5</v>
      </c>
      <c r="U262" s="174">
        <f t="shared" si="53"/>
        <v>7.0971241091072169E-6</v>
      </c>
      <c r="V262" s="174">
        <f t="shared" si="54"/>
        <v>1.3282276149362306E-5</v>
      </c>
      <c r="W262" s="174">
        <f t="shared" si="55"/>
        <v>1.1478906038262622E-5</v>
      </c>
      <c r="X262" s="174">
        <f t="shared" si="56"/>
        <v>8.331303660275951E-6</v>
      </c>
      <c r="Y262" s="174">
        <f t="shared" si="57"/>
        <v>6.612730297640237E-6</v>
      </c>
      <c r="Z262" s="174">
        <f t="shared" si="58"/>
        <v>1.0948336134197407E-5</v>
      </c>
      <c r="AA262" s="174">
        <f t="shared" si="59"/>
        <v>1.3598527691368741E-5</v>
      </c>
      <c r="AB262" s="174">
        <f t="shared" si="60"/>
        <v>1.650091144608485E-5</v>
      </c>
      <c r="AC262" s="174">
        <f t="shared" si="61"/>
        <v>6.5557567863538223E-6</v>
      </c>
      <c r="AE262" s="175">
        <f t="shared" si="62"/>
        <v>0.44634593981593862</v>
      </c>
      <c r="AF262" s="175">
        <f t="shared" si="63"/>
        <v>0.86422732889902565</v>
      </c>
      <c r="AG262" s="175">
        <f t="shared" si="64"/>
        <v>0.793720955001322</v>
      </c>
      <c r="AH262" s="175">
        <f t="shared" si="65"/>
        <v>1.2420634080546169</v>
      </c>
      <c r="AI262" s="175">
        <f t="shared" si="66"/>
        <v>0.3972966467806418</v>
      </c>
    </row>
    <row r="263" spans="1:35" x14ac:dyDescent="0.25">
      <c r="A263" s="25" t="s">
        <v>800</v>
      </c>
      <c r="B263" s="30" t="s">
        <v>72</v>
      </c>
      <c r="C263" s="31" t="s">
        <v>801</v>
      </c>
      <c r="D263" s="32">
        <v>3403</v>
      </c>
      <c r="E263" s="32" t="s">
        <v>148</v>
      </c>
      <c r="F263" s="32" t="s">
        <v>802</v>
      </c>
      <c r="G263" s="173">
        <v>3377.0708333333332</v>
      </c>
      <c r="H263" s="173">
        <v>779.75</v>
      </c>
      <c r="I263" s="29">
        <v>5.5356000000000002E-2</v>
      </c>
      <c r="J263" s="29">
        <v>4.8974527878180582E-3</v>
      </c>
      <c r="K263" s="29">
        <v>8.4233726193154404E-2</v>
      </c>
      <c r="L263" s="29">
        <v>1.8357591554522063E-2</v>
      </c>
      <c r="M263" s="29">
        <v>2.9898000000000001E-2</v>
      </c>
      <c r="N263" s="29">
        <v>6.1605724913710094E-3</v>
      </c>
      <c r="O263" s="29">
        <v>4.5142000000000002E-2</v>
      </c>
      <c r="P263" s="29">
        <v>8.3927905189935849E-3</v>
      </c>
      <c r="Q263" s="29">
        <v>5.3786E-2</v>
      </c>
      <c r="R263" s="29">
        <v>5.5767538876042161E-3</v>
      </c>
      <c r="T263" s="174">
        <f t="shared" si="52"/>
        <v>1.6391720142085659E-5</v>
      </c>
      <c r="U263" s="174">
        <f t="shared" si="53"/>
        <v>6.2807987019147908E-6</v>
      </c>
      <c r="V263" s="174">
        <f t="shared" si="54"/>
        <v>2.4942836662389939E-5</v>
      </c>
      <c r="W263" s="174">
        <f t="shared" si="55"/>
        <v>2.3542919595411432E-5</v>
      </c>
      <c r="X263" s="174">
        <f t="shared" si="56"/>
        <v>8.853234496858102E-6</v>
      </c>
      <c r="Y263" s="174">
        <f t="shared" si="57"/>
        <v>7.900702137058043E-6</v>
      </c>
      <c r="Z263" s="174">
        <f t="shared" si="58"/>
        <v>1.3367205554122966E-5</v>
      </c>
      <c r="AA263" s="174">
        <f t="shared" si="59"/>
        <v>1.0763437664627874E-5</v>
      </c>
      <c r="AB263" s="174">
        <f t="shared" si="60"/>
        <v>1.59268202103154E-5</v>
      </c>
      <c r="AC263" s="174">
        <f t="shared" si="61"/>
        <v>7.1519767715347429E-6</v>
      </c>
      <c r="AE263" s="175">
        <f t="shared" si="62"/>
        <v>0.38316898089230256</v>
      </c>
      <c r="AF263" s="175">
        <f t="shared" si="63"/>
        <v>0.94387498559498761</v>
      </c>
      <c r="AG263" s="175">
        <f t="shared" si="64"/>
        <v>0.89240854739156628</v>
      </c>
      <c r="AH263" s="175">
        <f t="shared" si="65"/>
        <v>0.80521225031270738</v>
      </c>
      <c r="AI263" s="175">
        <f t="shared" si="66"/>
        <v>0.44905239571314981</v>
      </c>
    </row>
    <row r="264" spans="1:35" x14ac:dyDescent="0.25">
      <c r="A264" s="25" t="s">
        <v>803</v>
      </c>
      <c r="B264" s="30" t="s">
        <v>72</v>
      </c>
      <c r="C264" s="31" t="s">
        <v>801</v>
      </c>
      <c r="D264" s="32">
        <v>3403</v>
      </c>
      <c r="E264" s="32" t="s">
        <v>277</v>
      </c>
      <c r="F264" s="32" t="s">
        <v>804</v>
      </c>
      <c r="G264" s="173">
        <v>5122.166666666667</v>
      </c>
      <c r="H264" s="173">
        <v>3199.108333333354</v>
      </c>
      <c r="I264" s="29">
        <v>6.3100000000000003E-2</v>
      </c>
      <c r="J264" s="29">
        <v>6.0517371166302824E-3</v>
      </c>
      <c r="K264" s="29">
        <v>9.4835262937896389E-2</v>
      </c>
      <c r="L264" s="29">
        <v>2.1093445638729467E-2</v>
      </c>
      <c r="M264" s="29">
        <v>3.3692E-2</v>
      </c>
      <c r="N264" s="29">
        <v>7.3621125036841019E-3</v>
      </c>
      <c r="O264" s="29">
        <v>5.0921000000000001E-2</v>
      </c>
      <c r="P264" s="29">
        <v>9.1381032656596937E-3</v>
      </c>
      <c r="Q264" s="29">
        <v>6.1067999999999997E-2</v>
      </c>
      <c r="R264" s="29">
        <v>6.906168116341726E-3</v>
      </c>
      <c r="T264" s="174">
        <f t="shared" ref="T264:T316" si="67">I264/$G264</f>
        <v>1.2319005629128298E-5</v>
      </c>
      <c r="U264" s="174">
        <f t="shared" ref="U264:U316" si="68">J264/$H264</f>
        <v>1.8916949618660127E-6</v>
      </c>
      <c r="V264" s="174">
        <f t="shared" ref="V264:V316" si="69">K264/$G264</f>
        <v>1.8514677305416924E-5</v>
      </c>
      <c r="W264" s="174">
        <f t="shared" ref="W264:W316" si="70">L264/$H264</f>
        <v>6.5935390242789523E-6</v>
      </c>
      <c r="X264" s="174">
        <f t="shared" ref="X264:X316" si="71">M264/$G264</f>
        <v>6.577685224351674E-6</v>
      </c>
      <c r="Y264" s="174">
        <f t="shared" ref="Y264:Y316" si="72">N264/$H264</f>
        <v>2.3013014054491394E-6</v>
      </c>
      <c r="Z264" s="174">
        <f t="shared" ref="Z264:Z316" si="73">O264/$G264</f>
        <v>9.9413008817883057E-6</v>
      </c>
      <c r="AA264" s="174">
        <f t="shared" ref="AA264:AA316" si="74">P264/$H264</f>
        <v>2.8564532093035199E-6</v>
      </c>
      <c r="AB264" s="174">
        <f t="shared" ref="AB264:AB316" si="75">Q264/$G264</f>
        <v>1.1922298506491393E-5</v>
      </c>
      <c r="AC264" s="174">
        <f t="shared" ref="AC264:AC316" si="76">R264/$H264</f>
        <v>2.1587790711500387E-6</v>
      </c>
      <c r="AE264" s="175">
        <f t="shared" ref="AE264:AE316" si="77">U264/T264</f>
        <v>0.15355906302965708</v>
      </c>
      <c r="AF264" s="175">
        <f t="shared" ref="AF264:AF316" si="78">W264/V264</f>
        <v>0.35612497671508703</v>
      </c>
      <c r="AG264" s="175">
        <f t="shared" ref="AG264:AG316" si="79">Y264/X264</f>
        <v>0.34986493378085998</v>
      </c>
      <c r="AH264" s="175">
        <f t="shared" ref="AH264:AH316" si="80">AA264/Z264</f>
        <v>0.28733193404661167</v>
      </c>
      <c r="AI264" s="175">
        <f t="shared" ref="AI264:AI316" si="81">AC264/AB264</f>
        <v>0.18107071132086128</v>
      </c>
    </row>
    <row r="265" spans="1:35" x14ac:dyDescent="0.25">
      <c r="A265" s="25" t="s">
        <v>805</v>
      </c>
      <c r="B265" s="30" t="s">
        <v>72</v>
      </c>
      <c r="C265" s="31" t="s">
        <v>806</v>
      </c>
      <c r="D265" s="32">
        <v>3405</v>
      </c>
      <c r="E265" s="32" t="s">
        <v>148</v>
      </c>
      <c r="F265" s="32" t="s">
        <v>807</v>
      </c>
      <c r="G265" s="181"/>
      <c r="H265" s="181"/>
      <c r="I265" s="29">
        <v>5.1323000000000001E-2</v>
      </c>
      <c r="J265" s="29">
        <v>8.5603999999999993E-3</v>
      </c>
      <c r="K265" s="29">
        <v>9.8524E-2</v>
      </c>
      <c r="L265" s="29">
        <v>2.8385000000000001E-2</v>
      </c>
      <c r="M265" s="29">
        <v>4.367E-2</v>
      </c>
      <c r="N265" s="29">
        <v>8.1872000000000004E-3</v>
      </c>
      <c r="O265" s="29">
        <v>6.4377000000000004E-2</v>
      </c>
      <c r="P265" s="29">
        <v>1.3967E-2</v>
      </c>
      <c r="Q265" s="29">
        <v>5.4442999999999998E-2</v>
      </c>
      <c r="R265" s="29">
        <v>7.5896000000000002E-3</v>
      </c>
      <c r="T265" s="174"/>
      <c r="U265" s="174"/>
      <c r="V265" s="174"/>
      <c r="W265" s="174"/>
      <c r="X265" s="174"/>
      <c r="Y265" s="174"/>
      <c r="Z265" s="174"/>
      <c r="AA265" s="174"/>
      <c r="AB265" s="174"/>
      <c r="AC265" s="174"/>
      <c r="AE265" s="175"/>
      <c r="AF265" s="175"/>
      <c r="AG265" s="175"/>
      <c r="AH265" s="175"/>
      <c r="AI265" s="175"/>
    </row>
    <row r="266" spans="1:35" x14ac:dyDescent="0.25">
      <c r="A266" s="34" t="s">
        <v>808</v>
      </c>
      <c r="B266" s="30" t="s">
        <v>72</v>
      </c>
      <c r="C266" s="31" t="s">
        <v>806</v>
      </c>
      <c r="D266" s="32">
        <v>3405</v>
      </c>
      <c r="E266" s="32" t="s">
        <v>277</v>
      </c>
      <c r="F266" s="32" t="s">
        <v>809</v>
      </c>
      <c r="G266" s="181"/>
      <c r="H266" s="181"/>
      <c r="I266" s="29">
        <v>5.0012000000000001E-2</v>
      </c>
      <c r="J266" s="29">
        <v>8.6067999999999995E-3</v>
      </c>
      <c r="K266" s="29">
        <v>9.6042000000000002E-2</v>
      </c>
      <c r="L266" s="29">
        <v>2.8542999999999999E-2</v>
      </c>
      <c r="M266" s="29">
        <v>4.2555000000000003E-2</v>
      </c>
      <c r="N266" s="29">
        <v>8.2325000000000002E-3</v>
      </c>
      <c r="O266" s="29">
        <v>6.2722E-2</v>
      </c>
      <c r="P266" s="29">
        <v>1.4037000000000001E-2</v>
      </c>
      <c r="Q266" s="29">
        <v>5.3053000000000003E-2</v>
      </c>
      <c r="R266" s="29">
        <v>7.6312999999999997E-3</v>
      </c>
      <c r="T266" s="174"/>
      <c r="U266" s="174"/>
      <c r="V266" s="174"/>
      <c r="W266" s="174"/>
      <c r="X266" s="174"/>
      <c r="Y266" s="174"/>
      <c r="Z266" s="174"/>
      <c r="AA266" s="174"/>
      <c r="AB266" s="174"/>
      <c r="AC266" s="174"/>
      <c r="AE266" s="175"/>
      <c r="AF266" s="175"/>
      <c r="AG266" s="175"/>
      <c r="AH266" s="175"/>
      <c r="AI266" s="175"/>
    </row>
    <row r="267" spans="1:35" x14ac:dyDescent="0.25">
      <c r="A267" s="34" t="s">
        <v>810</v>
      </c>
      <c r="B267" s="30" t="s">
        <v>72</v>
      </c>
      <c r="C267" s="31" t="s">
        <v>811</v>
      </c>
      <c r="D267" s="32">
        <v>3406</v>
      </c>
      <c r="E267" s="32" t="s">
        <v>812</v>
      </c>
      <c r="F267" s="32" t="s">
        <v>813</v>
      </c>
      <c r="G267" s="181">
        <v>8472.6</v>
      </c>
      <c r="H267" s="181">
        <v>768.1500000000002</v>
      </c>
      <c r="I267" s="29">
        <v>0.18260000000000001</v>
      </c>
      <c r="J267" s="29">
        <v>1.3410999999999999E-2</v>
      </c>
      <c r="K267" s="29">
        <v>0.31340000000000001</v>
      </c>
      <c r="L267" s="29">
        <v>8.5043999999999995E-2</v>
      </c>
      <c r="M267" s="29">
        <v>0.10199</v>
      </c>
      <c r="N267" s="29">
        <v>2.3536999999999999E-2</v>
      </c>
      <c r="O267" s="29">
        <v>9.8674999999999999E-2</v>
      </c>
      <c r="P267" s="29">
        <v>2.3629000000000001E-2</v>
      </c>
      <c r="Q267" s="29">
        <v>0.18923999999999999</v>
      </c>
      <c r="R267" s="29">
        <v>1.2401000000000001E-2</v>
      </c>
      <c r="T267" s="174">
        <f t="shared" si="67"/>
        <v>2.1551825885796567E-5</v>
      </c>
      <c r="U267" s="174">
        <f t="shared" si="68"/>
        <v>1.7458829655666204E-5</v>
      </c>
      <c r="V267" s="174">
        <f t="shared" si="69"/>
        <v>3.6989826027429597E-5</v>
      </c>
      <c r="W267" s="174">
        <f t="shared" si="70"/>
        <v>1.1071275141573907E-4</v>
      </c>
      <c r="X267" s="174">
        <f t="shared" si="71"/>
        <v>1.2037627174657128E-5</v>
      </c>
      <c r="Y267" s="174">
        <f t="shared" si="72"/>
        <v>3.0641150816897735E-5</v>
      </c>
      <c r="Z267" s="174">
        <f t="shared" si="73"/>
        <v>1.1646365932535467E-5</v>
      </c>
      <c r="AA267" s="174">
        <f t="shared" si="74"/>
        <v>3.0760919091323302E-5</v>
      </c>
      <c r="AB267" s="174">
        <f t="shared" si="75"/>
        <v>2.2335528645280077E-5</v>
      </c>
      <c r="AC267" s="174">
        <f t="shared" si="76"/>
        <v>1.6143982295124647E-5</v>
      </c>
      <c r="AE267" s="175">
        <f t="shared" si="77"/>
        <v>0.81008587152572553</v>
      </c>
      <c r="AF267" s="175">
        <f t="shared" si="78"/>
        <v>2.9930595330089051</v>
      </c>
      <c r="AG267" s="175">
        <f t="shared" si="79"/>
        <v>2.5454477342018609</v>
      </c>
      <c r="AH267" s="175">
        <f t="shared" si="80"/>
        <v>2.6412461423171605</v>
      </c>
      <c r="AI267" s="175">
        <f t="shared" si="81"/>
        <v>0.72279383002363717</v>
      </c>
    </row>
    <row r="268" spans="1:35" x14ac:dyDescent="0.25">
      <c r="A268" s="34" t="s">
        <v>814</v>
      </c>
      <c r="B268" s="30" t="s">
        <v>72</v>
      </c>
      <c r="C268" s="31" t="s">
        <v>815</v>
      </c>
      <c r="D268" s="32">
        <v>3407</v>
      </c>
      <c r="E268" s="32" t="s">
        <v>362</v>
      </c>
      <c r="F268" s="32" t="s">
        <v>816</v>
      </c>
      <c r="G268" s="173">
        <v>473.43749999999983</v>
      </c>
      <c r="H268" s="173">
        <v>372.44583333333321</v>
      </c>
      <c r="I268" s="29">
        <v>9.0681999999999999E-2</v>
      </c>
      <c r="J268" s="29">
        <v>4.0845999999999999E-3</v>
      </c>
      <c r="K268" s="29">
        <v>0.17827000000000001</v>
      </c>
      <c r="L268" s="29">
        <v>1.5814000000000002E-2</v>
      </c>
      <c r="M268" s="29">
        <v>6.8388000000000004E-2</v>
      </c>
      <c r="N268" s="29">
        <v>3.9119999999999997E-3</v>
      </c>
      <c r="O268" s="29">
        <v>0.10192</v>
      </c>
      <c r="P268" s="29">
        <v>6.7758999999999996E-3</v>
      </c>
      <c r="Q268" s="29">
        <v>9.0777999999999998E-2</v>
      </c>
      <c r="R268" s="29">
        <v>3.6603E-3</v>
      </c>
      <c r="T268" s="174">
        <f t="shared" si="67"/>
        <v>1.9153953795379545E-4</v>
      </c>
      <c r="U268" s="174">
        <f t="shared" si="68"/>
        <v>1.0966963876178865E-5</v>
      </c>
      <c r="V268" s="174">
        <f t="shared" si="69"/>
        <v>3.765438943894391E-4</v>
      </c>
      <c r="W268" s="174">
        <f t="shared" si="70"/>
        <v>4.245986552854444E-5</v>
      </c>
      <c r="X268" s="174">
        <f t="shared" si="71"/>
        <v>1.4444990099009907E-4</v>
      </c>
      <c r="Y268" s="174">
        <f t="shared" si="72"/>
        <v>1.0503540783335387E-5</v>
      </c>
      <c r="Z268" s="174">
        <f t="shared" si="73"/>
        <v>2.1527656765676575E-4</v>
      </c>
      <c r="AA268" s="174">
        <f t="shared" si="74"/>
        <v>1.8192981082260287E-5</v>
      </c>
      <c r="AB268" s="174">
        <f t="shared" si="75"/>
        <v>1.9174231023102317E-4</v>
      </c>
      <c r="AC268" s="174">
        <f t="shared" si="76"/>
        <v>9.8277378142235482E-6</v>
      </c>
      <c r="AE268" s="175">
        <f t="shared" si="77"/>
        <v>5.7256919345938878E-2</v>
      </c>
      <c r="AF268" s="175">
        <f t="shared" si="78"/>
        <v>0.11276206084125344</v>
      </c>
      <c r="AG268" s="175">
        <f t="shared" si="79"/>
        <v>7.2714073954646213E-2</v>
      </c>
      <c r="AH268" s="175">
        <f t="shared" si="80"/>
        <v>8.4509806526026313E-2</v>
      </c>
      <c r="AI268" s="175">
        <f t="shared" si="81"/>
        <v>5.125492543811782E-2</v>
      </c>
    </row>
    <row r="269" spans="1:35" x14ac:dyDescent="0.25">
      <c r="A269" s="34" t="s">
        <v>817</v>
      </c>
      <c r="B269" s="30" t="s">
        <v>72</v>
      </c>
      <c r="C269" s="31" t="s">
        <v>818</v>
      </c>
      <c r="D269" s="32">
        <v>3407</v>
      </c>
      <c r="E269" s="31" t="s">
        <v>819</v>
      </c>
      <c r="F269" s="31" t="s">
        <v>820</v>
      </c>
      <c r="G269" s="173">
        <v>488.36666666666662</v>
      </c>
      <c r="H269" s="173">
        <v>344.42500000000001</v>
      </c>
      <c r="I269" s="29">
        <v>9.8353999999999997E-2</v>
      </c>
      <c r="J269" s="29">
        <v>3.7231E-3</v>
      </c>
      <c r="K269" s="29">
        <v>0.19339999999999999</v>
      </c>
      <c r="L269" s="29">
        <v>1.4411999999999999E-2</v>
      </c>
      <c r="M269" s="29">
        <v>7.4177999999999994E-2</v>
      </c>
      <c r="N269" s="29">
        <v>3.5723999999999999E-3</v>
      </c>
      <c r="O269" s="29">
        <v>0.11055</v>
      </c>
      <c r="P269" s="29">
        <v>6.1841999999999999E-3</v>
      </c>
      <c r="Q269" s="29">
        <v>9.8462999999999995E-2</v>
      </c>
      <c r="R269" s="29">
        <v>3.3352999999999998E-3</v>
      </c>
      <c r="T269" s="174">
        <f t="shared" si="67"/>
        <v>2.0139376151798513E-4</v>
      </c>
      <c r="U269" s="174">
        <f t="shared" si="68"/>
        <v>1.0809610219931771E-5</v>
      </c>
      <c r="V269" s="174">
        <f t="shared" si="69"/>
        <v>3.9601392396423451E-4</v>
      </c>
      <c r="W269" s="174">
        <f t="shared" si="70"/>
        <v>4.1843652464252012E-5</v>
      </c>
      <c r="X269" s="174">
        <f t="shared" si="71"/>
        <v>1.5188997338065662E-4</v>
      </c>
      <c r="Y269" s="174">
        <f t="shared" si="72"/>
        <v>1.0372069391014009E-5</v>
      </c>
      <c r="Z269" s="174">
        <f t="shared" si="73"/>
        <v>2.2636680090096239E-4</v>
      </c>
      <c r="AA269" s="174">
        <f t="shared" si="74"/>
        <v>1.7955142629019381E-5</v>
      </c>
      <c r="AB269" s="174">
        <f t="shared" si="75"/>
        <v>2.0161695447409734E-4</v>
      </c>
      <c r="AC269" s="174">
        <f t="shared" si="76"/>
        <v>9.6836756913696724E-6</v>
      </c>
      <c r="AE269" s="175">
        <f t="shared" si="77"/>
        <v>5.3674007270411085E-2</v>
      </c>
      <c r="AF269" s="175">
        <f t="shared" si="78"/>
        <v>0.10566207381140232</v>
      </c>
      <c r="AG269" s="175">
        <f t="shared" si="79"/>
        <v>6.8286728611244227E-2</v>
      </c>
      <c r="AH269" s="175">
        <f t="shared" si="80"/>
        <v>7.9318798328889772E-2</v>
      </c>
      <c r="AI269" s="175">
        <f t="shared" si="81"/>
        <v>4.8030066303842413E-2</v>
      </c>
    </row>
    <row r="270" spans="1:35" x14ac:dyDescent="0.25">
      <c r="A270" s="34" t="s">
        <v>821</v>
      </c>
      <c r="B270" s="30" t="s">
        <v>73</v>
      </c>
      <c r="C270" s="31" t="s">
        <v>822</v>
      </c>
      <c r="D270" s="32">
        <v>3497</v>
      </c>
      <c r="E270" s="31">
        <v>1</v>
      </c>
      <c r="F270" s="37"/>
      <c r="G270" s="173">
        <v>8856.5875000000015</v>
      </c>
      <c r="H270" s="173">
        <v>835.75</v>
      </c>
      <c r="I270" s="29">
        <v>5.1464999999999997E-2</v>
      </c>
      <c r="J270" s="29">
        <v>3.8682999999999999E-3</v>
      </c>
      <c r="K270" s="29">
        <v>0.12267</v>
      </c>
      <c r="L270" s="29">
        <v>9.6095999999999994E-3</v>
      </c>
      <c r="M270" s="29">
        <v>6.5597000000000003E-2</v>
      </c>
      <c r="N270" s="29">
        <v>3.6267999999999999E-3</v>
      </c>
      <c r="O270" s="29">
        <v>0.12741</v>
      </c>
      <c r="P270" s="29">
        <v>3.1917E-3</v>
      </c>
      <c r="Q270" s="29">
        <v>5.4896E-2</v>
      </c>
      <c r="R270" s="29">
        <v>3.9925000000000004E-3</v>
      </c>
      <c r="T270" s="174">
        <f t="shared" si="67"/>
        <v>5.8109288707416922E-6</v>
      </c>
      <c r="U270" s="174">
        <f t="shared" si="68"/>
        <v>4.6285372419982052E-6</v>
      </c>
      <c r="V270" s="174">
        <f t="shared" si="69"/>
        <v>1.3850707171356912E-5</v>
      </c>
      <c r="W270" s="174">
        <f t="shared" si="70"/>
        <v>1.1498175291654202E-5</v>
      </c>
      <c r="X270" s="174">
        <f t="shared" si="71"/>
        <v>7.4065773075690828E-6</v>
      </c>
      <c r="Y270" s="174">
        <f t="shared" si="72"/>
        <v>4.3395752318276998E-6</v>
      </c>
      <c r="Z270" s="174">
        <f t="shared" si="73"/>
        <v>1.4385902019259672E-5</v>
      </c>
      <c r="AA270" s="174">
        <f t="shared" si="74"/>
        <v>3.8189650014956623E-6</v>
      </c>
      <c r="AB270" s="174">
        <f t="shared" si="75"/>
        <v>6.1983241287911388E-6</v>
      </c>
      <c r="AC270" s="174">
        <f t="shared" si="76"/>
        <v>4.77714627580018E-6</v>
      </c>
      <c r="AE270" s="175">
        <f t="shared" si="77"/>
        <v>0.79652278404286003</v>
      </c>
      <c r="AF270" s="175">
        <f t="shared" si="78"/>
        <v>0.83015077493171496</v>
      </c>
      <c r="AG270" s="175">
        <f t="shared" si="79"/>
        <v>0.58590831522043407</v>
      </c>
      <c r="AH270" s="175">
        <f t="shared" si="80"/>
        <v>0.2654658009197392</v>
      </c>
      <c r="AI270" s="175">
        <f t="shared" si="81"/>
        <v>0.77071578971005961</v>
      </c>
    </row>
    <row r="271" spans="1:35" x14ac:dyDescent="0.25">
      <c r="A271" s="34" t="s">
        <v>823</v>
      </c>
      <c r="B271" s="30" t="s">
        <v>73</v>
      </c>
      <c r="C271" s="31" t="s">
        <v>822</v>
      </c>
      <c r="D271" s="32">
        <v>3497</v>
      </c>
      <c r="E271" s="31">
        <v>2</v>
      </c>
      <c r="F271" s="37"/>
      <c r="G271" s="173">
        <v>8496.2166666666672</v>
      </c>
      <c r="H271" s="173">
        <v>856.9</v>
      </c>
      <c r="I271" s="29">
        <v>5.4054999999999999E-2</v>
      </c>
      <c r="J271" s="29">
        <v>3.8652999999999999E-3</v>
      </c>
      <c r="K271" s="29">
        <v>0.12884000000000001</v>
      </c>
      <c r="L271" s="29">
        <v>9.6024000000000005E-3</v>
      </c>
      <c r="M271" s="29">
        <v>6.8902000000000005E-2</v>
      </c>
      <c r="N271" s="29">
        <v>3.6237999999999999E-3</v>
      </c>
      <c r="O271" s="29">
        <v>0.13381999999999999</v>
      </c>
      <c r="P271" s="29">
        <v>3.1889000000000002E-3</v>
      </c>
      <c r="Q271" s="29">
        <v>5.7659000000000002E-2</v>
      </c>
      <c r="R271" s="29">
        <v>3.9896000000000003E-3</v>
      </c>
      <c r="T271" s="174">
        <f t="shared" si="67"/>
        <v>6.3622435868514021E-6</v>
      </c>
      <c r="U271" s="174">
        <f t="shared" si="68"/>
        <v>4.5107947251721318E-6</v>
      </c>
      <c r="V271" s="174">
        <f t="shared" si="69"/>
        <v>1.5164396702061506E-5</v>
      </c>
      <c r="W271" s="174">
        <f t="shared" si="70"/>
        <v>1.1205975026257441E-5</v>
      </c>
      <c r="X271" s="174">
        <f t="shared" si="71"/>
        <v>8.1097272707656149E-6</v>
      </c>
      <c r="Y271" s="174">
        <f t="shared" si="72"/>
        <v>4.2289648733807909E-6</v>
      </c>
      <c r="Z271" s="174">
        <f t="shared" si="73"/>
        <v>1.5750539946211352E-5</v>
      </c>
      <c r="AA271" s="174">
        <f t="shared" si="74"/>
        <v>3.7214377406931967E-6</v>
      </c>
      <c r="AB271" s="174">
        <f t="shared" si="75"/>
        <v>6.786432392457035E-6</v>
      </c>
      <c r="AC271" s="174">
        <f t="shared" si="76"/>
        <v>4.6558524915392698E-6</v>
      </c>
      <c r="AE271" s="175">
        <f t="shared" si="77"/>
        <v>0.70899434509147263</v>
      </c>
      <c r="AF271" s="175">
        <f t="shared" si="78"/>
        <v>0.7389660958113855</v>
      </c>
      <c r="AG271" s="175">
        <f t="shared" si="79"/>
        <v>0.52146819889068197</v>
      </c>
      <c r="AH271" s="175">
        <f t="shared" si="80"/>
        <v>0.23627366130951938</v>
      </c>
      <c r="AI271" s="175">
        <f t="shared" si="81"/>
        <v>0.68605302790817513</v>
      </c>
    </row>
    <row r="272" spans="1:35" x14ac:dyDescent="0.25">
      <c r="A272" s="34" t="s">
        <v>824</v>
      </c>
      <c r="B272" s="30" t="s">
        <v>73</v>
      </c>
      <c r="C272" s="31" t="s">
        <v>825</v>
      </c>
      <c r="D272" s="32">
        <v>7902</v>
      </c>
      <c r="E272" s="31">
        <v>1</v>
      </c>
      <c r="F272" s="37"/>
      <c r="G272" s="173">
        <v>1300.1666666666667</v>
      </c>
      <c r="H272" s="173">
        <v>1138.5</v>
      </c>
      <c r="I272" s="29">
        <v>2.3046000000000001E-2</v>
      </c>
      <c r="J272" s="29">
        <v>5.6201000000000003E-3</v>
      </c>
      <c r="K272" s="29">
        <v>5.8364830070738644E-2</v>
      </c>
      <c r="L272" s="29">
        <v>1.5321489281783254E-2</v>
      </c>
      <c r="M272" s="29">
        <v>3.0431E-2</v>
      </c>
      <c r="N272" s="29">
        <v>5.6816000000000002E-3</v>
      </c>
      <c r="O272" s="29">
        <v>5.9747000000000001E-2</v>
      </c>
      <c r="P272" s="29">
        <v>5.2093E-3</v>
      </c>
      <c r="Q272" s="29">
        <v>2.3221485283572776E-2</v>
      </c>
      <c r="R272" s="29">
        <v>5.5657973678029842E-3</v>
      </c>
      <c r="T272" s="174">
        <f t="shared" si="67"/>
        <v>1.7725419817972053E-5</v>
      </c>
      <c r="U272" s="174">
        <f t="shared" si="68"/>
        <v>4.9364075537988584E-6</v>
      </c>
      <c r="V272" s="174">
        <f t="shared" si="69"/>
        <v>4.4890267968777314E-5</v>
      </c>
      <c r="W272" s="174">
        <f t="shared" si="70"/>
        <v>1.3457610260679186E-5</v>
      </c>
      <c r="X272" s="174">
        <f t="shared" si="71"/>
        <v>2.3405460838354057E-5</v>
      </c>
      <c r="Y272" s="174">
        <f t="shared" si="72"/>
        <v>4.9904259991216514E-6</v>
      </c>
      <c r="Z272" s="174">
        <f t="shared" si="73"/>
        <v>4.5953339315472372E-5</v>
      </c>
      <c r="AA272" s="174">
        <f t="shared" si="74"/>
        <v>4.5755819060166883E-6</v>
      </c>
      <c r="AB272" s="174">
        <f t="shared" si="75"/>
        <v>1.7860391193620901E-5</v>
      </c>
      <c r="AC272" s="174">
        <f t="shared" si="76"/>
        <v>4.8887109071611634E-6</v>
      </c>
      <c r="AE272" s="175">
        <f t="shared" si="77"/>
        <v>0.2784931248169234</v>
      </c>
      <c r="AF272" s="175">
        <f t="shared" si="78"/>
        <v>0.29978903823963371</v>
      </c>
      <c r="AG272" s="175">
        <f t="shared" si="79"/>
        <v>0.21321631022722445</v>
      </c>
      <c r="AH272" s="175">
        <f t="shared" si="80"/>
        <v>9.9570172139287857E-2</v>
      </c>
      <c r="AI272" s="175">
        <f t="shared" si="81"/>
        <v>0.27371801962026665</v>
      </c>
    </row>
    <row r="273" spans="1:35" x14ac:dyDescent="0.25">
      <c r="A273" s="34" t="s">
        <v>826</v>
      </c>
      <c r="B273" s="30" t="s">
        <v>73</v>
      </c>
      <c r="C273" s="31" t="s">
        <v>827</v>
      </c>
      <c r="D273" s="32">
        <v>298</v>
      </c>
      <c r="E273" s="31" t="s">
        <v>828</v>
      </c>
      <c r="F273" s="37"/>
      <c r="G273" s="173">
        <v>3112.0833333333335</v>
      </c>
      <c r="H273" s="173">
        <v>1547.05</v>
      </c>
      <c r="I273" s="29">
        <v>1.8921E-2</v>
      </c>
      <c r="J273" s="29">
        <v>7.8498999999999999E-3</v>
      </c>
      <c r="K273" s="29">
        <v>4.8154832797281527E-2</v>
      </c>
      <c r="L273" s="29">
        <v>1.8991048193991455E-2</v>
      </c>
      <c r="M273" s="29">
        <v>2.4969000000000002E-2</v>
      </c>
      <c r="N273" s="29">
        <v>9.2721000000000001E-3</v>
      </c>
      <c r="O273" s="29">
        <v>4.9239999999999999E-2</v>
      </c>
      <c r="P273" s="29">
        <v>9.8773999999999997E-3</v>
      </c>
      <c r="Q273" s="29">
        <v>1.7130747564133929E-2</v>
      </c>
      <c r="R273" s="29">
        <v>7.5351281021835692E-3</v>
      </c>
      <c r="T273" s="174">
        <f t="shared" si="67"/>
        <v>6.0798500468603562E-6</v>
      </c>
      <c r="U273" s="174">
        <f t="shared" si="68"/>
        <v>5.0741087876927053E-6</v>
      </c>
      <c r="V273" s="174">
        <f t="shared" si="69"/>
        <v>1.5473503643523319E-5</v>
      </c>
      <c r="W273" s="174">
        <f t="shared" si="70"/>
        <v>1.2275652496035329E-5</v>
      </c>
      <c r="X273" s="174">
        <f t="shared" si="71"/>
        <v>8.0232427366447993E-6</v>
      </c>
      <c r="Y273" s="174">
        <f t="shared" si="72"/>
        <v>5.9934068065026992E-6</v>
      </c>
      <c r="Z273" s="174">
        <f t="shared" si="73"/>
        <v>1.5822198420136562E-5</v>
      </c>
      <c r="AA273" s="174">
        <f t="shared" si="74"/>
        <v>6.3846675931611774E-6</v>
      </c>
      <c r="AB273" s="174">
        <f t="shared" si="75"/>
        <v>5.504591532189239E-6</v>
      </c>
      <c r="AC273" s="174">
        <f t="shared" si="76"/>
        <v>4.8706429024165797E-6</v>
      </c>
      <c r="AE273" s="175">
        <f t="shared" si="77"/>
        <v>0.83457794988101441</v>
      </c>
      <c r="AF273" s="175">
        <f t="shared" si="78"/>
        <v>0.79333373868260915</v>
      </c>
      <c r="AG273" s="175">
        <f t="shared" si="79"/>
        <v>0.74700554417091625</v>
      </c>
      <c r="AH273" s="175">
        <f t="shared" si="80"/>
        <v>0.40352594649777318</v>
      </c>
      <c r="AI273" s="175">
        <f t="shared" si="81"/>
        <v>0.88483275715091425</v>
      </c>
    </row>
    <row r="274" spans="1:35" x14ac:dyDescent="0.25">
      <c r="A274" s="34" t="s">
        <v>829</v>
      </c>
      <c r="B274" s="30" t="s">
        <v>73</v>
      </c>
      <c r="C274" s="31" t="s">
        <v>827</v>
      </c>
      <c r="D274" s="32">
        <v>298</v>
      </c>
      <c r="E274" s="31" t="s">
        <v>830</v>
      </c>
      <c r="F274" s="37"/>
      <c r="G274" s="173">
        <v>3895.9166666666665</v>
      </c>
      <c r="H274" s="173">
        <v>1654.9166666666667</v>
      </c>
      <c r="I274" s="29">
        <v>2.0358999999999999E-2</v>
      </c>
      <c r="J274" s="29">
        <v>8.4154E-3</v>
      </c>
      <c r="K274" s="29">
        <v>5.1813720549549871E-2</v>
      </c>
      <c r="L274" s="29">
        <v>2.0370047733795218E-2</v>
      </c>
      <c r="M274" s="29">
        <v>2.6866000000000001E-2</v>
      </c>
      <c r="N274" s="29">
        <v>9.9564000000000007E-3</v>
      </c>
      <c r="O274" s="29">
        <v>5.2981E-2</v>
      </c>
      <c r="P274" s="29">
        <v>1.0612E-2</v>
      </c>
      <c r="Q274" s="29">
        <v>1.8431054339848662E-2</v>
      </c>
      <c r="R274" s="29">
        <v>8.0768189427642655E-3</v>
      </c>
      <c r="T274" s="174">
        <f t="shared" si="67"/>
        <v>5.2257277919188896E-6</v>
      </c>
      <c r="U274" s="174">
        <f t="shared" si="68"/>
        <v>5.0850898836799435E-6</v>
      </c>
      <c r="V274" s="174">
        <f t="shared" si="69"/>
        <v>1.3299494055626585E-5</v>
      </c>
      <c r="W274" s="174">
        <f t="shared" si="70"/>
        <v>1.2308805720607412E-5</v>
      </c>
      <c r="X274" s="174">
        <f t="shared" si="71"/>
        <v>6.8959380548009676E-6</v>
      </c>
      <c r="Y274" s="174">
        <f t="shared" si="72"/>
        <v>6.0162545948940032E-6</v>
      </c>
      <c r="Z274" s="174">
        <f t="shared" si="73"/>
        <v>1.3599110179461403E-5</v>
      </c>
      <c r="AA274" s="174">
        <f t="shared" si="74"/>
        <v>6.412407472682411E-6</v>
      </c>
      <c r="AB274" s="174">
        <f t="shared" si="75"/>
        <v>4.7308646248889639E-6</v>
      </c>
      <c r="AC274" s="174">
        <f t="shared" si="76"/>
        <v>4.8804988827821732E-6</v>
      </c>
      <c r="AE274" s="175">
        <f t="shared" si="77"/>
        <v>0.97308740258984983</v>
      </c>
      <c r="AF274" s="175">
        <f t="shared" si="78"/>
        <v>0.9255093215670076</v>
      </c>
      <c r="AG274" s="175">
        <f t="shared" si="79"/>
        <v>0.87243454727750536</v>
      </c>
      <c r="AH274" s="175">
        <f t="shared" si="80"/>
        <v>0.47153140080937095</v>
      </c>
      <c r="AI274" s="175">
        <f t="shared" si="81"/>
        <v>1.0316293679396336</v>
      </c>
    </row>
    <row r="275" spans="1:35" x14ac:dyDescent="0.25">
      <c r="A275" s="34" t="s">
        <v>831</v>
      </c>
      <c r="B275" s="30" t="s">
        <v>73</v>
      </c>
      <c r="C275" s="31" t="s">
        <v>832</v>
      </c>
      <c r="D275" s="32">
        <v>6146</v>
      </c>
      <c r="E275" s="31">
        <v>1</v>
      </c>
      <c r="F275" s="37"/>
      <c r="G275" s="173">
        <v>5743.6666666666642</v>
      </c>
      <c r="H275" s="173">
        <v>1308.3666666666659</v>
      </c>
      <c r="I275" s="29">
        <v>3.8678999999999998E-2</v>
      </c>
      <c r="J275" s="29">
        <v>7.4352999999999997E-3</v>
      </c>
      <c r="K275" s="29">
        <v>9.2054999999999998E-2</v>
      </c>
      <c r="L275" s="29">
        <v>1.8336000000000002E-2</v>
      </c>
      <c r="M275" s="29">
        <v>4.9223000000000003E-2</v>
      </c>
      <c r="N275" s="29">
        <v>7.0567E-3</v>
      </c>
      <c r="O275" s="29">
        <v>9.5616000000000007E-2</v>
      </c>
      <c r="P275" s="29">
        <v>6.2509000000000002E-3</v>
      </c>
      <c r="Q275" s="29">
        <v>4.1125000000000002E-2</v>
      </c>
      <c r="R275" s="29">
        <v>7.4649E-3</v>
      </c>
      <c r="T275" s="174">
        <f t="shared" si="67"/>
        <v>6.734199988393015E-6</v>
      </c>
      <c r="U275" s="174">
        <f t="shared" si="68"/>
        <v>5.6828870602022913E-6</v>
      </c>
      <c r="V275" s="174">
        <f t="shared" si="69"/>
        <v>1.6027218385468059E-5</v>
      </c>
      <c r="W275" s="174">
        <f t="shared" si="70"/>
        <v>1.4014420014776704E-5</v>
      </c>
      <c r="X275" s="174">
        <f t="shared" si="71"/>
        <v>8.5699611165921922E-6</v>
      </c>
      <c r="Y275" s="174">
        <f t="shared" si="72"/>
        <v>5.3935186364678641E-6</v>
      </c>
      <c r="Z275" s="174">
        <f t="shared" si="73"/>
        <v>1.6647205617781914E-5</v>
      </c>
      <c r="AA275" s="174">
        <f t="shared" si="74"/>
        <v>4.7776362385671734E-6</v>
      </c>
      <c r="AB275" s="174">
        <f t="shared" si="75"/>
        <v>7.1600603563345171E-6</v>
      </c>
      <c r="AC275" s="174">
        <f t="shared" si="76"/>
        <v>5.7055106876257966E-6</v>
      </c>
      <c r="AE275" s="175">
        <f t="shared" si="77"/>
        <v>0.84388451040914225</v>
      </c>
      <c r="AF275" s="175">
        <f t="shared" si="78"/>
        <v>0.87441374277919826</v>
      </c>
      <c r="AG275" s="175">
        <f t="shared" si="79"/>
        <v>0.6293515878415763</v>
      </c>
      <c r="AH275" s="175">
        <f t="shared" si="80"/>
        <v>0.28699328573582844</v>
      </c>
      <c r="AI275" s="175">
        <f t="shared" si="81"/>
        <v>0.7968523173939619</v>
      </c>
    </row>
    <row r="276" spans="1:35" x14ac:dyDescent="0.25">
      <c r="A276" s="34" t="s">
        <v>833</v>
      </c>
      <c r="B276" s="30" t="s">
        <v>73</v>
      </c>
      <c r="C276" s="31" t="s">
        <v>832</v>
      </c>
      <c r="D276" s="32">
        <v>6146</v>
      </c>
      <c r="E276" s="31">
        <v>2</v>
      </c>
      <c r="F276" s="37"/>
      <c r="G276" s="173">
        <v>4384.2749999999996</v>
      </c>
      <c r="H276" s="173">
        <v>1218.175</v>
      </c>
      <c r="I276" s="29">
        <v>3.6184000000000001E-2</v>
      </c>
      <c r="J276" s="29">
        <v>6.0658999999999999E-3</v>
      </c>
      <c r="K276" s="29">
        <v>8.6194999999999994E-2</v>
      </c>
      <c r="L276" s="29">
        <v>1.5006E-2</v>
      </c>
      <c r="M276" s="29">
        <v>4.6096999999999999E-2</v>
      </c>
      <c r="N276" s="29">
        <v>5.7260999999999996E-3</v>
      </c>
      <c r="O276" s="29">
        <v>8.9537000000000005E-2</v>
      </c>
      <c r="P276" s="29">
        <v>5.0585999999999999E-3</v>
      </c>
      <c r="Q276" s="29">
        <v>3.8559999999999997E-2</v>
      </c>
      <c r="R276" s="29">
        <v>6.1475000000000002E-3</v>
      </c>
      <c r="T276" s="174">
        <f t="shared" si="67"/>
        <v>8.2531319317332981E-6</v>
      </c>
      <c r="U276" s="174">
        <f t="shared" si="68"/>
        <v>4.9794980195784676E-6</v>
      </c>
      <c r="V276" s="174">
        <f t="shared" si="69"/>
        <v>1.9660035011489928E-5</v>
      </c>
      <c r="W276" s="174">
        <f t="shared" si="70"/>
        <v>1.2318427155375871E-5</v>
      </c>
      <c r="X276" s="174">
        <f t="shared" si="71"/>
        <v>1.0514167108586939E-5</v>
      </c>
      <c r="Y276" s="174">
        <f t="shared" si="72"/>
        <v>4.7005561598292523E-6</v>
      </c>
      <c r="Z276" s="174">
        <f t="shared" si="73"/>
        <v>2.0422304714006308E-5</v>
      </c>
      <c r="AA276" s="174">
        <f t="shared" si="74"/>
        <v>4.1526053317462596E-6</v>
      </c>
      <c r="AB276" s="174">
        <f t="shared" si="75"/>
        <v>8.795068739985517E-6</v>
      </c>
      <c r="AC276" s="174">
        <f t="shared" si="76"/>
        <v>5.0464834691238946E-6</v>
      </c>
      <c r="AE276" s="175">
        <f t="shared" si="77"/>
        <v>0.60334647025722377</v>
      </c>
      <c r="AF276" s="175">
        <f t="shared" si="78"/>
        <v>0.6265719846468536</v>
      </c>
      <c r="AG276" s="175">
        <f t="shared" si="79"/>
        <v>0.44706880833102797</v>
      </c>
      <c r="AH276" s="175">
        <f t="shared" si="80"/>
        <v>0.20333676291188929</v>
      </c>
      <c r="AI276" s="175">
        <f t="shared" si="81"/>
        <v>0.57378556305998862</v>
      </c>
    </row>
    <row r="277" spans="1:35" x14ac:dyDescent="0.25">
      <c r="A277" s="34" t="s">
        <v>834</v>
      </c>
      <c r="B277" s="30" t="s">
        <v>73</v>
      </c>
      <c r="C277" s="31" t="s">
        <v>832</v>
      </c>
      <c r="D277" s="32">
        <v>6146</v>
      </c>
      <c r="E277" s="31">
        <v>3</v>
      </c>
      <c r="F277" s="37"/>
      <c r="G277" s="173">
        <v>5439.8374999999996</v>
      </c>
      <c r="H277" s="173">
        <v>1253.9166666666663</v>
      </c>
      <c r="I277" s="29">
        <v>3.3116E-2</v>
      </c>
      <c r="J277" s="29">
        <v>6.3412E-3</v>
      </c>
      <c r="K277" s="29">
        <v>7.8814999999999996E-2</v>
      </c>
      <c r="L277" s="29">
        <v>1.5647999999999999E-2</v>
      </c>
      <c r="M277" s="29">
        <v>4.2141999999999999E-2</v>
      </c>
      <c r="N277" s="29">
        <v>5.9987E-3</v>
      </c>
      <c r="O277" s="29">
        <v>8.1862000000000004E-2</v>
      </c>
      <c r="P277" s="29">
        <v>5.3024999999999999E-3</v>
      </c>
      <c r="Q277" s="29">
        <v>3.5209999999999998E-2</v>
      </c>
      <c r="R277" s="29">
        <v>6.4025999999999996E-3</v>
      </c>
      <c r="T277" s="174">
        <f t="shared" si="67"/>
        <v>6.0876818471139997E-6</v>
      </c>
      <c r="U277" s="174">
        <f t="shared" si="68"/>
        <v>5.0571143749584653E-6</v>
      </c>
      <c r="V277" s="174">
        <f t="shared" si="69"/>
        <v>1.448848426078904E-5</v>
      </c>
      <c r="W277" s="174">
        <f t="shared" si="70"/>
        <v>1.2479298198976542E-5</v>
      </c>
      <c r="X277" s="174">
        <f t="shared" si="71"/>
        <v>7.7469225873015515E-6</v>
      </c>
      <c r="Y277" s="174">
        <f t="shared" si="72"/>
        <v>4.783970226623249E-6</v>
      </c>
      <c r="Z277" s="174">
        <f t="shared" si="73"/>
        <v>1.5048611286642296E-5</v>
      </c>
      <c r="AA277" s="174">
        <f t="shared" si="74"/>
        <v>4.2287499169269633E-6</v>
      </c>
      <c r="AB277" s="174">
        <f t="shared" si="75"/>
        <v>6.4726198163088515E-6</v>
      </c>
      <c r="AC277" s="174">
        <f t="shared" si="76"/>
        <v>5.1060809463680479E-6</v>
      </c>
      <c r="AE277" s="175">
        <f t="shared" si="77"/>
        <v>0.83071265909796232</v>
      </c>
      <c r="AF277" s="175">
        <f t="shared" si="78"/>
        <v>0.86132531011197178</v>
      </c>
      <c r="AG277" s="175">
        <f t="shared" si="79"/>
        <v>0.61753169374184058</v>
      </c>
      <c r="AH277" s="175">
        <f t="shared" si="80"/>
        <v>0.28100599027902051</v>
      </c>
      <c r="AI277" s="175">
        <f t="shared" si="81"/>
        <v>0.78887391678751473</v>
      </c>
    </row>
    <row r="278" spans="1:35" x14ac:dyDescent="0.25">
      <c r="A278" s="34" t="s">
        <v>835</v>
      </c>
      <c r="B278" s="30" t="s">
        <v>73</v>
      </c>
      <c r="C278" s="31" t="s">
        <v>836</v>
      </c>
      <c r="D278" s="32">
        <v>6147</v>
      </c>
      <c r="E278" s="31">
        <v>1</v>
      </c>
      <c r="F278" s="37"/>
      <c r="G278" s="173">
        <v>5860.3083333333334</v>
      </c>
      <c r="H278" s="173">
        <v>700.99999999999989</v>
      </c>
      <c r="I278" s="29">
        <v>3.0252000000000001E-2</v>
      </c>
      <c r="J278" s="29">
        <v>3.7829999999999999E-3</v>
      </c>
      <c r="K278" s="29">
        <v>7.2077000000000002E-2</v>
      </c>
      <c r="L278" s="29">
        <v>9.4018999999999995E-3</v>
      </c>
      <c r="M278" s="29">
        <v>3.8553999999999998E-2</v>
      </c>
      <c r="N278" s="29">
        <v>3.5452000000000001E-3</v>
      </c>
      <c r="O278" s="29">
        <v>7.4883000000000005E-2</v>
      </c>
      <c r="P278" s="29">
        <v>3.1215000000000001E-3</v>
      </c>
      <c r="Q278" s="29">
        <v>3.2263E-2</v>
      </c>
      <c r="R278" s="29">
        <v>3.9075999999999998E-3</v>
      </c>
      <c r="T278" s="174">
        <f t="shared" si="67"/>
        <v>5.1621857211722362E-6</v>
      </c>
      <c r="U278" s="174">
        <f t="shared" si="68"/>
        <v>5.39657631954351E-6</v>
      </c>
      <c r="V278" s="174">
        <f t="shared" si="69"/>
        <v>1.2299182210264819E-5</v>
      </c>
      <c r="W278" s="174">
        <f t="shared" si="70"/>
        <v>1.3412125534950073E-5</v>
      </c>
      <c r="X278" s="174">
        <f t="shared" si="71"/>
        <v>6.578834731392119E-6</v>
      </c>
      <c r="Y278" s="174">
        <f t="shared" si="72"/>
        <v>5.0573466476462202E-6</v>
      </c>
      <c r="Z278" s="174">
        <f t="shared" si="73"/>
        <v>1.2777996607118227E-5</v>
      </c>
      <c r="AA278" s="174">
        <f t="shared" si="74"/>
        <v>4.4529243937232535E-6</v>
      </c>
      <c r="AB278" s="174">
        <f t="shared" si="75"/>
        <v>5.5053417269000348E-6</v>
      </c>
      <c r="AC278" s="174">
        <f t="shared" si="76"/>
        <v>5.57432239657632E-6</v>
      </c>
      <c r="AE278" s="175">
        <f t="shared" si="77"/>
        <v>1.0454053013648739</v>
      </c>
      <c r="AF278" s="175">
        <f t="shared" si="78"/>
        <v>1.0904892134825352</v>
      </c>
      <c r="AG278" s="175">
        <f t="shared" si="79"/>
        <v>0.76872985173410135</v>
      </c>
      <c r="AH278" s="175">
        <f t="shared" si="80"/>
        <v>0.34848376710654838</v>
      </c>
      <c r="AI278" s="175">
        <f t="shared" si="81"/>
        <v>1.0125297707387053</v>
      </c>
    </row>
    <row r="279" spans="1:35" x14ac:dyDescent="0.25">
      <c r="A279" s="34" t="s">
        <v>837</v>
      </c>
      <c r="B279" s="30" t="s">
        <v>73</v>
      </c>
      <c r="C279" s="31" t="s">
        <v>836</v>
      </c>
      <c r="D279" s="32">
        <v>6147</v>
      </c>
      <c r="E279" s="31">
        <v>2</v>
      </c>
      <c r="F279" s="37"/>
      <c r="G279" s="173">
        <v>6629.8416666666662</v>
      </c>
      <c r="H279" s="173">
        <v>712.89166666666677</v>
      </c>
      <c r="I279" s="29">
        <v>2.8494999999999999E-2</v>
      </c>
      <c r="J279" s="29">
        <v>3.3235000000000001E-3</v>
      </c>
      <c r="K279" s="29">
        <v>6.7904910796604948E-2</v>
      </c>
      <c r="L279" s="29">
        <v>8.2805476831499993E-3</v>
      </c>
      <c r="M279" s="29">
        <v>3.6313999999999999E-2</v>
      </c>
      <c r="N279" s="29">
        <v>3.1101000000000002E-3</v>
      </c>
      <c r="O279" s="29">
        <v>7.0530999999999996E-2</v>
      </c>
      <c r="P279" s="29">
        <v>2.7334999999999998E-3</v>
      </c>
      <c r="Q279" s="29">
        <v>3.0348524780455709E-2</v>
      </c>
      <c r="R279" s="29">
        <v>3.3819839930561463E-3</v>
      </c>
      <c r="T279" s="174">
        <f t="shared" si="67"/>
        <v>4.2979910279405868E-6</v>
      </c>
      <c r="U279" s="174">
        <f t="shared" si="68"/>
        <v>4.6619986673992066E-6</v>
      </c>
      <c r="V279" s="174">
        <f t="shared" si="69"/>
        <v>1.0242312593680083E-5</v>
      </c>
      <c r="W279" s="174">
        <f t="shared" si="70"/>
        <v>1.1615436216091736E-5</v>
      </c>
      <c r="X279" s="174">
        <f t="shared" si="71"/>
        <v>5.4773555426788725E-6</v>
      </c>
      <c r="Y279" s="174">
        <f t="shared" si="72"/>
        <v>4.3626544472629074E-6</v>
      </c>
      <c r="Z279" s="174">
        <f t="shared" si="73"/>
        <v>1.0638413938995526E-5</v>
      </c>
      <c r="AA279" s="174">
        <f t="shared" si="74"/>
        <v>3.8343834383438339E-6</v>
      </c>
      <c r="AB279" s="174">
        <f t="shared" si="75"/>
        <v>4.5775640364145011E-6</v>
      </c>
      <c r="AC279" s="174">
        <f t="shared" si="76"/>
        <v>4.7440363679233346E-6</v>
      </c>
      <c r="AE279" s="175">
        <f t="shared" si="77"/>
        <v>1.084692507986234</v>
      </c>
      <c r="AF279" s="175">
        <f t="shared" si="78"/>
        <v>1.1340638268801642</v>
      </c>
      <c r="AG279" s="175">
        <f t="shared" si="79"/>
        <v>0.79648918410894587</v>
      </c>
      <c r="AH279" s="175">
        <f t="shared" si="80"/>
        <v>0.36042811083790882</v>
      </c>
      <c r="AI279" s="175">
        <f t="shared" si="81"/>
        <v>1.0363670131503453</v>
      </c>
    </row>
    <row r="280" spans="1:35" x14ac:dyDescent="0.25">
      <c r="A280" s="34" t="s">
        <v>838</v>
      </c>
      <c r="B280" s="30" t="s">
        <v>73</v>
      </c>
      <c r="C280" s="31" t="s">
        <v>836</v>
      </c>
      <c r="D280" s="32">
        <v>6147</v>
      </c>
      <c r="E280" s="31">
        <v>3</v>
      </c>
      <c r="F280" s="37"/>
      <c r="G280" s="173">
        <v>3097.7666666666664</v>
      </c>
      <c r="H280" s="173">
        <v>1262.0249999999999</v>
      </c>
      <c r="I280" s="29">
        <v>2.537E-2</v>
      </c>
      <c r="J280" s="29">
        <v>5.9962000000000001E-3</v>
      </c>
      <c r="K280" s="29">
        <v>6.0371647912427474E-2</v>
      </c>
      <c r="L280" s="29">
        <v>1.4799287860003108E-2</v>
      </c>
      <c r="M280" s="29">
        <v>3.2279000000000002E-2</v>
      </c>
      <c r="N280" s="29">
        <v>5.6661999999999997E-3</v>
      </c>
      <c r="O280" s="29">
        <v>6.2701999999999994E-2</v>
      </c>
      <c r="P280" s="29">
        <v>5.0045000000000003E-3</v>
      </c>
      <c r="Q280" s="29">
        <v>2.7042437291738726E-2</v>
      </c>
      <c r="R280" s="29">
        <v>6.1008636812635081E-3</v>
      </c>
      <c r="T280" s="174">
        <f t="shared" si="67"/>
        <v>8.1897711254344543E-6</v>
      </c>
      <c r="U280" s="174">
        <f t="shared" si="68"/>
        <v>4.751252946653197E-6</v>
      </c>
      <c r="V280" s="174">
        <f t="shared" si="69"/>
        <v>1.9488765426412838E-5</v>
      </c>
      <c r="W280" s="174">
        <f t="shared" si="70"/>
        <v>1.1726620201662495E-5</v>
      </c>
      <c r="X280" s="174">
        <f t="shared" si="71"/>
        <v>1.0420087589984184E-5</v>
      </c>
      <c r="Y280" s="174">
        <f t="shared" si="72"/>
        <v>4.4897684277252827E-6</v>
      </c>
      <c r="Z280" s="174">
        <f t="shared" si="73"/>
        <v>2.0241033863105677E-5</v>
      </c>
      <c r="AA280" s="174">
        <f t="shared" si="74"/>
        <v>3.965452348408313E-6</v>
      </c>
      <c r="AB280" s="174">
        <f t="shared" si="75"/>
        <v>8.7296559752957709E-6</v>
      </c>
      <c r="AC280" s="174">
        <f t="shared" si="76"/>
        <v>4.8341860749695998E-6</v>
      </c>
      <c r="AE280" s="175">
        <f t="shared" si="77"/>
        <v>0.58014477741600512</v>
      </c>
      <c r="AF280" s="175">
        <f t="shared" si="78"/>
        <v>0.60171180395909429</v>
      </c>
      <c r="AG280" s="175">
        <f t="shared" si="79"/>
        <v>0.43087626557389597</v>
      </c>
      <c r="AH280" s="175">
        <f t="shared" si="80"/>
        <v>0.19591155151596959</v>
      </c>
      <c r="AI280" s="175">
        <f t="shared" si="81"/>
        <v>0.55376593174461397</v>
      </c>
    </row>
    <row r="281" spans="1:35" x14ac:dyDescent="0.25">
      <c r="A281" s="34" t="s">
        <v>839</v>
      </c>
      <c r="B281" s="30" t="s">
        <v>73</v>
      </c>
      <c r="C281" s="31" t="s">
        <v>840</v>
      </c>
      <c r="D281" s="32">
        <v>6139</v>
      </c>
      <c r="E281" s="31">
        <v>1</v>
      </c>
      <c r="F281" s="38"/>
      <c r="G281" s="173">
        <v>1764.8666666666668</v>
      </c>
      <c r="H281" s="173">
        <v>749.54166666666663</v>
      </c>
      <c r="I281" s="29">
        <v>1.1224E-2</v>
      </c>
      <c r="J281" s="29">
        <v>4.3401999999999998E-3</v>
      </c>
      <c r="K281" s="29">
        <v>2.8574799260803925E-2</v>
      </c>
      <c r="L281" s="29">
        <v>9.8948391831938914E-3</v>
      </c>
      <c r="M281" s="29">
        <v>1.4774000000000001E-2</v>
      </c>
      <c r="N281" s="29">
        <v>4.8519000000000001E-3</v>
      </c>
      <c r="O281" s="29">
        <v>2.9045000000000001E-2</v>
      </c>
      <c r="P281" s="29">
        <v>5.3493000000000004E-3</v>
      </c>
      <c r="Q281" s="29">
        <v>1.0245037117537392E-2</v>
      </c>
      <c r="R281" s="29">
        <v>4.2780327351634694E-3</v>
      </c>
      <c r="T281" s="174">
        <f t="shared" si="67"/>
        <v>6.3596872284969586E-6</v>
      </c>
      <c r="U281" s="174">
        <f t="shared" si="68"/>
        <v>5.7904719550836622E-6</v>
      </c>
      <c r="V281" s="174">
        <f t="shared" si="69"/>
        <v>1.6190911075890863E-5</v>
      </c>
      <c r="W281" s="174">
        <f t="shared" si="70"/>
        <v>1.3201186302554527E-5</v>
      </c>
      <c r="X281" s="174">
        <f t="shared" si="71"/>
        <v>8.3711706266762368E-6</v>
      </c>
      <c r="Y281" s="174">
        <f t="shared" si="72"/>
        <v>6.4731558174439938E-6</v>
      </c>
      <c r="Z281" s="174">
        <f t="shared" si="73"/>
        <v>1.6457333887356929E-5</v>
      </c>
      <c r="AA281" s="174">
        <f t="shared" si="74"/>
        <v>7.1367613541608772E-6</v>
      </c>
      <c r="AB281" s="174">
        <f t="shared" si="75"/>
        <v>5.8049921339878696E-6</v>
      </c>
      <c r="AC281" s="174">
        <f t="shared" si="76"/>
        <v>5.7075315828519241E-6</v>
      </c>
      <c r="AE281" s="175">
        <f t="shared" si="77"/>
        <v>0.91049634157121528</v>
      </c>
      <c r="AF281" s="175">
        <f t="shared" si="78"/>
        <v>0.81534548863107548</v>
      </c>
      <c r="AG281" s="175">
        <f t="shared" si="79"/>
        <v>0.77326769529892525</v>
      </c>
      <c r="AH281" s="175">
        <f t="shared" si="80"/>
        <v>0.43365234022769472</v>
      </c>
      <c r="AI281" s="175">
        <f t="shared" si="81"/>
        <v>0.98321090728696769</v>
      </c>
    </row>
    <row r="282" spans="1:35" x14ac:dyDescent="0.25">
      <c r="A282" s="34" t="s">
        <v>841</v>
      </c>
      <c r="B282" s="30" t="s">
        <v>73</v>
      </c>
      <c r="C282" s="31" t="s">
        <v>840</v>
      </c>
      <c r="D282" s="32">
        <v>6139</v>
      </c>
      <c r="E282" s="31">
        <v>2</v>
      </c>
      <c r="F282" s="37"/>
      <c r="G282" s="173">
        <v>1807.8083333333327</v>
      </c>
      <c r="H282" s="173">
        <v>753.35</v>
      </c>
      <c r="I282" s="29">
        <v>1.1512E-2</v>
      </c>
      <c r="J282" s="29">
        <v>3.7913999999999999E-3</v>
      </c>
      <c r="K282" s="29">
        <v>2.9313613133858107E-2</v>
      </c>
      <c r="L282" s="29">
        <v>8.6513028320807095E-3</v>
      </c>
      <c r="M282" s="29">
        <v>1.5152000000000001E-2</v>
      </c>
      <c r="N282" s="29">
        <v>4.2320999999999999E-3</v>
      </c>
      <c r="O282" s="29">
        <v>2.9787999999999999E-2</v>
      </c>
      <c r="P282" s="29">
        <v>4.6493999999999997E-3</v>
      </c>
      <c r="Q282" s="29">
        <v>1.0506303474747136E-2</v>
      </c>
      <c r="R282" s="29">
        <v>3.7386224694929962E-3</v>
      </c>
      <c r="T282" s="174">
        <f t="shared" si="67"/>
        <v>6.3679317036743407E-6</v>
      </c>
      <c r="U282" s="174">
        <f t="shared" si="68"/>
        <v>5.0327205150328531E-6</v>
      </c>
      <c r="V282" s="174">
        <f t="shared" si="69"/>
        <v>1.6215000558055907E-5</v>
      </c>
      <c r="W282" s="174">
        <f t="shared" si="70"/>
        <v>1.1483776242225671E-5</v>
      </c>
      <c r="X282" s="174">
        <f t="shared" si="71"/>
        <v>8.3814194904511476E-6</v>
      </c>
      <c r="Y282" s="174">
        <f t="shared" si="72"/>
        <v>5.6177075728413082E-6</v>
      </c>
      <c r="Z282" s="174">
        <f t="shared" si="73"/>
        <v>1.647741049244712E-5</v>
      </c>
      <c r="AA282" s="174">
        <f t="shared" si="74"/>
        <v>6.1716333709431204E-6</v>
      </c>
      <c r="AB282" s="174">
        <f t="shared" si="75"/>
        <v>5.8116246512566172E-6</v>
      </c>
      <c r="AC282" s="174">
        <f t="shared" si="76"/>
        <v>4.9626633961545045E-6</v>
      </c>
      <c r="AE282" s="175">
        <f t="shared" si="77"/>
        <v>0.7903226273813424</v>
      </c>
      <c r="AF282" s="175">
        <f t="shared" si="78"/>
        <v>0.70821929367867476</v>
      </c>
      <c r="AG282" s="175">
        <f t="shared" si="79"/>
        <v>0.67025729701770642</v>
      </c>
      <c r="AH282" s="175">
        <f t="shared" si="80"/>
        <v>0.37455116954038747</v>
      </c>
      <c r="AI282" s="175">
        <f t="shared" si="81"/>
        <v>0.85392015038023039</v>
      </c>
    </row>
    <row r="283" spans="1:35" x14ac:dyDescent="0.25">
      <c r="A283" s="34" t="s">
        <v>842</v>
      </c>
      <c r="B283" s="30" t="s">
        <v>73</v>
      </c>
      <c r="C283" s="31" t="s">
        <v>840</v>
      </c>
      <c r="D283" s="32">
        <v>6139</v>
      </c>
      <c r="E283" s="31">
        <v>3</v>
      </c>
      <c r="F283" s="37"/>
      <c r="G283" s="173">
        <v>2012.8625000000002</v>
      </c>
      <c r="H283" s="173">
        <v>871.23750000000007</v>
      </c>
      <c r="I283" s="29">
        <v>1.1717E-2</v>
      </c>
      <c r="J283" s="29">
        <v>4.9213E-3</v>
      </c>
      <c r="K283" s="29">
        <v>2.9683020070385199E-2</v>
      </c>
      <c r="L283" s="29">
        <v>1.0497742079087576E-2</v>
      </c>
      <c r="M283" s="29">
        <v>1.5408E-2</v>
      </c>
      <c r="N283" s="29">
        <v>5.4705999999999999E-3</v>
      </c>
      <c r="O283" s="29">
        <v>3.0283999999999998E-2</v>
      </c>
      <c r="P283" s="29">
        <v>5.5433000000000001E-3</v>
      </c>
      <c r="Q283" s="29">
        <v>1.1278819345205457E-2</v>
      </c>
      <c r="R283" s="29">
        <v>4.8595793372704522E-3</v>
      </c>
      <c r="T283" s="174">
        <f t="shared" si="67"/>
        <v>5.8210632867371711E-6</v>
      </c>
      <c r="U283" s="174">
        <f t="shared" si="68"/>
        <v>5.648631974633782E-6</v>
      </c>
      <c r="V283" s="174">
        <f t="shared" si="69"/>
        <v>1.4746670510472124E-5</v>
      </c>
      <c r="W283" s="174">
        <f t="shared" si="70"/>
        <v>1.2049231213173876E-5</v>
      </c>
      <c r="X283" s="174">
        <f t="shared" si="71"/>
        <v>7.6547702587732643E-6</v>
      </c>
      <c r="Y283" s="174">
        <f t="shared" si="72"/>
        <v>6.2791144779695542E-6</v>
      </c>
      <c r="Z283" s="174">
        <f t="shared" si="73"/>
        <v>1.5045240298331354E-5</v>
      </c>
      <c r="AA283" s="174">
        <f t="shared" si="74"/>
        <v>6.3625590037159786E-6</v>
      </c>
      <c r="AB283" s="174">
        <f t="shared" si="75"/>
        <v>5.6033729801243032E-6</v>
      </c>
      <c r="AC283" s="174">
        <f t="shared" si="76"/>
        <v>5.5777894515220613E-6</v>
      </c>
      <c r="AE283" s="175">
        <f t="shared" si="77"/>
        <v>0.97037803857995153</v>
      </c>
      <c r="AF283" s="175">
        <f t="shared" si="78"/>
        <v>0.8170814696522376</v>
      </c>
      <c r="AG283" s="175">
        <f t="shared" si="79"/>
        <v>0.820287776863447</v>
      </c>
      <c r="AH283" s="175">
        <f t="shared" si="80"/>
        <v>0.4228951400943487</v>
      </c>
      <c r="AI283" s="175">
        <f t="shared" si="81"/>
        <v>0.99543426277476277</v>
      </c>
    </row>
    <row r="284" spans="1:35" x14ac:dyDescent="0.25">
      <c r="A284" s="34" t="s">
        <v>843</v>
      </c>
      <c r="B284" s="30" t="s">
        <v>74</v>
      </c>
      <c r="C284" s="31" t="s">
        <v>844</v>
      </c>
      <c r="D284" s="32"/>
      <c r="E284" s="31">
        <v>4</v>
      </c>
      <c r="F284" s="31" t="s">
        <v>845</v>
      </c>
      <c r="G284" s="173">
        <v>0.75</v>
      </c>
      <c r="H284" s="173">
        <v>162.8125</v>
      </c>
      <c r="I284" s="29">
        <v>4.0340000000000001E-2</v>
      </c>
      <c r="J284" s="29">
        <v>7.2602999999999999E-3</v>
      </c>
      <c r="K284" s="29">
        <v>0.13245999999999999</v>
      </c>
      <c r="L284" s="29">
        <v>3.1099000000000002E-2</v>
      </c>
      <c r="M284" s="29">
        <v>3.4186000000000001E-2</v>
      </c>
      <c r="N284" s="29">
        <v>6.5779999999999996E-3</v>
      </c>
      <c r="O284" s="29">
        <v>4.1813000000000003E-2</v>
      </c>
      <c r="P284" s="29">
        <v>2.0688000000000002E-2</v>
      </c>
      <c r="Q284" s="29">
        <v>3.6569999999999998E-2</v>
      </c>
      <c r="R284" s="29">
        <v>4.6511E-3</v>
      </c>
      <c r="T284" s="174">
        <f t="shared" si="67"/>
        <v>5.378666666666667E-2</v>
      </c>
      <c r="U284" s="174">
        <f t="shared" si="68"/>
        <v>4.4593013435700575E-5</v>
      </c>
      <c r="V284" s="174">
        <f t="shared" si="69"/>
        <v>0.17661333333333332</v>
      </c>
      <c r="W284" s="174">
        <f t="shared" si="70"/>
        <v>1.9101113243761997E-4</v>
      </c>
      <c r="X284" s="174">
        <f t="shared" si="71"/>
        <v>4.5581333333333335E-2</v>
      </c>
      <c r="Y284" s="174">
        <f t="shared" si="72"/>
        <v>4.0402303262955855E-5</v>
      </c>
      <c r="Z284" s="174">
        <f t="shared" si="73"/>
        <v>5.5750666666666671E-2</v>
      </c>
      <c r="AA284" s="174">
        <f t="shared" si="74"/>
        <v>1.2706641074856047E-4</v>
      </c>
      <c r="AB284" s="174">
        <f t="shared" si="75"/>
        <v>4.8759999999999998E-2</v>
      </c>
      <c r="AC284" s="174">
        <f t="shared" si="76"/>
        <v>2.8567216890595008E-5</v>
      </c>
      <c r="AE284" s="175">
        <f t="shared" si="77"/>
        <v>8.2907189084718467E-4</v>
      </c>
      <c r="AF284" s="175">
        <f t="shared" si="78"/>
        <v>1.0815215863522194E-3</v>
      </c>
      <c r="AG284" s="175">
        <f t="shared" si="79"/>
        <v>8.8637826733800064E-4</v>
      </c>
      <c r="AH284" s="175">
        <f t="shared" si="80"/>
        <v>2.2791908751206647E-3</v>
      </c>
      <c r="AI284" s="175">
        <f t="shared" si="81"/>
        <v>5.858740133428017E-4</v>
      </c>
    </row>
    <row r="285" spans="1:35" x14ac:dyDescent="0.25">
      <c r="A285" s="34" t="s">
        <v>846</v>
      </c>
      <c r="B285" s="30" t="s">
        <v>74</v>
      </c>
      <c r="C285" s="31" t="s">
        <v>847</v>
      </c>
      <c r="D285" s="32"/>
      <c r="E285" s="31">
        <v>1</v>
      </c>
      <c r="F285" s="31" t="s">
        <v>848</v>
      </c>
      <c r="G285" s="173"/>
      <c r="H285" s="173"/>
      <c r="I285" s="29">
        <v>5.1628E-2</v>
      </c>
      <c r="J285" s="29">
        <v>1.5115E-2</v>
      </c>
      <c r="K285" s="29">
        <v>0.11329</v>
      </c>
      <c r="L285" s="29">
        <v>6.3495999999999997E-2</v>
      </c>
      <c r="M285" s="29">
        <v>1.8029E-2</v>
      </c>
      <c r="N285" s="29">
        <v>8.7585000000000007E-3</v>
      </c>
      <c r="O285" s="29">
        <v>5.0590999999999997E-2</v>
      </c>
      <c r="P285" s="29">
        <v>1.4529E-2</v>
      </c>
      <c r="Q285" s="29">
        <v>4.8124E-2</v>
      </c>
      <c r="R285" s="29">
        <v>1.0775E-2</v>
      </c>
      <c r="T285" s="174"/>
      <c r="U285" s="174"/>
      <c r="V285" s="174"/>
      <c r="W285" s="174"/>
      <c r="X285" s="174"/>
      <c r="Y285" s="174"/>
      <c r="Z285" s="174"/>
      <c r="AA285" s="174"/>
      <c r="AB285" s="174"/>
      <c r="AC285" s="174"/>
      <c r="AE285" s="175"/>
      <c r="AF285" s="175"/>
      <c r="AG285" s="175"/>
      <c r="AH285" s="175"/>
      <c r="AI285" s="175"/>
    </row>
    <row r="286" spans="1:35" x14ac:dyDescent="0.25">
      <c r="A286" s="34" t="s">
        <v>849</v>
      </c>
      <c r="B286" s="30" t="s">
        <v>74</v>
      </c>
      <c r="C286" s="31" t="s">
        <v>847</v>
      </c>
      <c r="D286" s="32"/>
      <c r="E286" s="31">
        <v>2</v>
      </c>
      <c r="F286" s="31" t="s">
        <v>850</v>
      </c>
      <c r="G286" s="173"/>
      <c r="H286" s="173"/>
      <c r="I286" s="29">
        <v>7.1843000000000004E-2</v>
      </c>
      <c r="J286" s="29">
        <v>1.3854E-2</v>
      </c>
      <c r="K286" s="29">
        <v>0.15762000000000001</v>
      </c>
      <c r="L286" s="29">
        <v>5.8215000000000003E-2</v>
      </c>
      <c r="M286" s="29">
        <v>2.5072000000000001E-2</v>
      </c>
      <c r="N286" s="29">
        <v>8.0216999999999997E-3</v>
      </c>
      <c r="O286" s="29">
        <v>7.0384000000000002E-2</v>
      </c>
      <c r="P286" s="29">
        <v>1.3323E-2</v>
      </c>
      <c r="Q286" s="29">
        <v>6.6973000000000005E-2</v>
      </c>
      <c r="R286" s="29">
        <v>9.8794E-3</v>
      </c>
      <c r="T286" s="174"/>
      <c r="U286" s="174"/>
      <c r="V286" s="174"/>
      <c r="W286" s="174"/>
      <c r="X286" s="174"/>
      <c r="Y286" s="174"/>
      <c r="Z286" s="174"/>
      <c r="AA286" s="174"/>
      <c r="AB286" s="174"/>
      <c r="AC286" s="174"/>
      <c r="AE286" s="175"/>
      <c r="AF286" s="175"/>
      <c r="AG286" s="175"/>
      <c r="AH286" s="175"/>
      <c r="AI286" s="175"/>
    </row>
    <row r="287" spans="1:35" x14ac:dyDescent="0.25">
      <c r="A287" s="34" t="s">
        <v>851</v>
      </c>
      <c r="B287" s="30" t="s">
        <v>74</v>
      </c>
      <c r="C287" s="31" t="s">
        <v>847</v>
      </c>
      <c r="D287" s="32"/>
      <c r="E287" s="31">
        <v>3</v>
      </c>
      <c r="F287" s="31" t="s">
        <v>852</v>
      </c>
      <c r="G287" s="173"/>
      <c r="H287" s="173"/>
      <c r="I287" s="29">
        <v>0.11204</v>
      </c>
      <c r="J287" s="29">
        <v>2.3344E-2</v>
      </c>
      <c r="K287" s="29">
        <v>0.25319999999999998</v>
      </c>
      <c r="L287" s="29">
        <v>9.2036000000000007E-2</v>
      </c>
      <c r="M287" s="29">
        <v>3.9248999999999999E-2</v>
      </c>
      <c r="N287" s="29">
        <v>1.3353E-2</v>
      </c>
      <c r="O287" s="29">
        <v>0.10983</v>
      </c>
      <c r="P287" s="29">
        <v>2.2221000000000001E-2</v>
      </c>
      <c r="Q287" s="29">
        <v>0.10718999999999999</v>
      </c>
      <c r="R287" s="29">
        <v>1.6664999999999999E-2</v>
      </c>
      <c r="T287" s="174"/>
      <c r="U287" s="174"/>
      <c r="V287" s="174"/>
      <c r="W287" s="174"/>
      <c r="X287" s="174"/>
      <c r="Y287" s="174"/>
      <c r="Z287" s="174"/>
      <c r="AA287" s="174"/>
      <c r="AB287" s="174"/>
      <c r="AC287" s="174"/>
      <c r="AE287" s="175"/>
      <c r="AF287" s="175"/>
      <c r="AG287" s="175"/>
      <c r="AH287" s="175"/>
      <c r="AI287" s="175"/>
    </row>
    <row r="288" spans="1:35" x14ac:dyDescent="0.25">
      <c r="A288" s="25" t="s">
        <v>853</v>
      </c>
      <c r="B288" s="30" t="s">
        <v>74</v>
      </c>
      <c r="C288" s="31" t="s">
        <v>847</v>
      </c>
      <c r="D288" s="32"/>
      <c r="E288" s="31">
        <v>4</v>
      </c>
      <c r="F288" s="31" t="s">
        <v>854</v>
      </c>
      <c r="G288" s="173"/>
      <c r="H288" s="173"/>
      <c r="I288" s="29">
        <v>0.15651999999999999</v>
      </c>
      <c r="J288" s="29">
        <v>2.3911000000000002E-2</v>
      </c>
      <c r="K288" s="29">
        <v>0.36196</v>
      </c>
      <c r="L288" s="29">
        <v>8.2950999999999997E-2</v>
      </c>
      <c r="M288" s="29">
        <v>5.7121999999999999E-2</v>
      </c>
      <c r="N288" s="29">
        <v>1.302E-2</v>
      </c>
      <c r="O288" s="29">
        <v>0.15620999999999999</v>
      </c>
      <c r="P288" s="29">
        <v>2.2595000000000001E-2</v>
      </c>
      <c r="Q288" s="29">
        <v>0.14935000000000001</v>
      </c>
      <c r="R288" s="29">
        <v>1.5506000000000001E-2</v>
      </c>
      <c r="T288" s="174"/>
      <c r="U288" s="174"/>
      <c r="V288" s="174"/>
      <c r="W288" s="174"/>
      <c r="X288" s="174"/>
      <c r="Y288" s="174"/>
      <c r="Z288" s="174"/>
      <c r="AA288" s="174"/>
      <c r="AB288" s="174"/>
      <c r="AC288" s="174"/>
      <c r="AE288" s="175"/>
      <c r="AF288" s="175"/>
      <c r="AG288" s="175"/>
      <c r="AH288" s="175"/>
      <c r="AI288" s="175"/>
    </row>
    <row r="289" spans="1:35" x14ac:dyDescent="0.25">
      <c r="A289" s="25" t="s">
        <v>855</v>
      </c>
      <c r="B289" s="30" t="s">
        <v>74</v>
      </c>
      <c r="C289" s="31" t="s">
        <v>856</v>
      </c>
      <c r="D289" s="32">
        <v>3797</v>
      </c>
      <c r="E289" s="31">
        <v>4</v>
      </c>
      <c r="F289" s="31" t="s">
        <v>857</v>
      </c>
      <c r="G289" s="173">
        <v>328.41666666666669</v>
      </c>
      <c r="H289" s="173">
        <v>91.283333333333317</v>
      </c>
      <c r="I289" s="29">
        <v>8.2210000000000005E-2</v>
      </c>
      <c r="J289" s="29">
        <v>9.5902999999999995E-3</v>
      </c>
      <c r="K289" s="29">
        <v>0.15465000000000001</v>
      </c>
      <c r="L289" s="29">
        <v>6.4810000000000006E-2</v>
      </c>
      <c r="M289" s="29">
        <v>3.6714999999999998E-2</v>
      </c>
      <c r="N289" s="29">
        <v>8.3382000000000005E-3</v>
      </c>
      <c r="O289" s="29">
        <v>7.5548000000000004E-2</v>
      </c>
      <c r="P289" s="29">
        <v>1.9852000000000002E-2</v>
      </c>
      <c r="Q289" s="29">
        <v>7.5889999999999999E-2</v>
      </c>
      <c r="R289" s="29">
        <v>7.1919000000000002E-3</v>
      </c>
      <c r="T289" s="174">
        <f t="shared" si="67"/>
        <v>2.503222532352195E-4</v>
      </c>
      <c r="U289" s="174">
        <f t="shared" si="68"/>
        <v>1.0506079970786929E-4</v>
      </c>
      <c r="V289" s="174">
        <f t="shared" si="69"/>
        <v>4.7089571174828724E-4</v>
      </c>
      <c r="W289" s="174">
        <f t="shared" si="70"/>
        <v>7.099872192806283E-4</v>
      </c>
      <c r="X289" s="174">
        <f t="shared" si="71"/>
        <v>1.1179396092362343E-4</v>
      </c>
      <c r="Y289" s="174">
        <f t="shared" si="72"/>
        <v>9.1344166514515269E-5</v>
      </c>
      <c r="Z289" s="174">
        <f t="shared" si="73"/>
        <v>2.3003704643491499E-4</v>
      </c>
      <c r="AA289" s="174">
        <f t="shared" si="74"/>
        <v>2.1747672083257264E-4</v>
      </c>
      <c r="AB289" s="174">
        <f t="shared" si="75"/>
        <v>2.3107840649581323E-4</v>
      </c>
      <c r="AC289" s="174">
        <f t="shared" si="76"/>
        <v>7.8786561986488976E-5</v>
      </c>
      <c r="AE289" s="175">
        <f t="shared" si="77"/>
        <v>0.41970219726788394</v>
      </c>
      <c r="AF289" s="175">
        <f t="shared" si="78"/>
        <v>1.5077377040548314</v>
      </c>
      <c r="AG289" s="175">
        <f t="shared" si="79"/>
        <v>0.81707603666463458</v>
      </c>
      <c r="AH289" s="175">
        <f t="shared" si="80"/>
        <v>0.94539868339904076</v>
      </c>
      <c r="AI289" s="175">
        <f t="shared" si="81"/>
        <v>0.34095164139846384</v>
      </c>
    </row>
    <row r="290" spans="1:35" x14ac:dyDescent="0.25">
      <c r="A290" s="25" t="s">
        <v>858</v>
      </c>
      <c r="B290" s="30" t="s">
        <v>74</v>
      </c>
      <c r="C290" s="31" t="s">
        <v>856</v>
      </c>
      <c r="D290" s="32">
        <v>3797</v>
      </c>
      <c r="E290" s="31">
        <v>5</v>
      </c>
      <c r="F290" s="31" t="s">
        <v>859</v>
      </c>
      <c r="G290" s="173">
        <v>469.16666666666669</v>
      </c>
      <c r="H290" s="173">
        <v>155.29166666666666</v>
      </c>
      <c r="I290" s="29">
        <v>0.65871000000000002</v>
      </c>
      <c r="J290" s="29">
        <v>4.5447000000000001E-2</v>
      </c>
      <c r="K290" s="29">
        <v>1.159</v>
      </c>
      <c r="L290" s="29">
        <v>0.26207000000000003</v>
      </c>
      <c r="M290" s="29">
        <v>0.28039999999999998</v>
      </c>
      <c r="N290" s="29">
        <v>3.7415999999999998E-2</v>
      </c>
      <c r="O290" s="29">
        <v>0.63410999999999995</v>
      </c>
      <c r="P290" s="29">
        <v>7.7296000000000004E-2</v>
      </c>
      <c r="Q290" s="29">
        <v>0.61634</v>
      </c>
      <c r="R290" s="29">
        <v>2.9815000000000001E-2</v>
      </c>
      <c r="T290" s="174">
        <f t="shared" si="67"/>
        <v>1.4040000000000001E-3</v>
      </c>
      <c r="U290" s="174">
        <f t="shared" si="68"/>
        <v>2.9265575529916827E-4</v>
      </c>
      <c r="V290" s="174">
        <f t="shared" si="69"/>
        <v>2.4703374777975133E-3</v>
      </c>
      <c r="W290" s="174">
        <f t="shared" si="70"/>
        <v>1.6875986047759596E-3</v>
      </c>
      <c r="X290" s="174">
        <f t="shared" si="71"/>
        <v>5.9765541740674946E-4</v>
      </c>
      <c r="Y290" s="174">
        <f t="shared" si="72"/>
        <v>2.4094016635363563E-4</v>
      </c>
      <c r="Z290" s="174">
        <f t="shared" si="73"/>
        <v>1.3515666074600354E-3</v>
      </c>
      <c r="AA290" s="174">
        <f t="shared" si="74"/>
        <v>4.9774724979876586E-4</v>
      </c>
      <c r="AB290" s="174">
        <f t="shared" si="75"/>
        <v>1.3136909413854351E-3</v>
      </c>
      <c r="AC290" s="174">
        <f t="shared" si="76"/>
        <v>1.9199356050442716E-4</v>
      </c>
      <c r="AE290" s="175">
        <f t="shared" si="77"/>
        <v>0.20844427015610276</v>
      </c>
      <c r="AF290" s="175">
        <f t="shared" si="78"/>
        <v>0.68314496296294591</v>
      </c>
      <c r="AG290" s="175">
        <f t="shared" si="79"/>
        <v>0.40314227786821472</v>
      </c>
      <c r="AH290" s="175">
        <f t="shared" si="80"/>
        <v>0.36827430261403804</v>
      </c>
      <c r="AI290" s="175">
        <f t="shared" si="81"/>
        <v>0.14614819548192085</v>
      </c>
    </row>
    <row r="291" spans="1:35" x14ac:dyDescent="0.25">
      <c r="A291" s="25" t="s">
        <v>860</v>
      </c>
      <c r="B291" s="30" t="s">
        <v>74</v>
      </c>
      <c r="C291" s="31" t="s">
        <v>856</v>
      </c>
      <c r="D291" s="32">
        <v>3797</v>
      </c>
      <c r="E291" s="31">
        <v>6</v>
      </c>
      <c r="F291" s="31" t="s">
        <v>861</v>
      </c>
      <c r="G291" s="173">
        <v>986.13333333333333</v>
      </c>
      <c r="H291" s="173">
        <v>295.36666666666667</v>
      </c>
      <c r="I291" s="29">
        <v>1.8484810005508924E-2</v>
      </c>
      <c r="J291" s="29">
        <v>4.5408000000000002E-3</v>
      </c>
      <c r="K291" s="29">
        <v>4.2063999999999997E-2</v>
      </c>
      <c r="L291" s="29">
        <v>2.484183222932004E-2</v>
      </c>
      <c r="M291" s="29">
        <v>1.1417816541181838E-2</v>
      </c>
      <c r="N291" s="29">
        <v>4.7074999999999999E-3</v>
      </c>
      <c r="O291" s="29">
        <v>2.2726010416545265E-2</v>
      </c>
      <c r="P291" s="29">
        <v>6.260443135448047E-3</v>
      </c>
      <c r="Q291" s="29">
        <v>1.7223318800969657E-2</v>
      </c>
      <c r="R291" s="29">
        <v>5.8783999999999998E-3</v>
      </c>
      <c r="T291" s="174">
        <f t="shared" si="67"/>
        <v>1.8744737025597205E-5</v>
      </c>
      <c r="U291" s="174">
        <f t="shared" si="68"/>
        <v>1.5373434149644508E-5</v>
      </c>
      <c r="V291" s="174">
        <f t="shared" si="69"/>
        <v>4.2655489453758784E-5</v>
      </c>
      <c r="W291" s="174">
        <f t="shared" si="70"/>
        <v>8.4105063410405285E-5</v>
      </c>
      <c r="X291" s="174">
        <f t="shared" si="71"/>
        <v>1.1578369937650593E-5</v>
      </c>
      <c r="Y291" s="174">
        <f t="shared" si="72"/>
        <v>1.5937817402099085E-5</v>
      </c>
      <c r="Z291" s="174">
        <f t="shared" si="73"/>
        <v>2.3045575733381488E-5</v>
      </c>
      <c r="AA291" s="174">
        <f t="shared" si="74"/>
        <v>2.1195496452256111E-5</v>
      </c>
      <c r="AB291" s="174">
        <f t="shared" si="75"/>
        <v>1.7465507167018986E-5</v>
      </c>
      <c r="AC291" s="174">
        <f t="shared" si="76"/>
        <v>1.9902042658842116E-5</v>
      </c>
      <c r="AE291" s="175">
        <f t="shared" si="77"/>
        <v>0.8201466965714721</v>
      </c>
      <c r="AF291" s="175">
        <f t="shared" si="78"/>
        <v>1.9717289494844603</v>
      </c>
      <c r="AG291" s="175">
        <f t="shared" si="79"/>
        <v>1.3765165120758858</v>
      </c>
      <c r="AH291" s="175">
        <f t="shared" si="80"/>
        <v>0.91972084783086849</v>
      </c>
      <c r="AI291" s="175">
        <f t="shared" si="81"/>
        <v>1.1395055676610506</v>
      </c>
    </row>
    <row r="292" spans="1:35" x14ac:dyDescent="0.25">
      <c r="A292" s="25" t="s">
        <v>862</v>
      </c>
      <c r="B292" s="30" t="s">
        <v>74</v>
      </c>
      <c r="C292" s="31" t="s">
        <v>856</v>
      </c>
      <c r="D292" s="32">
        <v>3797</v>
      </c>
      <c r="E292" s="31" t="s">
        <v>863</v>
      </c>
      <c r="F292" s="31" t="s">
        <v>864</v>
      </c>
      <c r="G292" s="173"/>
      <c r="H292" s="173"/>
      <c r="I292" s="29">
        <v>0.14054</v>
      </c>
      <c r="J292" s="29">
        <v>9.5358999999999999E-3</v>
      </c>
      <c r="K292" s="29">
        <v>0.30676999999999999</v>
      </c>
      <c r="L292" s="29">
        <v>6.3786999999999996E-2</v>
      </c>
      <c r="M292" s="29">
        <v>9.5234148225928003E-2</v>
      </c>
      <c r="N292" s="29">
        <v>9.9434999999999992E-3</v>
      </c>
      <c r="O292" s="29">
        <v>0.17466182252829221</v>
      </c>
      <c r="P292" s="29">
        <v>1.4407E-2</v>
      </c>
      <c r="Q292" s="29">
        <v>0.1249592864587931</v>
      </c>
      <c r="R292" s="29">
        <v>7.1666000000000004E-3</v>
      </c>
      <c r="T292" s="174"/>
      <c r="U292" s="174"/>
      <c r="V292" s="174"/>
      <c r="W292" s="174"/>
      <c r="X292" s="174"/>
      <c r="Y292" s="174"/>
      <c r="Z292" s="174"/>
      <c r="AA292" s="174"/>
      <c r="AB292" s="174"/>
      <c r="AC292" s="174"/>
      <c r="AE292" s="175"/>
      <c r="AF292" s="175"/>
      <c r="AG292" s="175"/>
      <c r="AH292" s="175"/>
      <c r="AI292" s="175"/>
    </row>
    <row r="293" spans="1:35" x14ac:dyDescent="0.25">
      <c r="A293" s="25" t="s">
        <v>865</v>
      </c>
      <c r="B293" s="30" t="s">
        <v>74</v>
      </c>
      <c r="C293" s="31" t="s">
        <v>866</v>
      </c>
      <c r="D293" s="32">
        <v>3775</v>
      </c>
      <c r="E293" s="31" t="s">
        <v>148</v>
      </c>
      <c r="F293" s="31" t="s">
        <v>867</v>
      </c>
      <c r="G293" s="173">
        <v>2517.0166666666669</v>
      </c>
      <c r="H293" s="173">
        <v>1132.6166666666666</v>
      </c>
      <c r="I293" s="29">
        <v>3.9947653820220579E-2</v>
      </c>
      <c r="J293" s="29">
        <v>5.2556E-3</v>
      </c>
      <c r="K293" s="29">
        <v>6.2493E-2</v>
      </c>
      <c r="L293" s="29">
        <v>1.8144855638581949E-2</v>
      </c>
      <c r="M293" s="29">
        <v>3.1043259684455784E-2</v>
      </c>
      <c r="N293" s="29">
        <v>4.1314000000000003E-3</v>
      </c>
      <c r="O293" s="29">
        <v>7.7051322959522633E-2</v>
      </c>
      <c r="P293" s="29">
        <v>9.1268972372851309E-3</v>
      </c>
      <c r="Q293" s="29">
        <v>3.578421273316177E-2</v>
      </c>
      <c r="R293" s="29">
        <v>5.4358000000000002E-3</v>
      </c>
      <c r="T293" s="174">
        <f t="shared" si="67"/>
        <v>1.5871032698851382E-5</v>
      </c>
      <c r="U293" s="174">
        <f t="shared" si="68"/>
        <v>4.6402283797107002E-6</v>
      </c>
      <c r="V293" s="174">
        <f t="shared" si="69"/>
        <v>2.4828202700286715E-5</v>
      </c>
      <c r="W293" s="174">
        <f t="shared" si="70"/>
        <v>1.6020297221992097E-5</v>
      </c>
      <c r="X293" s="174">
        <f t="shared" si="71"/>
        <v>1.2333354838514822E-5</v>
      </c>
      <c r="Y293" s="174">
        <f t="shared" si="72"/>
        <v>3.647659549420958E-6</v>
      </c>
      <c r="Z293" s="174">
        <f t="shared" si="73"/>
        <v>3.061216239841716E-5</v>
      </c>
      <c r="AA293" s="174">
        <f t="shared" si="74"/>
        <v>8.0582402730713228E-6</v>
      </c>
      <c r="AB293" s="174">
        <f t="shared" si="75"/>
        <v>1.4216915289858404E-5</v>
      </c>
      <c r="AC293" s="174">
        <f t="shared" si="76"/>
        <v>4.7993289874479459E-6</v>
      </c>
      <c r="AE293" s="175">
        <f t="shared" si="77"/>
        <v>0.29237091673603083</v>
      </c>
      <c r="AF293" s="175">
        <f t="shared" si="78"/>
        <v>0.64524594934965207</v>
      </c>
      <c r="AG293" s="175">
        <f t="shared" si="79"/>
        <v>0.2957556639844644</v>
      </c>
      <c r="AH293" s="175">
        <f t="shared" si="80"/>
        <v>0.26323655833891646</v>
      </c>
      <c r="AI293" s="175">
        <f t="shared" si="81"/>
        <v>0.33757878482060971</v>
      </c>
    </row>
    <row r="294" spans="1:35" x14ac:dyDescent="0.25">
      <c r="A294" s="25" t="s">
        <v>868</v>
      </c>
      <c r="B294" s="30" t="s">
        <v>74</v>
      </c>
      <c r="C294" s="31" t="s">
        <v>869</v>
      </c>
      <c r="D294" s="32">
        <v>3809</v>
      </c>
      <c r="E294" s="31">
        <v>3</v>
      </c>
      <c r="F294" s="31" t="s">
        <v>870</v>
      </c>
      <c r="G294" s="173">
        <v>10078.629166666658</v>
      </c>
      <c r="H294" s="173">
        <v>2445.0041666666648</v>
      </c>
      <c r="I294" s="29">
        <v>9.3598000000000001E-2</v>
      </c>
      <c r="J294" s="29">
        <v>1.3063E-2</v>
      </c>
      <c r="K294" s="29">
        <v>0.27062000000000003</v>
      </c>
      <c r="L294" s="29">
        <v>3.5758999999999999E-2</v>
      </c>
      <c r="M294" s="29">
        <v>7.5223999999999999E-2</v>
      </c>
      <c r="N294" s="29">
        <v>2.0334000000000001E-2</v>
      </c>
      <c r="O294" s="29">
        <v>0.1217</v>
      </c>
      <c r="P294" s="29">
        <v>2.4178999999999999E-2</v>
      </c>
      <c r="Q294" s="29">
        <v>9.9586999999999995E-2</v>
      </c>
      <c r="R294" s="29">
        <v>1.264E-2</v>
      </c>
      <c r="T294" s="174">
        <f t="shared" si="67"/>
        <v>9.2867788319426779E-6</v>
      </c>
      <c r="U294" s="174">
        <f t="shared" si="68"/>
        <v>5.3427311814397084E-6</v>
      </c>
      <c r="V294" s="174">
        <f t="shared" si="69"/>
        <v>2.6850873816751723E-5</v>
      </c>
      <c r="W294" s="174">
        <f t="shared" si="70"/>
        <v>1.4625332949330363E-5</v>
      </c>
      <c r="X294" s="174">
        <f t="shared" si="71"/>
        <v>7.4637134431724609E-6</v>
      </c>
      <c r="Y294" s="174">
        <f t="shared" si="72"/>
        <v>8.3165502444610769E-6</v>
      </c>
      <c r="Z294" s="174">
        <f t="shared" si="73"/>
        <v>1.2075054849969273E-5</v>
      </c>
      <c r="AA294" s="174">
        <f t="shared" si="74"/>
        <v>9.8891447015257383E-6</v>
      </c>
      <c r="AB294" s="174">
        <f t="shared" si="75"/>
        <v>9.8810064695471634E-6</v>
      </c>
      <c r="AC294" s="174">
        <f t="shared" si="76"/>
        <v>5.1697253412996948E-6</v>
      </c>
      <c r="AE294" s="175">
        <f t="shared" si="77"/>
        <v>0.57530509535372187</v>
      </c>
      <c r="AF294" s="175">
        <f t="shared" si="78"/>
        <v>0.54468741126055686</v>
      </c>
      <c r="AG294" s="175">
        <f t="shared" si="79"/>
        <v>1.1142644084318056</v>
      </c>
      <c r="AH294" s="175">
        <f t="shared" si="80"/>
        <v>0.81897306673939474</v>
      </c>
      <c r="AI294" s="175">
        <f t="shared" si="81"/>
        <v>0.52319825487743232</v>
      </c>
    </row>
    <row r="295" spans="1:35" x14ac:dyDescent="0.25">
      <c r="A295" s="25" t="s">
        <v>871</v>
      </c>
      <c r="B295" s="30" t="s">
        <v>74</v>
      </c>
      <c r="C295" s="31" t="s">
        <v>869</v>
      </c>
      <c r="D295" s="32">
        <v>3809</v>
      </c>
      <c r="E295" s="31" t="s">
        <v>148</v>
      </c>
      <c r="F295" s="31" t="s">
        <v>872</v>
      </c>
      <c r="G295" s="173">
        <v>5382.0458333333345</v>
      </c>
      <c r="H295" s="173">
        <v>1236.1541666666667</v>
      </c>
      <c r="I295" s="29">
        <v>0.19001999999999999</v>
      </c>
      <c r="J295" s="29">
        <v>2.1172E-2</v>
      </c>
      <c r="K295" s="29">
        <v>0.58262000000000003</v>
      </c>
      <c r="L295" s="29">
        <v>0.13642000000000001</v>
      </c>
      <c r="M295" s="29">
        <v>0.11716</v>
      </c>
      <c r="N295" s="29">
        <v>2.8447E-2</v>
      </c>
      <c r="O295" s="29">
        <v>0.21242</v>
      </c>
      <c r="P295" s="29">
        <v>7.3196999999999998E-2</v>
      </c>
      <c r="Q295" s="29">
        <v>0.17604</v>
      </c>
      <c r="R295" s="29">
        <v>2.7597E-2</v>
      </c>
      <c r="T295" s="174">
        <f t="shared" si="67"/>
        <v>3.5306276810785235E-5</v>
      </c>
      <c r="U295" s="174">
        <f t="shared" si="68"/>
        <v>1.7127313543011423E-5</v>
      </c>
      <c r="V295" s="174">
        <f t="shared" si="69"/>
        <v>1.0825251550099829E-4</v>
      </c>
      <c r="W295" s="174">
        <f t="shared" si="70"/>
        <v>1.103584032466285E-4</v>
      </c>
      <c r="X295" s="174">
        <f t="shared" si="71"/>
        <v>2.1768673777242386E-5</v>
      </c>
      <c r="Y295" s="174">
        <f t="shared" si="72"/>
        <v>2.3012501811734648E-5</v>
      </c>
      <c r="Z295" s="174">
        <f t="shared" si="73"/>
        <v>3.9468262920466264E-5</v>
      </c>
      <c r="AA295" s="174">
        <f t="shared" si="74"/>
        <v>5.9213488069516677E-5</v>
      </c>
      <c r="AB295" s="174">
        <f t="shared" si="75"/>
        <v>3.2708751551261091E-5</v>
      </c>
      <c r="AC295" s="174">
        <f t="shared" si="76"/>
        <v>2.2324885312983481E-5</v>
      </c>
      <c r="AE295" s="175">
        <f t="shared" si="77"/>
        <v>0.48510675976401546</v>
      </c>
      <c r="AF295" s="175">
        <f t="shared" si="78"/>
        <v>1.0194534763084633</v>
      </c>
      <c r="AG295" s="175">
        <f t="shared" si="79"/>
        <v>1.0571384388052429</v>
      </c>
      <c r="AH295" s="175">
        <f t="shared" si="80"/>
        <v>1.5002810787198726</v>
      </c>
      <c r="AI295" s="175">
        <f t="shared" si="81"/>
        <v>0.68253553725509719</v>
      </c>
    </row>
    <row r="296" spans="1:35" x14ac:dyDescent="0.25">
      <c r="A296" s="25" t="s">
        <v>873</v>
      </c>
      <c r="B296" s="30" t="s">
        <v>77</v>
      </c>
      <c r="C296" s="31" t="s">
        <v>874</v>
      </c>
      <c r="D296" s="32"/>
      <c r="E296" s="31">
        <v>1</v>
      </c>
      <c r="F296" s="31" t="s">
        <v>875</v>
      </c>
      <c r="G296" s="173">
        <v>327.26666666666665</v>
      </c>
      <c r="H296" s="173">
        <v>662.30000000000007</v>
      </c>
      <c r="I296" s="29">
        <v>5.5622999999999999E-2</v>
      </c>
      <c r="J296" s="29">
        <v>1.1172E-2</v>
      </c>
      <c r="K296" s="29">
        <v>7.9426999999999998E-2</v>
      </c>
      <c r="L296" s="29">
        <v>1.8817E-2</v>
      </c>
      <c r="M296" s="29">
        <v>9.7100000000000006E-2</v>
      </c>
      <c r="N296" s="29">
        <v>2.5942E-2</v>
      </c>
      <c r="O296" s="29">
        <v>8.9792999999999998E-2</v>
      </c>
      <c r="P296" s="29">
        <v>1.6459999999999999E-2</v>
      </c>
      <c r="Q296" s="29">
        <v>5.8011E-2</v>
      </c>
      <c r="R296" s="29">
        <v>1.1672999999999999E-2</v>
      </c>
      <c r="T296" s="174">
        <f t="shared" si="67"/>
        <v>1.6996231411692809E-4</v>
      </c>
      <c r="U296" s="174">
        <f t="shared" si="68"/>
        <v>1.6868488600332172E-5</v>
      </c>
      <c r="V296" s="174">
        <f t="shared" si="69"/>
        <v>2.4269810552047261E-4</v>
      </c>
      <c r="W296" s="174">
        <f t="shared" si="70"/>
        <v>2.8411595953495394E-5</v>
      </c>
      <c r="X296" s="174">
        <f t="shared" si="71"/>
        <v>2.9669993888775719E-4</v>
      </c>
      <c r="Y296" s="174">
        <f t="shared" si="72"/>
        <v>3.9169560622074585E-5</v>
      </c>
      <c r="Z296" s="174">
        <f t="shared" si="73"/>
        <v>2.7437258097372176E-4</v>
      </c>
      <c r="AA296" s="174">
        <f t="shared" si="74"/>
        <v>2.4852785746640491E-5</v>
      </c>
      <c r="AB296" s="174">
        <f t="shared" si="75"/>
        <v>1.7725911590955388E-4</v>
      </c>
      <c r="AC296" s="174">
        <f t="shared" si="76"/>
        <v>1.7624943379133322E-5</v>
      </c>
      <c r="AE296" s="175">
        <f t="shared" si="77"/>
        <v>9.9248405083065913E-2</v>
      </c>
      <c r="AF296" s="175">
        <f t="shared" si="78"/>
        <v>0.11706558603976723</v>
      </c>
      <c r="AG296" s="175">
        <f t="shared" si="79"/>
        <v>0.13201742059304095</v>
      </c>
      <c r="AH296" s="175">
        <f t="shared" si="80"/>
        <v>9.0580427746972225E-2</v>
      </c>
      <c r="AI296" s="175">
        <f t="shared" si="81"/>
        <v>9.9430391992513467E-2</v>
      </c>
    </row>
    <row r="297" spans="1:35" x14ac:dyDescent="0.25">
      <c r="A297" s="25" t="s">
        <v>876</v>
      </c>
      <c r="B297" s="30" t="s">
        <v>77</v>
      </c>
      <c r="C297" s="31" t="s">
        <v>874</v>
      </c>
      <c r="D297" s="32"/>
      <c r="E297" s="31">
        <v>2</v>
      </c>
      <c r="F297" s="31" t="s">
        <v>877</v>
      </c>
      <c r="G297" s="173">
        <v>320.5291666666667</v>
      </c>
      <c r="H297" s="173">
        <v>568.60416666666663</v>
      </c>
      <c r="I297" s="29">
        <v>6.4145999999999995E-2</v>
      </c>
      <c r="J297" s="29">
        <v>1.2685E-2</v>
      </c>
      <c r="K297" s="29">
        <v>7.5738E-2</v>
      </c>
      <c r="L297" s="29">
        <v>1.9934E-2</v>
      </c>
      <c r="M297" s="29">
        <v>9.1455999999999996E-2</v>
      </c>
      <c r="N297" s="29">
        <v>2.5297E-2</v>
      </c>
      <c r="O297" s="29">
        <v>9.4823000000000005E-2</v>
      </c>
      <c r="P297" s="29">
        <v>1.7579000000000001E-2</v>
      </c>
      <c r="Q297" s="29">
        <v>6.1186999999999998E-2</v>
      </c>
      <c r="R297" s="29">
        <v>1.2779E-2</v>
      </c>
      <c r="T297" s="174">
        <f t="shared" si="67"/>
        <v>2.001253136090059E-4</v>
      </c>
      <c r="U297" s="174">
        <f t="shared" si="68"/>
        <v>2.2309016964056718E-5</v>
      </c>
      <c r="V297" s="174">
        <f t="shared" si="69"/>
        <v>2.3629050918403158E-4</v>
      </c>
      <c r="W297" s="174">
        <f t="shared" si="70"/>
        <v>3.5057780383248453E-5</v>
      </c>
      <c r="X297" s="174">
        <f t="shared" si="71"/>
        <v>2.853281682634185E-4</v>
      </c>
      <c r="Y297" s="174">
        <f t="shared" si="72"/>
        <v>4.4489649360641925E-5</v>
      </c>
      <c r="Z297" s="174">
        <f t="shared" si="73"/>
        <v>2.9583267253370076E-4</v>
      </c>
      <c r="AA297" s="174">
        <f t="shared" si="74"/>
        <v>3.0916059062763347E-5</v>
      </c>
      <c r="AB297" s="174">
        <f t="shared" si="75"/>
        <v>1.9089370442107451E-4</v>
      </c>
      <c r="AC297" s="174">
        <f t="shared" si="76"/>
        <v>2.2474334078335107E-5</v>
      </c>
      <c r="AE297" s="175">
        <f t="shared" si="77"/>
        <v>0.11147523799834178</v>
      </c>
      <c r="AF297" s="175">
        <f t="shared" si="78"/>
        <v>0.14836728104023927</v>
      </c>
      <c r="AG297" s="175">
        <f t="shared" si="79"/>
        <v>0.15592449084651372</v>
      </c>
      <c r="AH297" s="175">
        <f t="shared" si="80"/>
        <v>0.10450522181332571</v>
      </c>
      <c r="AI297" s="175">
        <f t="shared" si="81"/>
        <v>0.11773219104576169</v>
      </c>
    </row>
    <row r="298" spans="1:35" x14ac:dyDescent="0.25">
      <c r="A298" s="25" t="s">
        <v>878</v>
      </c>
      <c r="B298" s="30" t="s">
        <v>77</v>
      </c>
      <c r="C298" s="31" t="s">
        <v>879</v>
      </c>
      <c r="D298" s="32">
        <v>4050</v>
      </c>
      <c r="E298" s="31">
        <v>5</v>
      </c>
      <c r="F298" s="31"/>
      <c r="G298" s="173">
        <v>2409.9166666666665</v>
      </c>
      <c r="H298" s="173">
        <v>140.52916666666667</v>
      </c>
      <c r="I298" s="29">
        <v>3.2905464614499412E-2</v>
      </c>
      <c r="J298" s="29">
        <v>7.831562741226988E-3</v>
      </c>
      <c r="K298" s="29">
        <v>4.0824483049113236E-2</v>
      </c>
      <c r="L298" s="29">
        <v>1.863702598300658E-2</v>
      </c>
      <c r="M298" s="29">
        <v>6.4041753464360113E-2</v>
      </c>
      <c r="N298" s="29">
        <v>1.7810506848607355E-2</v>
      </c>
      <c r="O298" s="29">
        <v>5.6879571913167636E-2</v>
      </c>
      <c r="P298" s="29">
        <v>1.5401771718933487E-2</v>
      </c>
      <c r="Q298" s="29">
        <v>3.6761000000000002E-2</v>
      </c>
      <c r="R298" s="29">
        <v>8.4419000000000004E-3</v>
      </c>
      <c r="T298" s="174">
        <f t="shared" si="67"/>
        <v>1.3654191893702859E-5</v>
      </c>
      <c r="U298" s="174">
        <f t="shared" si="68"/>
        <v>5.5729091170115255E-5</v>
      </c>
      <c r="V298" s="174">
        <f t="shared" si="69"/>
        <v>1.6940205283355541E-5</v>
      </c>
      <c r="W298" s="174">
        <f t="shared" si="70"/>
        <v>1.3262034085218311E-4</v>
      </c>
      <c r="X298" s="174">
        <f t="shared" si="71"/>
        <v>2.6574260575134735E-5</v>
      </c>
      <c r="Y298" s="174">
        <f t="shared" si="72"/>
        <v>1.2673886333399844E-4</v>
      </c>
      <c r="Z298" s="174">
        <f t="shared" si="73"/>
        <v>2.3602298245375416E-5</v>
      </c>
      <c r="AA298" s="174">
        <f t="shared" si="74"/>
        <v>1.0959839928081469E-4</v>
      </c>
      <c r="AB298" s="174">
        <f t="shared" si="75"/>
        <v>1.5254054427884783E-5</v>
      </c>
      <c r="AC298" s="174">
        <f t="shared" si="76"/>
        <v>6.0072226999140158E-5</v>
      </c>
      <c r="AE298" s="175">
        <f t="shared" si="77"/>
        <v>4.0814638906471501</v>
      </c>
      <c r="AF298" s="175">
        <f t="shared" si="78"/>
        <v>7.8287328065904918</v>
      </c>
      <c r="AG298" s="175">
        <f t="shared" si="79"/>
        <v>4.7692338597969011</v>
      </c>
      <c r="AH298" s="175">
        <f t="shared" si="80"/>
        <v>4.6435477656202044</v>
      </c>
      <c r="AI298" s="175">
        <f t="shared" si="81"/>
        <v>3.9381154225676989</v>
      </c>
    </row>
    <row r="299" spans="1:35" x14ac:dyDescent="0.25">
      <c r="A299" s="25" t="s">
        <v>880</v>
      </c>
      <c r="B299" s="30" t="s">
        <v>77</v>
      </c>
      <c r="C299" s="31" t="s">
        <v>881</v>
      </c>
      <c r="D299" s="32">
        <v>4143</v>
      </c>
      <c r="E299" s="31">
        <v>1</v>
      </c>
      <c r="F299" s="31"/>
      <c r="G299" s="173">
        <v>156.76249999999996</v>
      </c>
      <c r="H299" s="173">
        <v>272.22916666666663</v>
      </c>
      <c r="I299" s="29">
        <v>2.0295723043728418E-2</v>
      </c>
      <c r="J299" s="29">
        <v>4.788709012388332E-3</v>
      </c>
      <c r="K299" s="29">
        <v>2.9278132537517054E-2</v>
      </c>
      <c r="L299" s="29">
        <v>1.9470570868429765E-2</v>
      </c>
      <c r="M299" s="29">
        <v>4.1553705207861606E-2</v>
      </c>
      <c r="N299" s="29">
        <v>9.9725602490167847E-3</v>
      </c>
      <c r="O299" s="29">
        <v>2.9030777435225859E-2</v>
      </c>
      <c r="P299" s="29">
        <v>7.376294494517311E-3</v>
      </c>
      <c r="Q299" s="29">
        <v>1.9847E-2</v>
      </c>
      <c r="R299" s="29">
        <v>4.5239E-3</v>
      </c>
      <c r="T299" s="174">
        <f t="shared" si="67"/>
        <v>1.2946797252996362E-4</v>
      </c>
      <c r="U299" s="174">
        <f t="shared" si="68"/>
        <v>1.7590727220834159E-5</v>
      </c>
      <c r="V299" s="174">
        <f t="shared" si="69"/>
        <v>1.8676745100082648E-4</v>
      </c>
      <c r="W299" s="174">
        <f t="shared" si="70"/>
        <v>7.1522721488071392E-5</v>
      </c>
      <c r="X299" s="174">
        <f t="shared" si="71"/>
        <v>2.6507426972561431E-4</v>
      </c>
      <c r="Y299" s="174">
        <f t="shared" si="72"/>
        <v>3.6632960278013754E-5</v>
      </c>
      <c r="Z299" s="174">
        <f t="shared" si="73"/>
        <v>1.8518955384882142E-4</v>
      </c>
      <c r="AA299" s="174">
        <f t="shared" si="74"/>
        <v>2.709590079871669E-5</v>
      </c>
      <c r="AB299" s="174">
        <f t="shared" si="75"/>
        <v>1.266055338489754E-4</v>
      </c>
      <c r="AC299" s="174">
        <f t="shared" si="76"/>
        <v>1.6617984235096046E-5</v>
      </c>
      <c r="AE299" s="175">
        <f t="shared" si="77"/>
        <v>0.13586933414565538</v>
      </c>
      <c r="AF299" s="175">
        <f t="shared" si="78"/>
        <v>0.38295067531737575</v>
      </c>
      <c r="AG299" s="175">
        <f t="shared" si="79"/>
        <v>0.13819885391340903</v>
      </c>
      <c r="AH299" s="175">
        <f t="shared" si="80"/>
        <v>0.14631441264141873</v>
      </c>
      <c r="AI299" s="175">
        <f t="shared" si="81"/>
        <v>0.1312579610850125</v>
      </c>
    </row>
    <row r="300" spans="1:35" x14ac:dyDescent="0.25">
      <c r="A300" s="25" t="s">
        <v>882</v>
      </c>
      <c r="B300" s="30" t="s">
        <v>77</v>
      </c>
      <c r="C300" s="31" t="s">
        <v>883</v>
      </c>
      <c r="D300" s="32">
        <v>4054</v>
      </c>
      <c r="E300" s="31">
        <v>2</v>
      </c>
      <c r="F300" s="31"/>
      <c r="G300" s="173">
        <v>685.45416666666642</v>
      </c>
      <c r="H300" s="173">
        <v>286.57916666666642</v>
      </c>
      <c r="I300" s="29">
        <v>2.7701462514384344E-2</v>
      </c>
      <c r="J300" s="29">
        <v>3.7677127782439167E-3</v>
      </c>
      <c r="K300" s="29">
        <v>4.6219271623465209E-2</v>
      </c>
      <c r="L300" s="29">
        <v>1.6426592658255783E-2</v>
      </c>
      <c r="M300" s="29">
        <v>7.681594855538447E-2</v>
      </c>
      <c r="N300" s="29">
        <v>1.2719994310586442E-2</v>
      </c>
      <c r="O300" s="29">
        <v>6.3748168899317031E-2</v>
      </c>
      <c r="P300" s="29">
        <v>7.9553135414756927E-3</v>
      </c>
      <c r="Q300" s="29">
        <v>2.2363999999999998E-2</v>
      </c>
      <c r="R300" s="29">
        <v>2.9654E-3</v>
      </c>
      <c r="T300" s="174">
        <f t="shared" si="67"/>
        <v>4.0413296557952722E-5</v>
      </c>
      <c r="U300" s="174">
        <f t="shared" si="68"/>
        <v>1.3147197062745035E-5</v>
      </c>
      <c r="V300" s="174">
        <f t="shared" si="69"/>
        <v>6.7428682866175436E-5</v>
      </c>
      <c r="W300" s="174">
        <f t="shared" si="70"/>
        <v>5.731956320943008E-5</v>
      </c>
      <c r="X300" s="174">
        <f t="shared" si="71"/>
        <v>1.1206576937001792E-4</v>
      </c>
      <c r="Y300" s="174">
        <f t="shared" si="72"/>
        <v>4.438562111314135E-5</v>
      </c>
      <c r="Z300" s="174">
        <f t="shared" si="73"/>
        <v>9.3001358806120597E-5</v>
      </c>
      <c r="AA300" s="174">
        <f t="shared" si="74"/>
        <v>2.775956687294331E-5</v>
      </c>
      <c r="AB300" s="174">
        <f t="shared" si="75"/>
        <v>3.2626543228637958E-5</v>
      </c>
      <c r="AC300" s="174">
        <f t="shared" si="76"/>
        <v>1.034757702205616E-5</v>
      </c>
      <c r="AE300" s="175">
        <f t="shared" si="77"/>
        <v>0.32531860012686509</v>
      </c>
      <c r="AF300" s="175">
        <f t="shared" si="78"/>
        <v>0.85007686303455232</v>
      </c>
      <c r="AG300" s="175">
        <f t="shared" si="79"/>
        <v>0.39606760710836897</v>
      </c>
      <c r="AH300" s="175">
        <f t="shared" si="80"/>
        <v>0.29848560525673096</v>
      </c>
      <c r="AI300" s="175">
        <f t="shared" si="81"/>
        <v>0.31715210984942993</v>
      </c>
    </row>
    <row r="301" spans="1:35" x14ac:dyDescent="0.25">
      <c r="A301" s="34" t="s">
        <v>884</v>
      </c>
      <c r="B301" s="30" t="s">
        <v>77</v>
      </c>
      <c r="C301" s="31" t="s">
        <v>885</v>
      </c>
      <c r="D301" s="32"/>
      <c r="E301" s="31" t="s">
        <v>429</v>
      </c>
      <c r="F301" s="31" t="s">
        <v>886</v>
      </c>
      <c r="G301" s="173">
        <v>74.566666666666663</v>
      </c>
      <c r="H301" s="173">
        <v>365.96666666666647</v>
      </c>
      <c r="I301" s="29">
        <v>2.5155165304948213E-2</v>
      </c>
      <c r="J301" s="29">
        <v>7.177588218745372E-3</v>
      </c>
      <c r="K301" s="29">
        <v>5.1036160538881312E-2</v>
      </c>
      <c r="L301" s="29">
        <v>1.912877185419502E-2</v>
      </c>
      <c r="M301" s="29">
        <v>6.1094125024907166E-2</v>
      </c>
      <c r="N301" s="29">
        <v>1.698491995427804E-2</v>
      </c>
      <c r="O301" s="29">
        <v>5.6290259387589928E-2</v>
      </c>
      <c r="P301" s="29">
        <v>1.6766252956886683E-2</v>
      </c>
      <c r="Q301" s="29">
        <v>2.0736999999999998E-2</v>
      </c>
      <c r="R301" s="29">
        <v>5.9804000000000003E-3</v>
      </c>
      <c r="T301" s="174">
        <f t="shared" si="67"/>
        <v>3.3735134517141099E-4</v>
      </c>
      <c r="U301" s="174">
        <f t="shared" si="68"/>
        <v>1.9612682991380023E-5</v>
      </c>
      <c r="V301" s="174">
        <f t="shared" si="69"/>
        <v>6.8443666346286968E-4</v>
      </c>
      <c r="W301" s="174">
        <f t="shared" si="70"/>
        <v>5.2269164370694136E-5</v>
      </c>
      <c r="X301" s="174">
        <f t="shared" si="71"/>
        <v>8.1932219523791463E-4</v>
      </c>
      <c r="Y301" s="174">
        <f t="shared" si="72"/>
        <v>4.641111199820944E-5</v>
      </c>
      <c r="Z301" s="174">
        <f t="shared" si="73"/>
        <v>7.5489842719163964E-4</v>
      </c>
      <c r="AA301" s="174">
        <f t="shared" si="74"/>
        <v>4.5813606768066377E-5</v>
      </c>
      <c r="AB301" s="174">
        <f t="shared" si="75"/>
        <v>2.781001341081806E-4</v>
      </c>
      <c r="AC301" s="174">
        <f t="shared" si="76"/>
        <v>1.6341378996265606E-5</v>
      </c>
      <c r="AE301" s="175">
        <f t="shared" si="77"/>
        <v>5.8137260372904863E-2</v>
      </c>
      <c r="AF301" s="175">
        <f t="shared" si="78"/>
        <v>7.636815378393258E-2</v>
      </c>
      <c r="AG301" s="175">
        <f t="shared" si="79"/>
        <v>5.6645739939624837E-2</v>
      </c>
      <c r="AH301" s="175">
        <f t="shared" si="80"/>
        <v>6.0688438494303644E-2</v>
      </c>
      <c r="AI301" s="175">
        <f t="shared" si="81"/>
        <v>5.8760773520191219E-2</v>
      </c>
    </row>
    <row r="302" spans="1:35" x14ac:dyDescent="0.25">
      <c r="A302" s="25" t="s">
        <v>887</v>
      </c>
      <c r="B302" s="30" t="s">
        <v>78</v>
      </c>
      <c r="C302" s="31" t="s">
        <v>888</v>
      </c>
      <c r="D302" s="32">
        <v>3942</v>
      </c>
      <c r="E302" s="31">
        <v>3</v>
      </c>
      <c r="F302" s="31" t="s">
        <v>889</v>
      </c>
      <c r="G302" s="173"/>
      <c r="H302" s="173"/>
      <c r="I302" s="29">
        <v>5.8043999999999998E-2</v>
      </c>
      <c r="J302" s="29">
        <v>5.3340000000000002E-3</v>
      </c>
      <c r="K302" s="29">
        <v>0.10874</v>
      </c>
      <c r="L302" s="29">
        <v>3.0644999999999999E-2</v>
      </c>
      <c r="M302" s="29">
        <v>6.1991999999999998E-2</v>
      </c>
      <c r="N302" s="29">
        <v>1.3434E-2</v>
      </c>
      <c r="O302" s="29">
        <v>0.10133</v>
      </c>
      <c r="P302" s="29">
        <v>9.3705000000000004E-3</v>
      </c>
      <c r="Q302" s="29">
        <v>4.7327000000000001E-2</v>
      </c>
      <c r="R302" s="29">
        <v>5.2620999999999996E-3</v>
      </c>
      <c r="T302" s="174"/>
      <c r="U302" s="174"/>
      <c r="V302" s="174"/>
      <c r="W302" s="174"/>
      <c r="X302" s="174"/>
      <c r="Y302" s="174"/>
      <c r="Z302" s="174"/>
      <c r="AA302" s="174"/>
      <c r="AB302" s="174"/>
      <c r="AC302" s="174"/>
      <c r="AE302" s="175"/>
      <c r="AF302" s="175"/>
      <c r="AG302" s="175"/>
      <c r="AH302" s="175"/>
      <c r="AI302" s="175"/>
    </row>
    <row r="303" spans="1:35" x14ac:dyDescent="0.25">
      <c r="A303" s="25" t="s">
        <v>890</v>
      </c>
      <c r="B303" s="35" t="s">
        <v>78</v>
      </c>
      <c r="C303" s="31" t="s">
        <v>891</v>
      </c>
      <c r="D303" s="32">
        <v>3943</v>
      </c>
      <c r="E303" s="31">
        <v>1</v>
      </c>
      <c r="F303" s="31" t="s">
        <v>892</v>
      </c>
      <c r="G303" s="173">
        <v>1149.3541666666667</v>
      </c>
      <c r="H303" s="173">
        <v>1440.8</v>
      </c>
      <c r="I303" s="29">
        <v>2.0313000000000001E-2</v>
      </c>
      <c r="J303" s="29">
        <v>3.0545610241042295E-2</v>
      </c>
      <c r="K303" s="29">
        <v>2.1878581347231422E-2</v>
      </c>
      <c r="L303" s="29">
        <v>0.16088605123004823</v>
      </c>
      <c r="M303" s="29">
        <v>2.3608112680321876E-2</v>
      </c>
      <c r="N303" s="29">
        <v>5.0314222153803378E-2</v>
      </c>
      <c r="O303" s="29">
        <v>3.5178000000000001E-2</v>
      </c>
      <c r="P303" s="29">
        <v>7.4613796483672973E-2</v>
      </c>
      <c r="Q303" s="29">
        <v>1.6021000000000001E-2</v>
      </c>
      <c r="R303" s="29">
        <v>3.6357914628377307E-2</v>
      </c>
      <c r="T303" s="174">
        <f t="shared" si="67"/>
        <v>1.7673403541844151E-5</v>
      </c>
      <c r="U303" s="174">
        <f t="shared" si="68"/>
        <v>2.1200451305554065E-5</v>
      </c>
      <c r="V303" s="174">
        <f t="shared" si="69"/>
        <v>1.903554359635136E-5</v>
      </c>
      <c r="W303" s="174">
        <f t="shared" si="70"/>
        <v>1.1166438869381472E-4</v>
      </c>
      <c r="X303" s="174">
        <f t="shared" si="71"/>
        <v>2.0540328964734725E-5</v>
      </c>
      <c r="Y303" s="174">
        <f t="shared" si="72"/>
        <v>3.4921031478208901E-5</v>
      </c>
      <c r="Z303" s="174">
        <f t="shared" si="73"/>
        <v>3.0606753792890931E-5</v>
      </c>
      <c r="AA303" s="174">
        <f t="shared" si="74"/>
        <v>5.1786366243526495E-5</v>
      </c>
      <c r="AB303" s="174">
        <f t="shared" si="75"/>
        <v>1.3939132483822435E-5</v>
      </c>
      <c r="AC303" s="174">
        <f t="shared" si="76"/>
        <v>2.5234532640461762E-5</v>
      </c>
      <c r="AE303" s="175">
        <f t="shared" si="77"/>
        <v>1.1995681112219927</v>
      </c>
      <c r="AF303" s="175">
        <f t="shared" si="78"/>
        <v>5.8660992857182181</v>
      </c>
      <c r="AG303" s="175">
        <f t="shared" si="79"/>
        <v>1.7001203602028045</v>
      </c>
      <c r="AH303" s="175">
        <f t="shared" si="80"/>
        <v>1.6919914667838762</v>
      </c>
      <c r="AI303" s="175">
        <f t="shared" si="81"/>
        <v>1.8103373843206247</v>
      </c>
    </row>
    <row r="304" spans="1:35" x14ac:dyDescent="0.25">
      <c r="A304" s="25" t="s">
        <v>893</v>
      </c>
      <c r="B304" s="35" t="s">
        <v>78</v>
      </c>
      <c r="C304" s="31" t="s">
        <v>891</v>
      </c>
      <c r="D304" s="32">
        <v>3943</v>
      </c>
      <c r="E304" s="31">
        <v>2</v>
      </c>
      <c r="F304" s="31" t="s">
        <v>894</v>
      </c>
      <c r="G304" s="173">
        <v>1294.5708333333334</v>
      </c>
      <c r="H304" s="173">
        <v>1383.6499999999999</v>
      </c>
      <c r="I304" s="29">
        <v>1.8574E-2</v>
      </c>
      <c r="J304" s="29">
        <v>2.6467477011278658E-2</v>
      </c>
      <c r="K304" s="29">
        <v>2.0006946162306107E-2</v>
      </c>
      <c r="L304" s="29">
        <v>0.13980815431893054</v>
      </c>
      <c r="M304" s="29">
        <v>2.1587932752391476E-2</v>
      </c>
      <c r="N304" s="29">
        <v>4.3739248208177928E-2</v>
      </c>
      <c r="O304" s="29">
        <v>3.2167000000000001E-2</v>
      </c>
      <c r="P304" s="29">
        <v>6.5150791829836879E-2</v>
      </c>
      <c r="Q304" s="29">
        <v>1.4651000000000001E-2</v>
      </c>
      <c r="R304" s="29">
        <v>3.1530393282092631E-2</v>
      </c>
      <c r="T304" s="174">
        <f t="shared" si="67"/>
        <v>1.4347611982091876E-5</v>
      </c>
      <c r="U304" s="174">
        <f t="shared" si="68"/>
        <v>1.9128737044251552E-5</v>
      </c>
      <c r="V304" s="174">
        <f t="shared" si="69"/>
        <v>1.5454500941281909E-5</v>
      </c>
      <c r="W304" s="174">
        <f t="shared" si="70"/>
        <v>1.0104300532571861E-4</v>
      </c>
      <c r="X304" s="174">
        <f t="shared" si="71"/>
        <v>1.6675744730634521E-5</v>
      </c>
      <c r="Y304" s="174">
        <f t="shared" si="72"/>
        <v>3.1611497277619289E-5</v>
      </c>
      <c r="Z304" s="174">
        <f t="shared" si="73"/>
        <v>2.4847616809946666E-5</v>
      </c>
      <c r="AA304" s="174">
        <f t="shared" si="74"/>
        <v>4.7086179185369771E-5</v>
      </c>
      <c r="AB304" s="174">
        <f t="shared" si="75"/>
        <v>1.1317264086875637E-5</v>
      </c>
      <c r="AC304" s="174">
        <f t="shared" si="76"/>
        <v>2.2787838891405076E-5</v>
      </c>
      <c r="AE304" s="175">
        <f t="shared" si="77"/>
        <v>1.3332349012593376</v>
      </c>
      <c r="AF304" s="175">
        <f t="shared" si="78"/>
        <v>6.5380956466742672</v>
      </c>
      <c r="AG304" s="175">
        <f t="shared" si="79"/>
        <v>1.8956573027618213</v>
      </c>
      <c r="AH304" s="175">
        <f t="shared" si="80"/>
        <v>1.8949977998099545</v>
      </c>
      <c r="AI304" s="175">
        <f t="shared" si="81"/>
        <v>2.0135466236783848</v>
      </c>
    </row>
    <row r="305" spans="1:37" x14ac:dyDescent="0.25">
      <c r="A305" s="25" t="s">
        <v>895</v>
      </c>
      <c r="B305" s="35" t="s">
        <v>78</v>
      </c>
      <c r="C305" s="31" t="s">
        <v>896</v>
      </c>
      <c r="D305" s="32"/>
      <c r="E305" s="31" t="s">
        <v>897</v>
      </c>
      <c r="F305" s="31" t="s">
        <v>898</v>
      </c>
      <c r="G305" s="173">
        <v>2457.9166666666665</v>
      </c>
      <c r="H305" s="173">
        <v>4225.666666666667</v>
      </c>
      <c r="I305" s="29">
        <v>5.0448E-2</v>
      </c>
      <c r="J305" s="29">
        <v>9.6480999999999997E-2</v>
      </c>
      <c r="K305" s="29">
        <v>0.10990999999999999</v>
      </c>
      <c r="L305" s="29">
        <v>0.46966000000000002</v>
      </c>
      <c r="M305" s="29">
        <v>4.5053000000000003E-2</v>
      </c>
      <c r="N305" s="29">
        <v>0.18614</v>
      </c>
      <c r="O305" s="29">
        <v>9.1793E-2</v>
      </c>
      <c r="P305" s="29">
        <v>0.17943000000000001</v>
      </c>
      <c r="Q305" s="29">
        <v>3.3737000000000003E-2</v>
      </c>
      <c r="R305" s="29">
        <v>9.4605999999999996E-2</v>
      </c>
      <c r="T305" s="174">
        <f t="shared" si="67"/>
        <v>2.0524699101542636E-5</v>
      </c>
      <c r="U305" s="174">
        <f t="shared" si="68"/>
        <v>2.2832136940916618E-5</v>
      </c>
      <c r="V305" s="174">
        <f t="shared" si="69"/>
        <v>4.471673164943211E-5</v>
      </c>
      <c r="W305" s="174">
        <f t="shared" si="70"/>
        <v>1.1114459256921984E-4</v>
      </c>
      <c r="X305" s="174">
        <f t="shared" si="71"/>
        <v>1.8329750805221228E-5</v>
      </c>
      <c r="Y305" s="174">
        <f t="shared" si="72"/>
        <v>4.40498540664195E-5</v>
      </c>
      <c r="Z305" s="174">
        <f t="shared" si="73"/>
        <v>3.7345855229699954E-5</v>
      </c>
      <c r="AA305" s="174">
        <f t="shared" si="74"/>
        <v>4.2461938944545235E-5</v>
      </c>
      <c r="AB305" s="174">
        <f t="shared" si="75"/>
        <v>1.3725851839294798E-5</v>
      </c>
      <c r="AC305" s="174">
        <f t="shared" si="76"/>
        <v>2.2388419973179771E-5</v>
      </c>
      <c r="AE305" s="175">
        <f t="shared" si="77"/>
        <v>1.1124224929173532</v>
      </c>
      <c r="AF305" s="175">
        <f t="shared" si="78"/>
        <v>2.4855258528410662</v>
      </c>
      <c r="AG305" s="175">
        <f t="shared" si="79"/>
        <v>2.4031889213612168</v>
      </c>
      <c r="AH305" s="175">
        <f t="shared" si="80"/>
        <v>1.1369920084405143</v>
      </c>
      <c r="AI305" s="175">
        <f t="shared" si="81"/>
        <v>1.6311133352820772</v>
      </c>
    </row>
    <row r="306" spans="1:37" x14ac:dyDescent="0.25">
      <c r="A306" s="25" t="s">
        <v>899</v>
      </c>
      <c r="B306" s="35" t="s">
        <v>78</v>
      </c>
      <c r="C306" s="31" t="s">
        <v>900</v>
      </c>
      <c r="D306" s="32">
        <v>3935</v>
      </c>
      <c r="E306" s="31">
        <v>3</v>
      </c>
      <c r="F306" s="31" t="s">
        <v>901</v>
      </c>
      <c r="G306" s="173">
        <v>1329.6333333333334</v>
      </c>
      <c r="H306" s="173">
        <v>1387</v>
      </c>
      <c r="I306" s="29">
        <v>1.9082999999999999E-2</v>
      </c>
      <c r="J306" s="29">
        <v>1.8009562553375543E-2</v>
      </c>
      <c r="K306" s="29">
        <v>5.7183991877188575E-2</v>
      </c>
      <c r="L306" s="29">
        <v>8.9338621501163548E-2</v>
      </c>
      <c r="M306" s="29">
        <v>1.9350783026970495E-2</v>
      </c>
      <c r="N306" s="29">
        <v>5.3881682575291641E-2</v>
      </c>
      <c r="O306" s="29">
        <v>2.1078E-2</v>
      </c>
      <c r="P306" s="29">
        <v>2.4030188700400187E-2</v>
      </c>
      <c r="Q306" s="29">
        <v>1.5571E-2</v>
      </c>
      <c r="R306" s="29">
        <v>1.917682485504079E-2</v>
      </c>
      <c r="T306" s="174">
        <f t="shared" si="67"/>
        <v>1.4352077013713052E-5</v>
      </c>
      <c r="U306" s="174">
        <f t="shared" si="68"/>
        <v>1.2984544018295272E-5</v>
      </c>
      <c r="V306" s="174">
        <f t="shared" si="69"/>
        <v>4.3007339274377828E-5</v>
      </c>
      <c r="W306" s="174">
        <f t="shared" si="70"/>
        <v>6.4411406994350077E-5</v>
      </c>
      <c r="X306" s="174">
        <f t="shared" si="71"/>
        <v>1.4553473158241992E-5</v>
      </c>
      <c r="Y306" s="174">
        <f t="shared" si="72"/>
        <v>3.8847644250390513E-5</v>
      </c>
      <c r="Z306" s="174">
        <f t="shared" si="73"/>
        <v>1.5852490661585899E-5</v>
      </c>
      <c r="AA306" s="174">
        <f t="shared" si="74"/>
        <v>1.7325298269935248E-5</v>
      </c>
      <c r="AB306" s="174">
        <f t="shared" si="75"/>
        <v>1.1710747323823609E-5</v>
      </c>
      <c r="AC306" s="174">
        <f t="shared" si="76"/>
        <v>1.3826117415314196E-5</v>
      </c>
      <c r="AE306" s="175">
        <f t="shared" si="77"/>
        <v>0.90471532488913375</v>
      </c>
      <c r="AF306" s="175">
        <f t="shared" si="78"/>
        <v>1.4976840716283044</v>
      </c>
      <c r="AG306" s="175">
        <f t="shared" si="79"/>
        <v>2.6693040092900526</v>
      </c>
      <c r="AH306" s="175">
        <f t="shared" si="80"/>
        <v>1.0929070163036454</v>
      </c>
      <c r="AI306" s="175">
        <f t="shared" si="81"/>
        <v>1.1806349358411321</v>
      </c>
    </row>
    <row r="307" spans="1:37" x14ac:dyDescent="0.25">
      <c r="A307" s="25" t="s">
        <v>902</v>
      </c>
      <c r="B307" s="35" t="s">
        <v>78</v>
      </c>
      <c r="C307" s="31" t="s">
        <v>900</v>
      </c>
      <c r="D307" s="32">
        <v>3935</v>
      </c>
      <c r="E307" s="31" t="s">
        <v>148</v>
      </c>
      <c r="F307" s="31" t="s">
        <v>903</v>
      </c>
      <c r="G307" s="173">
        <v>1285.5208333333333</v>
      </c>
      <c r="H307" s="173">
        <v>1079.2916666666667</v>
      </c>
      <c r="I307" s="29">
        <v>4.2076000000000002E-2</v>
      </c>
      <c r="J307" s="29">
        <v>1.1251000000000001E-2</v>
      </c>
      <c r="K307" s="29">
        <v>8.8976E-2</v>
      </c>
      <c r="L307" s="29">
        <v>2.1742000000000001E-2</v>
      </c>
      <c r="M307" s="29">
        <v>5.0840000000000003E-2</v>
      </c>
      <c r="N307" s="29">
        <v>3.5188999999999998E-2</v>
      </c>
      <c r="O307" s="29">
        <v>5.348E-2</v>
      </c>
      <c r="P307" s="29">
        <v>1.7905000000000001E-2</v>
      </c>
      <c r="Q307" s="29">
        <v>3.4512000000000001E-2</v>
      </c>
      <c r="R307" s="29">
        <v>1.1864E-2</v>
      </c>
      <c r="T307" s="174">
        <f t="shared" si="67"/>
        <v>3.2730702536261248E-5</v>
      </c>
      <c r="U307" s="174">
        <f t="shared" si="68"/>
        <v>1.0424429602748715E-5</v>
      </c>
      <c r="V307" s="174">
        <f t="shared" si="69"/>
        <v>6.9213969694514223E-5</v>
      </c>
      <c r="W307" s="174">
        <f t="shared" si="70"/>
        <v>2.0144693664826468E-5</v>
      </c>
      <c r="X307" s="174">
        <f t="shared" si="71"/>
        <v>3.9548172757475088E-5</v>
      </c>
      <c r="Y307" s="174">
        <f t="shared" si="72"/>
        <v>3.260379106667181E-5</v>
      </c>
      <c r="Z307" s="174">
        <f t="shared" si="73"/>
        <v>4.1601815087918327E-5</v>
      </c>
      <c r="AA307" s="174">
        <f t="shared" si="74"/>
        <v>1.6589584218044242E-5</v>
      </c>
      <c r="AB307" s="174">
        <f t="shared" si="75"/>
        <v>2.6846706101612513E-5</v>
      </c>
      <c r="AC307" s="174">
        <f t="shared" si="76"/>
        <v>1.0992394703316217E-5</v>
      </c>
      <c r="AE307" s="175">
        <f t="shared" si="77"/>
        <v>0.31849086010909294</v>
      </c>
      <c r="AF307" s="175">
        <f t="shared" si="78"/>
        <v>0.29104953456271848</v>
      </c>
      <c r="AG307" s="175">
        <f t="shared" si="79"/>
        <v>0.82440701537871419</v>
      </c>
      <c r="AH307" s="175">
        <f t="shared" si="80"/>
        <v>0.39877068303354052</v>
      </c>
      <c r="AI307" s="175">
        <f t="shared" si="81"/>
        <v>0.40945040563676349</v>
      </c>
    </row>
    <row r="308" spans="1:37" x14ac:dyDescent="0.25">
      <c r="A308" s="25" t="s">
        <v>904</v>
      </c>
      <c r="B308" s="35" t="s">
        <v>78</v>
      </c>
      <c r="C308" s="31" t="s">
        <v>905</v>
      </c>
      <c r="D308" s="32">
        <v>3947</v>
      </c>
      <c r="E308" s="31" t="s">
        <v>233</v>
      </c>
      <c r="F308" s="31" t="s">
        <v>906</v>
      </c>
      <c r="G308" s="173">
        <v>6385.8999999999969</v>
      </c>
      <c r="H308" s="173">
        <v>1162.4833333333331</v>
      </c>
      <c r="I308" s="29">
        <v>0.14112</v>
      </c>
      <c r="J308" s="29">
        <v>2.0525999999999999E-2</v>
      </c>
      <c r="K308" s="29">
        <v>0.20541999999999999</v>
      </c>
      <c r="L308" s="29">
        <v>9.1417999999999999E-2</v>
      </c>
      <c r="M308" s="29">
        <v>0.10496999999999999</v>
      </c>
      <c r="N308" s="29">
        <v>4.4718000000000001E-2</v>
      </c>
      <c r="O308" s="29">
        <v>0.22412000000000001</v>
      </c>
      <c r="P308" s="29">
        <v>5.6265999999999997E-2</v>
      </c>
      <c r="Q308" s="29">
        <v>9.7543000000000005E-2</v>
      </c>
      <c r="R308" s="29">
        <v>2.5862E-2</v>
      </c>
      <c r="T308" s="174">
        <f t="shared" si="67"/>
        <v>2.2098686167963805E-5</v>
      </c>
      <c r="U308" s="174">
        <f t="shared" si="68"/>
        <v>1.7657027340893777E-5</v>
      </c>
      <c r="V308" s="174">
        <f t="shared" si="69"/>
        <v>3.2167744562238699E-5</v>
      </c>
      <c r="W308" s="174">
        <f t="shared" si="70"/>
        <v>7.864026724397484E-5</v>
      </c>
      <c r="X308" s="174">
        <f t="shared" si="71"/>
        <v>1.6437776977403347E-5</v>
      </c>
      <c r="Y308" s="174">
        <f t="shared" si="72"/>
        <v>3.8467648281695805E-5</v>
      </c>
      <c r="Z308" s="174">
        <f t="shared" si="73"/>
        <v>3.5096071031491274E-5</v>
      </c>
      <c r="AA308" s="174">
        <f t="shared" si="74"/>
        <v>4.840155414414544E-5</v>
      </c>
      <c r="AB308" s="174">
        <f t="shared" si="75"/>
        <v>1.5274745924615176E-5</v>
      </c>
      <c r="AC308" s="174">
        <f t="shared" si="76"/>
        <v>2.2247200676712215E-5</v>
      </c>
      <c r="AE308" s="175">
        <f t="shared" si="77"/>
        <v>0.79900801372033392</v>
      </c>
      <c r="AF308" s="175">
        <f t="shared" si="78"/>
        <v>2.4446932265275954</v>
      </c>
      <c r="AG308" s="175">
        <f t="shared" si="79"/>
        <v>2.340197724703069</v>
      </c>
      <c r="AH308" s="175">
        <f t="shared" si="80"/>
        <v>1.3791160298460565</v>
      </c>
      <c r="AI308" s="175">
        <f t="shared" si="81"/>
        <v>1.4564694422092457</v>
      </c>
    </row>
    <row r="309" spans="1:37" x14ac:dyDescent="0.25">
      <c r="A309" s="25" t="s">
        <v>907</v>
      </c>
      <c r="B309" s="35" t="s">
        <v>78</v>
      </c>
      <c r="C309" s="31" t="s">
        <v>908</v>
      </c>
      <c r="D309" s="32">
        <v>3936</v>
      </c>
      <c r="E309" s="31" t="s">
        <v>148</v>
      </c>
      <c r="F309" s="31" t="s">
        <v>909</v>
      </c>
      <c r="G309" s="173">
        <v>4466.791666666667</v>
      </c>
      <c r="H309" s="173">
        <v>1240.7916666666667</v>
      </c>
      <c r="I309" s="29">
        <v>7.3870000000000005E-2</v>
      </c>
      <c r="J309" s="29">
        <v>1.8696999999999998E-2</v>
      </c>
      <c r="K309" s="29">
        <v>0.17901</v>
      </c>
      <c r="L309" s="29">
        <v>3.3311E-2</v>
      </c>
      <c r="M309" s="29">
        <v>7.7072000000000002E-2</v>
      </c>
      <c r="N309" s="29">
        <v>3.9934999999999998E-2</v>
      </c>
      <c r="O309" s="29">
        <v>8.0354999999999996E-2</v>
      </c>
      <c r="P309" s="29">
        <v>3.1474000000000002E-2</v>
      </c>
      <c r="Q309" s="29">
        <v>6.3120999999999997E-2</v>
      </c>
      <c r="R309" s="29">
        <v>1.8846000000000002E-2</v>
      </c>
      <c r="T309" s="174">
        <f t="shared" si="67"/>
        <v>1.6537596895609265E-5</v>
      </c>
      <c r="U309" s="174">
        <f t="shared" si="68"/>
        <v>1.5068605393062223E-5</v>
      </c>
      <c r="V309" s="174">
        <f t="shared" si="69"/>
        <v>4.0075744148951056E-5</v>
      </c>
      <c r="W309" s="174">
        <f t="shared" si="70"/>
        <v>2.6846569730346888E-5</v>
      </c>
      <c r="X309" s="174">
        <f t="shared" si="71"/>
        <v>1.7254442506273145E-5</v>
      </c>
      <c r="Y309" s="174">
        <f t="shared" si="72"/>
        <v>3.2185096880351924E-5</v>
      </c>
      <c r="Z309" s="174">
        <f t="shared" si="73"/>
        <v>1.7989421937818902E-5</v>
      </c>
      <c r="AA309" s="174">
        <f t="shared" si="74"/>
        <v>2.5366063333221399E-5</v>
      </c>
      <c r="AB309" s="174">
        <f t="shared" si="75"/>
        <v>1.4131171702284449E-5</v>
      </c>
      <c r="AC309" s="174">
        <f t="shared" si="76"/>
        <v>1.5188690016454549E-5</v>
      </c>
      <c r="AE309" s="175">
        <f t="shared" si="77"/>
        <v>0.91117261402489136</v>
      </c>
      <c r="AF309" s="175">
        <f t="shared" si="78"/>
        <v>0.6698957262169658</v>
      </c>
      <c r="AG309" s="175">
        <f t="shared" si="79"/>
        <v>1.8653223289393723</v>
      </c>
      <c r="AH309" s="175">
        <f t="shared" si="80"/>
        <v>1.410054387567323</v>
      </c>
      <c r="AI309" s="175">
        <f t="shared" si="81"/>
        <v>1.0748358548356709</v>
      </c>
    </row>
    <row r="310" spans="1:37" x14ac:dyDescent="0.25">
      <c r="A310" s="25" t="s">
        <v>910</v>
      </c>
      <c r="B310" s="35" t="s">
        <v>78</v>
      </c>
      <c r="C310" s="31" t="s">
        <v>911</v>
      </c>
      <c r="D310" s="32">
        <v>56671</v>
      </c>
      <c r="E310" s="31">
        <v>1</v>
      </c>
      <c r="F310" s="31"/>
      <c r="G310" s="173">
        <v>614.71666666666658</v>
      </c>
      <c r="H310" s="173">
        <v>428.2166666666667</v>
      </c>
      <c r="I310" s="29">
        <v>2.7181E-2</v>
      </c>
      <c r="J310" s="29">
        <v>6.4008458966759883E-3</v>
      </c>
      <c r="K310" s="29">
        <v>2.9345981917035711E-2</v>
      </c>
      <c r="L310" s="29">
        <v>3.5483834809932314E-2</v>
      </c>
      <c r="M310" s="29">
        <v>3.0936745373798934E-2</v>
      </c>
      <c r="N310" s="29">
        <v>1.1815936037687486E-2</v>
      </c>
      <c r="O310" s="29">
        <v>4.7490999999999998E-2</v>
      </c>
      <c r="P310" s="29">
        <v>1.8060229890924377E-2</v>
      </c>
      <c r="Q310" s="29">
        <v>2.1055000000000001E-2</v>
      </c>
      <c r="R310" s="29">
        <v>8.4804463058492756E-3</v>
      </c>
      <c r="T310" s="174">
        <f t="shared" si="67"/>
        <v>4.421711899791232E-5</v>
      </c>
      <c r="U310" s="174">
        <f t="shared" si="68"/>
        <v>1.4947680449949763E-5</v>
      </c>
      <c r="V310" s="174">
        <f t="shared" si="69"/>
        <v>4.773903736198636E-5</v>
      </c>
      <c r="W310" s="174">
        <f t="shared" si="70"/>
        <v>8.2864207706221104E-5</v>
      </c>
      <c r="X310" s="174">
        <f t="shared" si="71"/>
        <v>5.0326836819888197E-5</v>
      </c>
      <c r="Y310" s="174">
        <f t="shared" si="72"/>
        <v>2.7593358590326125E-5</v>
      </c>
      <c r="Z310" s="174">
        <f t="shared" si="73"/>
        <v>7.7256730743160813E-5</v>
      </c>
      <c r="AA310" s="174">
        <f t="shared" si="74"/>
        <v>4.2175448311036564E-5</v>
      </c>
      <c r="AB310" s="174">
        <f t="shared" si="75"/>
        <v>3.4251552205623195E-5</v>
      </c>
      <c r="AC310" s="174">
        <f t="shared" si="76"/>
        <v>1.980410144206424E-5</v>
      </c>
      <c r="AE310" s="175">
        <f t="shared" si="77"/>
        <v>0.3380518855300253</v>
      </c>
      <c r="AF310" s="175">
        <f t="shared" si="78"/>
        <v>1.7357745837624328</v>
      </c>
      <c r="AG310" s="175">
        <f t="shared" si="79"/>
        <v>0.54828318912786833</v>
      </c>
      <c r="AH310" s="175">
        <f t="shared" si="80"/>
        <v>0.54591293089075177</v>
      </c>
      <c r="AI310" s="175">
        <f t="shared" si="81"/>
        <v>0.57819573615740938</v>
      </c>
    </row>
    <row r="311" spans="1:37" x14ac:dyDescent="0.25">
      <c r="A311" s="25" t="s">
        <v>912</v>
      </c>
      <c r="B311" s="35" t="s">
        <v>78</v>
      </c>
      <c r="C311" s="31" t="s">
        <v>913</v>
      </c>
      <c r="D311" s="32">
        <v>3948</v>
      </c>
      <c r="E311" s="31" t="s">
        <v>148</v>
      </c>
      <c r="F311" s="31" t="s">
        <v>914</v>
      </c>
      <c r="G311" s="173">
        <v>1819.7583333333339</v>
      </c>
      <c r="H311" s="173">
        <v>1153.5333333333333</v>
      </c>
      <c r="I311" s="29">
        <v>4.4944999999999999E-2</v>
      </c>
      <c r="J311" s="29">
        <v>1.1142000000000001E-2</v>
      </c>
      <c r="K311" s="29">
        <v>6.3338000000000005E-2</v>
      </c>
      <c r="L311" s="29">
        <v>5.2662E-2</v>
      </c>
      <c r="M311" s="29">
        <v>3.6655E-2</v>
      </c>
      <c r="N311" s="29">
        <v>3.0223E-2</v>
      </c>
      <c r="O311" s="29">
        <v>7.2417999999999996E-2</v>
      </c>
      <c r="P311" s="29">
        <v>3.2665E-2</v>
      </c>
      <c r="Q311" s="29">
        <v>3.0742999999999999E-2</v>
      </c>
      <c r="R311" s="29">
        <v>1.1554E-2</v>
      </c>
      <c r="T311" s="174">
        <f t="shared" si="67"/>
        <v>2.4698334485806257E-5</v>
      </c>
      <c r="U311" s="174">
        <f t="shared" si="68"/>
        <v>9.6590186672831312E-6</v>
      </c>
      <c r="V311" s="174">
        <f t="shared" si="69"/>
        <v>3.4805720539815262E-5</v>
      </c>
      <c r="W311" s="174">
        <f t="shared" si="70"/>
        <v>4.5652776975091026E-5</v>
      </c>
      <c r="X311" s="174">
        <f t="shared" si="71"/>
        <v>2.0142784527249491E-5</v>
      </c>
      <c r="Y311" s="174">
        <f t="shared" si="72"/>
        <v>2.620036987805583E-5</v>
      </c>
      <c r="Z311" s="174">
        <f t="shared" si="73"/>
        <v>3.9795394077052343E-5</v>
      </c>
      <c r="AA311" s="174">
        <f t="shared" si="74"/>
        <v>2.8317343813211581E-5</v>
      </c>
      <c r="AB311" s="174">
        <f t="shared" si="75"/>
        <v>1.6894001492872216E-5</v>
      </c>
      <c r="AC311" s="174">
        <f t="shared" si="76"/>
        <v>1.0016182164942495E-5</v>
      </c>
      <c r="AE311" s="175">
        <f t="shared" si="77"/>
        <v>0.39107975773969766</v>
      </c>
      <c r="AF311" s="175">
        <f t="shared" si="78"/>
        <v>1.311645794629291</v>
      </c>
      <c r="AG311" s="175">
        <f t="shared" si="79"/>
        <v>1.3007322717775955</v>
      </c>
      <c r="AH311" s="175">
        <f t="shared" si="80"/>
        <v>0.71157339862957969</v>
      </c>
      <c r="AI311" s="175">
        <f t="shared" si="81"/>
        <v>0.59288393985098464</v>
      </c>
    </row>
    <row r="312" spans="1:37" x14ac:dyDescent="0.25">
      <c r="A312" s="25" t="s">
        <v>915</v>
      </c>
      <c r="B312" s="35" t="s">
        <v>78</v>
      </c>
      <c r="C312" s="31" t="s">
        <v>916</v>
      </c>
      <c r="D312" s="32">
        <v>3954</v>
      </c>
      <c r="E312" s="31" t="s">
        <v>148</v>
      </c>
      <c r="F312" s="31" t="s">
        <v>917</v>
      </c>
      <c r="G312" s="173">
        <v>958.93333333333339</v>
      </c>
      <c r="H312" s="173">
        <v>830.14583333333337</v>
      </c>
      <c r="I312" s="29">
        <v>1.7708000000000002E-2</v>
      </c>
      <c r="J312" s="29">
        <v>1.7200859732940242E-2</v>
      </c>
      <c r="K312" s="29">
        <v>4.2977884348657562E-2</v>
      </c>
      <c r="L312" s="29">
        <v>6.439216256059925E-2</v>
      </c>
      <c r="M312" s="29">
        <v>2.0156831445627202E-2</v>
      </c>
      <c r="N312" s="29">
        <v>3.8125692520268456E-2</v>
      </c>
      <c r="O312" s="29">
        <v>3.2465000000000001E-2</v>
      </c>
      <c r="P312" s="29">
        <v>4.0378099300423347E-2</v>
      </c>
      <c r="Q312" s="29">
        <v>1.4220999999999999E-2</v>
      </c>
      <c r="R312" s="29">
        <v>2.201083212845615E-2</v>
      </c>
      <c r="T312" s="174">
        <f t="shared" si="67"/>
        <v>1.846635150166852E-5</v>
      </c>
      <c r="U312" s="174">
        <f t="shared" si="68"/>
        <v>2.0720286776448205E-5</v>
      </c>
      <c r="V312" s="174">
        <f t="shared" si="69"/>
        <v>4.4818427782943783E-5</v>
      </c>
      <c r="W312" s="174">
        <f t="shared" si="70"/>
        <v>7.7567289956803872E-5</v>
      </c>
      <c r="X312" s="174">
        <f t="shared" si="71"/>
        <v>2.10200550392386E-5</v>
      </c>
      <c r="Y312" s="174">
        <f t="shared" si="72"/>
        <v>4.5926499886387581E-5</v>
      </c>
      <c r="Z312" s="174">
        <f t="shared" si="73"/>
        <v>3.385532536151279E-5</v>
      </c>
      <c r="AA312" s="174">
        <f t="shared" si="74"/>
        <v>4.8639766266477292E-5</v>
      </c>
      <c r="AB312" s="174">
        <f t="shared" si="75"/>
        <v>1.4830019466073414E-5</v>
      </c>
      <c r="AC312" s="174">
        <f t="shared" si="76"/>
        <v>2.651441619609745E-5</v>
      </c>
      <c r="AE312" s="175">
        <f t="shared" si="77"/>
        <v>1.1220563398555492</v>
      </c>
      <c r="AF312" s="175">
        <f t="shared" si="78"/>
        <v>1.7307008253940377</v>
      </c>
      <c r="AG312" s="175">
        <f t="shared" si="79"/>
        <v>2.1848896114047069</v>
      </c>
      <c r="AH312" s="175">
        <f t="shared" si="80"/>
        <v>1.4366946926988231</v>
      </c>
      <c r="AI312" s="175">
        <f t="shared" si="81"/>
        <v>1.7878881586605055</v>
      </c>
    </row>
    <row r="313" spans="1:37" x14ac:dyDescent="0.25">
      <c r="A313" s="25" t="s">
        <v>918</v>
      </c>
      <c r="B313" s="35" t="s">
        <v>78</v>
      </c>
      <c r="C313" s="31" t="s">
        <v>919</v>
      </c>
      <c r="D313" s="32">
        <v>6264</v>
      </c>
      <c r="E313" s="31">
        <v>1</v>
      </c>
      <c r="F313" s="31" t="s">
        <v>920</v>
      </c>
      <c r="G313" s="173">
        <v>2055.0166666666669</v>
      </c>
      <c r="H313" s="173">
        <v>1251.5958333333333</v>
      </c>
      <c r="I313" s="29">
        <v>2.036E-2</v>
      </c>
      <c r="J313" s="29">
        <v>1.13181467791516E-2</v>
      </c>
      <c r="K313" s="29">
        <v>5.3104401379148299E-2</v>
      </c>
      <c r="L313" s="29">
        <v>5.5051000587057419E-2</v>
      </c>
      <c r="M313" s="29">
        <v>2.1372087150742815E-2</v>
      </c>
      <c r="N313" s="29">
        <v>3.5194599421744584E-2</v>
      </c>
      <c r="O313" s="29">
        <v>2.3036999999999998E-2</v>
      </c>
      <c r="P313" s="29">
        <v>1.8602143673999854E-2</v>
      </c>
      <c r="Q313" s="29">
        <v>1.8592000000000001E-2</v>
      </c>
      <c r="R313" s="29">
        <v>1.2373557506566525E-2</v>
      </c>
      <c r="T313" s="174">
        <f t="shared" si="67"/>
        <v>9.9074622265837247E-6</v>
      </c>
      <c r="U313" s="174">
        <f t="shared" si="68"/>
        <v>9.0429725616841963E-6</v>
      </c>
      <c r="V313" s="174">
        <f t="shared" si="69"/>
        <v>2.5841348267645011E-5</v>
      </c>
      <c r="W313" s="174">
        <f t="shared" si="70"/>
        <v>4.3984646737311299E-5</v>
      </c>
      <c r="X313" s="174">
        <f t="shared" si="71"/>
        <v>1.0399958062339874E-5</v>
      </c>
      <c r="Y313" s="174">
        <f t="shared" si="72"/>
        <v>2.8119779951657383E-5</v>
      </c>
      <c r="Z313" s="174">
        <f t="shared" si="73"/>
        <v>1.1210128060599669E-5</v>
      </c>
      <c r="AA313" s="174">
        <f t="shared" si="74"/>
        <v>1.4862740174244098E-5</v>
      </c>
      <c r="AB313" s="174">
        <f t="shared" si="75"/>
        <v>9.047128571544431E-6</v>
      </c>
      <c r="AC313" s="174">
        <f t="shared" si="76"/>
        <v>9.8862245918576152E-6</v>
      </c>
      <c r="AE313" s="175">
        <f t="shared" si="77"/>
        <v>0.91274358204667916</v>
      </c>
      <c r="AF313" s="175">
        <f t="shared" si="78"/>
        <v>1.7021033996272878</v>
      </c>
      <c r="AG313" s="175">
        <f t="shared" si="79"/>
        <v>2.7038358984815702</v>
      </c>
      <c r="AH313" s="175">
        <f t="shared" si="80"/>
        <v>1.3258314351003977</v>
      </c>
      <c r="AI313" s="175">
        <f t="shared" si="81"/>
        <v>1.0927472195932264</v>
      </c>
    </row>
    <row r="314" spans="1:37" x14ac:dyDescent="0.25">
      <c r="A314" s="34" t="s">
        <v>921</v>
      </c>
      <c r="B314" s="35" t="s">
        <v>78</v>
      </c>
      <c r="C314" s="31" t="s">
        <v>922</v>
      </c>
      <c r="D314" s="32">
        <v>3938</v>
      </c>
      <c r="E314" s="31" t="s">
        <v>923</v>
      </c>
      <c r="F314" s="31" t="s">
        <v>924</v>
      </c>
      <c r="G314" s="173"/>
      <c r="H314" s="173"/>
      <c r="I314" s="29">
        <v>6.7474000000000006E-2</v>
      </c>
      <c r="J314" s="29">
        <v>1.6526709921726911E-2</v>
      </c>
      <c r="K314" s="29">
        <v>0.18259722081711111</v>
      </c>
      <c r="L314" s="29">
        <v>7.3817195797652127E-2</v>
      </c>
      <c r="M314" s="29">
        <v>7.3384131973017672E-2</v>
      </c>
      <c r="N314" s="29">
        <v>4.615864140616651E-2</v>
      </c>
      <c r="O314" s="29">
        <v>8.1598000000000004E-2</v>
      </c>
      <c r="P314" s="29">
        <v>2.8382244492817652E-2</v>
      </c>
      <c r="Q314" s="29">
        <v>6.2787999999999997E-2</v>
      </c>
      <c r="R314" s="29">
        <v>1.4852203366387482E-2</v>
      </c>
      <c r="T314" s="174"/>
      <c r="U314" s="174"/>
      <c r="V314" s="174"/>
      <c r="W314" s="174"/>
      <c r="X314" s="174"/>
      <c r="Y314" s="174"/>
      <c r="Z314" s="174"/>
      <c r="AA314" s="174"/>
      <c r="AB314" s="174"/>
      <c r="AC314" s="174"/>
      <c r="AE314" s="175"/>
      <c r="AF314" s="175"/>
      <c r="AG314" s="175"/>
      <c r="AH314" s="175"/>
      <c r="AI314" s="175"/>
    </row>
    <row r="315" spans="1:37" x14ac:dyDescent="0.25">
      <c r="A315" s="25" t="s">
        <v>925</v>
      </c>
      <c r="B315" s="35" t="s">
        <v>78</v>
      </c>
      <c r="C315" s="31" t="s">
        <v>926</v>
      </c>
      <c r="D315" s="32">
        <v>6004</v>
      </c>
      <c r="E315" s="31">
        <v>1</v>
      </c>
      <c r="F315" s="31" t="s">
        <v>927</v>
      </c>
      <c r="G315" s="173">
        <v>2472.7999999999997</v>
      </c>
      <c r="H315" s="173">
        <v>1957.3458333333331</v>
      </c>
      <c r="I315" s="29">
        <v>6.0047999999999997E-2</v>
      </c>
      <c r="J315" s="29">
        <v>2.6914E-2</v>
      </c>
      <c r="K315" s="29">
        <v>0.10681</v>
      </c>
      <c r="L315" s="29">
        <v>0.14093</v>
      </c>
      <c r="M315" s="29">
        <v>5.9466999999999999E-2</v>
      </c>
      <c r="N315" s="29">
        <v>7.1763999999999994E-2</v>
      </c>
      <c r="O315" s="29">
        <v>9.3369999999999995E-2</v>
      </c>
      <c r="P315" s="29">
        <v>5.1817000000000002E-2</v>
      </c>
      <c r="Q315" s="29">
        <v>4.3358000000000001E-2</v>
      </c>
      <c r="R315" s="29">
        <v>3.0473E-2</v>
      </c>
      <c r="T315" s="174">
        <f t="shared" si="67"/>
        <v>2.4283403429310904E-5</v>
      </c>
      <c r="U315" s="174">
        <f t="shared" si="68"/>
        <v>1.3750252787043682E-5</v>
      </c>
      <c r="V315" s="174">
        <f t="shared" si="69"/>
        <v>4.319395017793595E-5</v>
      </c>
      <c r="W315" s="174">
        <f t="shared" si="70"/>
        <v>7.2000561985511853E-5</v>
      </c>
      <c r="X315" s="174">
        <f t="shared" si="71"/>
        <v>2.404844710449693E-5</v>
      </c>
      <c r="Y315" s="174">
        <f t="shared" si="72"/>
        <v>3.6663934792650762E-5</v>
      </c>
      <c r="Z315" s="174">
        <f t="shared" si="73"/>
        <v>3.7758815917178906E-5</v>
      </c>
      <c r="AA315" s="174">
        <f t="shared" si="74"/>
        <v>2.6473093879254013E-5</v>
      </c>
      <c r="AB315" s="174">
        <f t="shared" si="75"/>
        <v>1.7533969589129735E-5</v>
      </c>
      <c r="AC315" s="174">
        <f t="shared" si="76"/>
        <v>1.5568531365816382E-5</v>
      </c>
      <c r="AE315" s="175">
        <f t="shared" si="77"/>
        <v>0.56624075892288861</v>
      </c>
      <c r="AF315" s="175">
        <f t="shared" si="78"/>
        <v>1.6669131137325501</v>
      </c>
      <c r="AG315" s="175">
        <f t="shared" si="79"/>
        <v>1.524586374884672</v>
      </c>
      <c r="AH315" s="175">
        <f t="shared" si="80"/>
        <v>0.70111027679789362</v>
      </c>
      <c r="AI315" s="175">
        <f t="shared" si="81"/>
        <v>0.88790683060544173</v>
      </c>
    </row>
    <row r="316" spans="1:37" x14ac:dyDescent="0.25">
      <c r="A316" s="25" t="s">
        <v>928</v>
      </c>
      <c r="B316" s="35" t="s">
        <v>78</v>
      </c>
      <c r="C316" s="31" t="s">
        <v>926</v>
      </c>
      <c r="D316" s="32">
        <v>6004</v>
      </c>
      <c r="E316" s="31">
        <v>2</v>
      </c>
      <c r="F316" s="31" t="s">
        <v>929</v>
      </c>
      <c r="G316" s="173">
        <v>2288.2333333333331</v>
      </c>
      <c r="H316" s="173">
        <v>2779.7916666666665</v>
      </c>
      <c r="I316" s="29">
        <v>5.3462999999999997E-2</v>
      </c>
      <c r="J316" s="29">
        <v>1.8827E-2</v>
      </c>
      <c r="K316" s="29">
        <v>9.5089999999999994E-2</v>
      </c>
      <c r="L316" s="29">
        <v>9.8377000000000006E-2</v>
      </c>
      <c r="M316" s="29">
        <v>5.2997000000000002E-2</v>
      </c>
      <c r="N316" s="29">
        <v>4.9854999999999997E-2</v>
      </c>
      <c r="O316" s="29">
        <v>8.3122000000000001E-2</v>
      </c>
      <c r="P316" s="29">
        <v>3.6399000000000001E-2</v>
      </c>
      <c r="Q316" s="29">
        <v>3.8608999999999997E-2</v>
      </c>
      <c r="R316" s="29">
        <v>2.1198999999999999E-2</v>
      </c>
      <c r="T316" s="174">
        <f t="shared" si="67"/>
        <v>2.3364313079959797E-5</v>
      </c>
      <c r="U316" s="174">
        <f t="shared" si="68"/>
        <v>6.7728097129581055E-6</v>
      </c>
      <c r="V316" s="174">
        <f t="shared" si="69"/>
        <v>4.1556076740425659E-5</v>
      </c>
      <c r="W316" s="174">
        <f t="shared" si="70"/>
        <v>3.5390062204901452E-5</v>
      </c>
      <c r="X316" s="174">
        <f t="shared" si="71"/>
        <v>2.3160662519847921E-5</v>
      </c>
      <c r="Y316" s="174">
        <f t="shared" si="72"/>
        <v>1.7934797271977815E-5</v>
      </c>
      <c r="Z316" s="174">
        <f t="shared" si="73"/>
        <v>3.6325840896179005E-5</v>
      </c>
      <c r="AA316" s="174">
        <f t="shared" si="74"/>
        <v>1.3094146743610883E-5</v>
      </c>
      <c r="AB316" s="174">
        <f t="shared" si="75"/>
        <v>1.6872842221801392E-5</v>
      </c>
      <c r="AC316" s="174">
        <f t="shared" si="76"/>
        <v>7.6261110694746306E-6</v>
      </c>
      <c r="AE316" s="175">
        <f t="shared" si="77"/>
        <v>0.28987840086629074</v>
      </c>
      <c r="AF316" s="175">
        <f t="shared" si="78"/>
        <v>0.85162183201173269</v>
      </c>
      <c r="AG316" s="175">
        <f t="shared" si="79"/>
        <v>0.77436460449299704</v>
      </c>
      <c r="AH316" s="175">
        <f t="shared" si="80"/>
        <v>0.36046369252771276</v>
      </c>
      <c r="AI316" s="175">
        <f t="shared" si="81"/>
        <v>0.45197548636002394</v>
      </c>
    </row>
    <row r="317" spans="1:37" x14ac:dyDescent="0.25">
      <c r="B317" s="40"/>
      <c r="C317" s="40"/>
      <c r="D317" s="41"/>
      <c r="E317" s="42"/>
      <c r="F317" s="43" t="s">
        <v>930</v>
      </c>
      <c r="G317" s="43"/>
      <c r="H317" s="43"/>
      <c r="I317" s="44"/>
      <c r="J317" s="44"/>
      <c r="K317" s="45"/>
      <c r="L317" s="45"/>
      <c r="M317" s="46"/>
      <c r="N317" s="46"/>
      <c r="O317" s="47"/>
      <c r="P317" s="47"/>
      <c r="Q317" s="52"/>
      <c r="R317" s="52"/>
    </row>
    <row r="318" spans="1:37" x14ac:dyDescent="0.25">
      <c r="A318" s="207" t="s">
        <v>1219</v>
      </c>
      <c r="B318" s="40"/>
      <c r="C318" s="40"/>
      <c r="D318" s="41"/>
      <c r="E318" s="48"/>
      <c r="F318" s="48"/>
      <c r="G318" s="48"/>
      <c r="H318" s="48"/>
    </row>
    <row r="319" spans="1:37" x14ac:dyDescent="0.25">
      <c r="A319" s="92"/>
      <c r="B319" s="92"/>
      <c r="C319" s="92"/>
      <c r="D319" s="92"/>
      <c r="E319" s="92"/>
      <c r="F319" s="93"/>
      <c r="G319" s="92"/>
      <c r="H319" s="92"/>
      <c r="I319" s="94"/>
      <c r="J319" s="94"/>
      <c r="K319" s="95" t="s">
        <v>931</v>
      </c>
      <c r="L319" s="95" t="s">
        <v>932</v>
      </c>
      <c r="M319" s="96" t="s">
        <v>931</v>
      </c>
      <c r="N319" s="96" t="s">
        <v>932</v>
      </c>
      <c r="O319" s="50" t="s">
        <v>931</v>
      </c>
      <c r="P319" s="50" t="s">
        <v>932</v>
      </c>
      <c r="Q319" s="51" t="s">
        <v>931</v>
      </c>
      <c r="R319" s="51" t="s">
        <v>932</v>
      </c>
    </row>
    <row r="320" spans="1:37" s="6" customFormat="1" ht="42.75" customHeight="1" x14ac:dyDescent="0.25">
      <c r="A320" s="21" t="s">
        <v>86</v>
      </c>
      <c r="B320" s="22" t="s">
        <v>87</v>
      </c>
      <c r="C320" s="91" t="s">
        <v>88</v>
      </c>
      <c r="D320" s="24"/>
      <c r="E320" s="24" t="s">
        <v>89</v>
      </c>
      <c r="F320" s="24" t="s">
        <v>90</v>
      </c>
      <c r="G320" s="123" t="s">
        <v>941</v>
      </c>
      <c r="H320" s="124" t="s">
        <v>942</v>
      </c>
      <c r="I320" s="53" t="s">
        <v>91</v>
      </c>
      <c r="J320" s="62" t="s">
        <v>92</v>
      </c>
      <c r="K320" s="54" t="s">
        <v>91</v>
      </c>
      <c r="L320" s="61" t="s">
        <v>92</v>
      </c>
      <c r="M320" s="55" t="s">
        <v>91</v>
      </c>
      <c r="N320" s="60" t="s">
        <v>92</v>
      </c>
      <c r="O320" s="56" t="s">
        <v>91</v>
      </c>
      <c r="P320" s="59" t="s">
        <v>92</v>
      </c>
      <c r="Q320" s="57" t="s">
        <v>91</v>
      </c>
      <c r="R320" s="58" t="s">
        <v>92</v>
      </c>
      <c r="AK320" s="14"/>
    </row>
    <row r="321" spans="1:35" x14ac:dyDescent="0.25">
      <c r="A321" s="14" t="s">
        <v>1072</v>
      </c>
      <c r="B321" s="130" t="s">
        <v>50</v>
      </c>
      <c r="C321" s="131" t="s">
        <v>945</v>
      </c>
      <c r="D321" s="132">
        <v>8065311</v>
      </c>
      <c r="E321" s="132">
        <v>48</v>
      </c>
      <c r="F321" s="132"/>
      <c r="G321" s="132">
        <v>1367.5</v>
      </c>
      <c r="H321" s="132">
        <v>144</v>
      </c>
      <c r="I321" s="133">
        <v>1.6115999999999998E-2</v>
      </c>
      <c r="J321" s="133">
        <v>1.6716999999999999E-3</v>
      </c>
      <c r="K321" s="133">
        <v>2.3977999999999999E-2</v>
      </c>
      <c r="L321" s="133">
        <v>3.6822999999999999E-3</v>
      </c>
      <c r="M321" s="133">
        <v>2.6176999999999999E-2</v>
      </c>
      <c r="N321" s="133">
        <v>2.0666E-3</v>
      </c>
      <c r="O321" s="133">
        <v>2.2019E-2</v>
      </c>
      <c r="P321" s="133">
        <v>1.6063E-3</v>
      </c>
      <c r="Q321" s="133">
        <v>2.3154999999999999E-2</v>
      </c>
      <c r="R321" s="133">
        <v>1.5996999999999999E-3</v>
      </c>
      <c r="T321" s="174">
        <f t="shared" ref="T321:T384" si="82">I321/$G321</f>
        <v>1.1785009140767824E-5</v>
      </c>
      <c r="U321" s="174">
        <f t="shared" ref="U321:U384" si="83">J321/$H321</f>
        <v>1.1609027777777777E-5</v>
      </c>
      <c r="V321" s="174">
        <f t="shared" ref="V321:V384" si="84">K321/$G321</f>
        <v>1.7534186471663619E-5</v>
      </c>
      <c r="W321" s="174">
        <f t="shared" ref="W321:W384" si="85">L321/$H321</f>
        <v>2.5571527777777776E-5</v>
      </c>
      <c r="X321" s="174">
        <f t="shared" ref="X321:X384" si="86">M321/$G321</f>
        <v>1.9142230347349177E-5</v>
      </c>
      <c r="Y321" s="174">
        <f t="shared" ref="Y321:Y384" si="87">N321/$H321</f>
        <v>1.4351388888888889E-5</v>
      </c>
      <c r="Z321" s="174">
        <f t="shared" ref="Z321:Z384" si="88">O321/$G321</f>
        <v>1.6101645338208409E-5</v>
      </c>
      <c r="AA321" s="174">
        <f t="shared" ref="AA321:AA384" si="89">P321/$H321</f>
        <v>1.1154861111111111E-5</v>
      </c>
      <c r="AB321" s="174">
        <f t="shared" ref="AB321:AB384" si="90">Q321/$G321</f>
        <v>1.693235831809872E-5</v>
      </c>
      <c r="AC321" s="174">
        <f t="shared" ref="AC321:AC384" si="91">R321/$H321</f>
        <v>1.1109027777777777E-5</v>
      </c>
      <c r="AE321" s="175">
        <f t="shared" ref="AE321:AE384" si="92">U321/T321</f>
        <v>0.98506735456137451</v>
      </c>
      <c r="AF321" s="175">
        <f t="shared" ref="AF321:AF384" si="93">W321/V321</f>
        <v>1.4583811925978443</v>
      </c>
      <c r="AG321" s="175">
        <f t="shared" ref="AG321:AG384" si="94">Y321/X321</f>
        <v>0.74972396781738004</v>
      </c>
      <c r="AH321" s="175">
        <f t="shared" ref="AH321:AH384" si="95">AA321/Z321</f>
        <v>0.69277771785478204</v>
      </c>
      <c r="AI321" s="175">
        <f t="shared" ref="AI321:AI384" si="96">AC321/AB321</f>
        <v>0.65608272451354399</v>
      </c>
    </row>
    <row r="322" spans="1:35" x14ac:dyDescent="0.25">
      <c r="A322" s="14" t="s">
        <v>1073</v>
      </c>
      <c r="B322" s="134" t="s">
        <v>50</v>
      </c>
      <c r="C322" s="135" t="s">
        <v>945</v>
      </c>
      <c r="D322" s="118">
        <v>8065311</v>
      </c>
      <c r="E322" s="118">
        <v>49</v>
      </c>
      <c r="F322" s="132"/>
      <c r="G322" s="132">
        <v>1553.9</v>
      </c>
      <c r="H322" s="132">
        <v>206.9</v>
      </c>
      <c r="I322" s="133">
        <v>1.8228000000000001E-2</v>
      </c>
      <c r="J322" s="133">
        <v>2.2182999999999999E-3</v>
      </c>
      <c r="K322" s="133">
        <v>2.6719E-2</v>
      </c>
      <c r="L322" s="133">
        <v>5.2088999999999998E-3</v>
      </c>
      <c r="M322" s="133">
        <v>2.9236999999999999E-2</v>
      </c>
      <c r="N322" s="133">
        <v>2.8782E-3</v>
      </c>
      <c r="O322" s="133">
        <v>2.5055000000000001E-2</v>
      </c>
      <c r="P322" s="133">
        <v>2.2862999999999998E-3</v>
      </c>
      <c r="Q322" s="133">
        <v>2.6190999999999999E-2</v>
      </c>
      <c r="R322" s="133">
        <v>2.0958999999999999E-3</v>
      </c>
      <c r="T322" s="174">
        <f t="shared" si="82"/>
        <v>1.1730484587167771E-5</v>
      </c>
      <c r="U322" s="174">
        <f t="shared" si="83"/>
        <v>1.0721604639922667E-5</v>
      </c>
      <c r="V322" s="174">
        <f t="shared" si="84"/>
        <v>1.7194800180191775E-5</v>
      </c>
      <c r="W322" s="174">
        <f t="shared" si="85"/>
        <v>2.517593040115998E-5</v>
      </c>
      <c r="X322" s="174">
        <f t="shared" si="86"/>
        <v>1.8815239075873605E-5</v>
      </c>
      <c r="Y322" s="174">
        <f t="shared" si="87"/>
        <v>1.3911068148864186E-5</v>
      </c>
      <c r="Z322" s="174">
        <f t="shared" si="88"/>
        <v>1.6123946199884162E-5</v>
      </c>
      <c r="AA322" s="174">
        <f t="shared" si="89"/>
        <v>1.105026582890285E-5</v>
      </c>
      <c r="AB322" s="174">
        <f t="shared" si="90"/>
        <v>1.6855009974901859E-5</v>
      </c>
      <c r="AC322" s="174">
        <f t="shared" si="91"/>
        <v>1.0130014499758337E-5</v>
      </c>
      <c r="AE322" s="175">
        <f t="shared" si="92"/>
        <v>0.91399503236645996</v>
      </c>
      <c r="AF322" s="175">
        <f t="shared" si="93"/>
        <v>1.4641595213279874</v>
      </c>
      <c r="AG322" s="175">
        <f t="shared" si="94"/>
        <v>0.73935112345726517</v>
      </c>
      <c r="AH322" s="175">
        <f t="shared" si="95"/>
        <v>0.68533259116073197</v>
      </c>
      <c r="AI322" s="175">
        <f t="shared" si="96"/>
        <v>0.60100910737178725</v>
      </c>
    </row>
    <row r="323" spans="1:35" x14ac:dyDescent="0.25">
      <c r="A323" s="14" t="s">
        <v>1074</v>
      </c>
      <c r="B323" s="134" t="s">
        <v>50</v>
      </c>
      <c r="C323" s="135" t="s">
        <v>946</v>
      </c>
      <c r="D323" s="118">
        <v>7793311</v>
      </c>
      <c r="E323" s="118">
        <v>292</v>
      </c>
      <c r="F323" s="132"/>
      <c r="G323" s="132">
        <v>742.3</v>
      </c>
      <c r="H323" s="132">
        <v>63</v>
      </c>
      <c r="I323" s="133">
        <v>1.0451E-2</v>
      </c>
      <c r="J323" s="133">
        <v>9.1618999999999999E-4</v>
      </c>
      <c r="K323" s="133">
        <v>1.7014999999999999E-2</v>
      </c>
      <c r="L323" s="133">
        <v>2.0219000000000001E-3</v>
      </c>
      <c r="M323" s="133">
        <v>1.3150999999999999E-2</v>
      </c>
      <c r="N323" s="133">
        <v>1.132E-3</v>
      </c>
      <c r="O323" s="133">
        <v>9.3510999999999993E-3</v>
      </c>
      <c r="P323" s="133">
        <v>6.1868000000000003E-4</v>
      </c>
      <c r="Q323" s="133">
        <v>1.0687E-2</v>
      </c>
      <c r="R323" s="133">
        <v>7.7530999999999997E-4</v>
      </c>
      <c r="T323" s="174">
        <f t="shared" si="82"/>
        <v>1.4079213256095918E-5</v>
      </c>
      <c r="U323" s="174">
        <f t="shared" si="83"/>
        <v>1.4542698412698413E-5</v>
      </c>
      <c r="V323" s="174">
        <f t="shared" si="84"/>
        <v>2.2921999191701468E-5</v>
      </c>
      <c r="W323" s="174">
        <f t="shared" si="85"/>
        <v>3.2093650793650794E-5</v>
      </c>
      <c r="X323" s="174">
        <f t="shared" si="86"/>
        <v>1.7716556648255421E-5</v>
      </c>
      <c r="Y323" s="174">
        <f t="shared" si="87"/>
        <v>1.7968253968253967E-5</v>
      </c>
      <c r="Z323" s="174">
        <f t="shared" si="88"/>
        <v>1.2597467331267681E-5</v>
      </c>
      <c r="AA323" s="174">
        <f t="shared" si="89"/>
        <v>9.8203174603174612E-6</v>
      </c>
      <c r="AB323" s="174">
        <f t="shared" si="90"/>
        <v>1.4397144011855046E-5</v>
      </c>
      <c r="AC323" s="174">
        <f t="shared" si="91"/>
        <v>1.2306507936507937E-5</v>
      </c>
      <c r="AE323" s="175">
        <f t="shared" si="92"/>
        <v>1.0329198193231299</v>
      </c>
      <c r="AF323" s="175">
        <f t="shared" si="93"/>
        <v>1.4001244186968549</v>
      </c>
      <c r="AG323" s="175">
        <f t="shared" si="94"/>
        <v>1.0142068983830066</v>
      </c>
      <c r="AH323" s="175">
        <f t="shared" si="95"/>
        <v>0.77954696782128863</v>
      </c>
      <c r="AI323" s="175">
        <f t="shared" si="96"/>
        <v>0.85478813897911865</v>
      </c>
    </row>
    <row r="324" spans="1:35" x14ac:dyDescent="0.25">
      <c r="A324" s="14" t="s">
        <v>1075</v>
      </c>
      <c r="B324" s="134" t="s">
        <v>51</v>
      </c>
      <c r="C324" s="135" t="s">
        <v>947</v>
      </c>
      <c r="D324" s="118">
        <v>8192011</v>
      </c>
      <c r="E324" s="118">
        <v>0</v>
      </c>
      <c r="F324" s="132"/>
      <c r="G324" s="132">
        <v>446.7</v>
      </c>
      <c r="H324" s="132">
        <v>262.3</v>
      </c>
      <c r="I324" s="133">
        <v>5.3147999999999997E-3</v>
      </c>
      <c r="J324" s="133">
        <v>3.7276000000000002E-3</v>
      </c>
      <c r="K324" s="133">
        <v>9.2876E-3</v>
      </c>
      <c r="L324" s="133">
        <v>5.0312999999999998E-3</v>
      </c>
      <c r="M324" s="133">
        <v>6.2452000000000002E-3</v>
      </c>
      <c r="N324" s="133">
        <v>6.2541000000000003E-3</v>
      </c>
      <c r="O324" s="133">
        <v>9.7514000000000003E-3</v>
      </c>
      <c r="P324" s="133">
        <v>5.3628E-3</v>
      </c>
      <c r="Q324" s="133">
        <v>5.7172000000000004E-3</v>
      </c>
      <c r="R324" s="133">
        <v>4.1380999999999996E-3</v>
      </c>
      <c r="T324" s="174">
        <f t="shared" si="82"/>
        <v>1.1897918065815984E-5</v>
      </c>
      <c r="U324" s="174">
        <f t="shared" si="83"/>
        <v>1.4211208539839878E-5</v>
      </c>
      <c r="V324" s="174">
        <f t="shared" si="84"/>
        <v>2.0791582717707635E-5</v>
      </c>
      <c r="W324" s="174">
        <f t="shared" si="85"/>
        <v>1.9181471597407547E-5</v>
      </c>
      <c r="X324" s="174">
        <f t="shared" si="86"/>
        <v>1.398074770539512E-5</v>
      </c>
      <c r="Y324" s="174">
        <f t="shared" si="87"/>
        <v>2.3843309187952725E-5</v>
      </c>
      <c r="Z324" s="174">
        <f t="shared" si="88"/>
        <v>2.1829863443026642E-5</v>
      </c>
      <c r="AA324" s="174">
        <f t="shared" si="89"/>
        <v>2.0445291650781547E-5</v>
      </c>
      <c r="AB324" s="174">
        <f t="shared" si="90"/>
        <v>1.2798746362211777E-5</v>
      </c>
      <c r="AC324" s="174">
        <f t="shared" si="91"/>
        <v>1.5776210446054134E-5</v>
      </c>
      <c r="AE324" s="175">
        <f t="shared" si="92"/>
        <v>1.1944281731667181</v>
      </c>
      <c r="AF324" s="175">
        <f t="shared" si="93"/>
        <v>0.92255947312136077</v>
      </c>
      <c r="AG324" s="175">
        <f t="shared" si="94"/>
        <v>1.7054387712576831</v>
      </c>
      <c r="AH324" s="175">
        <f t="shared" si="95"/>
        <v>0.93657441807372444</v>
      </c>
      <c r="AI324" s="175">
        <f t="shared" si="96"/>
        <v>1.2326371661394355</v>
      </c>
    </row>
    <row r="325" spans="1:35" x14ac:dyDescent="0.25">
      <c r="A325" s="14" t="s">
        <v>1076</v>
      </c>
      <c r="B325" s="134" t="s">
        <v>51</v>
      </c>
      <c r="C325" s="135" t="s">
        <v>948</v>
      </c>
      <c r="D325" s="118">
        <v>4873211</v>
      </c>
      <c r="E325" s="118">
        <v>1</v>
      </c>
      <c r="F325" s="132"/>
      <c r="G325" s="132">
        <v>233.6</v>
      </c>
      <c r="H325" s="132">
        <v>27.9</v>
      </c>
      <c r="I325" s="133">
        <v>4.8845E-3</v>
      </c>
      <c r="J325" s="133">
        <v>3.7544999999999999E-4</v>
      </c>
      <c r="K325" s="133">
        <v>5.8735000000000002E-3</v>
      </c>
      <c r="L325" s="133">
        <v>1.1236E-3</v>
      </c>
      <c r="M325" s="133">
        <v>4.0198999999999999E-3</v>
      </c>
      <c r="N325" s="133">
        <v>2.9840999999999998E-4</v>
      </c>
      <c r="O325" s="133">
        <v>5.0568999999999996E-3</v>
      </c>
      <c r="P325" s="133">
        <v>4.9719E-4</v>
      </c>
      <c r="Q325" s="133">
        <v>4.4389E-3</v>
      </c>
      <c r="R325" s="133">
        <v>2.7865000000000002E-4</v>
      </c>
      <c r="T325" s="174">
        <f t="shared" si="82"/>
        <v>2.0909674657534248E-5</v>
      </c>
      <c r="U325" s="174">
        <f t="shared" si="83"/>
        <v>1.3456989247311828E-5</v>
      </c>
      <c r="V325" s="174">
        <f t="shared" si="84"/>
        <v>2.5143407534246576E-5</v>
      </c>
      <c r="W325" s="174">
        <f t="shared" si="85"/>
        <v>4.0272401433691759E-5</v>
      </c>
      <c r="X325" s="174">
        <f t="shared" si="86"/>
        <v>1.7208476027397261E-5</v>
      </c>
      <c r="Y325" s="174">
        <f t="shared" si="87"/>
        <v>1.0695698924731182E-5</v>
      </c>
      <c r="Z325" s="174">
        <f t="shared" si="88"/>
        <v>2.1647688356164381E-5</v>
      </c>
      <c r="AA325" s="174">
        <f t="shared" si="89"/>
        <v>1.7820430107526884E-5</v>
      </c>
      <c r="AB325" s="174">
        <f t="shared" si="90"/>
        <v>1.9002140410958904E-5</v>
      </c>
      <c r="AC325" s="174">
        <f t="shared" si="91"/>
        <v>9.9874551971326179E-6</v>
      </c>
      <c r="AE325" s="175">
        <f t="shared" si="92"/>
        <v>0.64357717026758987</v>
      </c>
      <c r="AF325" s="175">
        <f t="shared" si="93"/>
        <v>1.6017081765404604</v>
      </c>
      <c r="AG325" s="175">
        <f t="shared" si="94"/>
        <v>0.62153667225980846</v>
      </c>
      <c r="AH325" s="175">
        <f t="shared" si="95"/>
        <v>0.82320245073429976</v>
      </c>
      <c r="AI325" s="175">
        <f t="shared" si="96"/>
        <v>0.52559632657869737</v>
      </c>
    </row>
    <row r="326" spans="1:35" x14ac:dyDescent="0.25">
      <c r="A326" s="14" t="s">
        <v>1077</v>
      </c>
      <c r="B326" s="134" t="s">
        <v>51</v>
      </c>
      <c r="C326" s="135" t="s">
        <v>949</v>
      </c>
      <c r="D326" s="118">
        <v>4885311</v>
      </c>
      <c r="E326" s="118">
        <v>1</v>
      </c>
      <c r="F326" s="132"/>
      <c r="G326" s="132">
        <v>514.79999999999995</v>
      </c>
      <c r="H326" s="132">
        <v>108.6</v>
      </c>
      <c r="I326" s="133">
        <v>8.8432000000000007E-3</v>
      </c>
      <c r="J326" s="133">
        <v>9.5465999999999997E-4</v>
      </c>
      <c r="K326" s="133">
        <v>1.1535999999999999E-2</v>
      </c>
      <c r="L326" s="133">
        <v>3.7905999999999999E-3</v>
      </c>
      <c r="M326" s="133">
        <v>1.1889E-2</v>
      </c>
      <c r="N326" s="133">
        <v>1.0924000000000001E-3</v>
      </c>
      <c r="O326" s="133">
        <v>1.1108E-2</v>
      </c>
      <c r="P326" s="133">
        <v>1.4333E-3</v>
      </c>
      <c r="Q326" s="133">
        <v>7.6512000000000004E-3</v>
      </c>
      <c r="R326" s="133">
        <v>1.1257999999999999E-3</v>
      </c>
      <c r="T326" s="174">
        <f t="shared" si="82"/>
        <v>1.7177933177933179E-5</v>
      </c>
      <c r="U326" s="174">
        <f t="shared" si="83"/>
        <v>8.7906077348066308E-6</v>
      </c>
      <c r="V326" s="174">
        <f t="shared" si="84"/>
        <v>2.2408702408702409E-5</v>
      </c>
      <c r="W326" s="174">
        <f t="shared" si="85"/>
        <v>3.4904235727440148E-5</v>
      </c>
      <c r="X326" s="174">
        <f t="shared" si="86"/>
        <v>2.3094405594405598E-5</v>
      </c>
      <c r="Y326" s="174">
        <f t="shared" si="87"/>
        <v>1.0058931860036834E-5</v>
      </c>
      <c r="Z326" s="174">
        <f t="shared" si="88"/>
        <v>2.1577311577311579E-5</v>
      </c>
      <c r="AA326" s="174">
        <f t="shared" si="89"/>
        <v>1.3197974217311234E-5</v>
      </c>
      <c r="AB326" s="174">
        <f t="shared" si="90"/>
        <v>1.4862470862470865E-5</v>
      </c>
      <c r="AC326" s="174">
        <f t="shared" si="91"/>
        <v>1.0366482504604051E-5</v>
      </c>
      <c r="AE326" s="175">
        <f t="shared" si="92"/>
        <v>0.51173838224607082</v>
      </c>
      <c r="AF326" s="175">
        <f t="shared" si="93"/>
        <v>1.5576196734124643</v>
      </c>
      <c r="AG326" s="175">
        <f t="shared" si="94"/>
        <v>0.43555707978357816</v>
      </c>
      <c r="AH326" s="175">
        <f t="shared" si="95"/>
        <v>0.61165980618219506</v>
      </c>
      <c r="AI326" s="175">
        <f t="shared" si="96"/>
        <v>0.69749388244591237</v>
      </c>
    </row>
    <row r="327" spans="1:35" x14ac:dyDescent="0.25">
      <c r="A327" s="14" t="s">
        <v>1078</v>
      </c>
      <c r="B327" s="134" t="s">
        <v>51</v>
      </c>
      <c r="C327" s="135" t="s">
        <v>950</v>
      </c>
      <c r="D327" s="118">
        <v>7364611</v>
      </c>
      <c r="E327" s="118">
        <v>1</v>
      </c>
      <c r="F327" s="132"/>
      <c r="G327" s="132">
        <v>776.8</v>
      </c>
      <c r="H327" s="132">
        <v>73.8</v>
      </c>
      <c r="I327" s="133">
        <v>6.9671999999999998E-3</v>
      </c>
      <c r="J327" s="133">
        <v>4.7112E-4</v>
      </c>
      <c r="K327" s="133">
        <v>1.0507000000000001E-2</v>
      </c>
      <c r="L327" s="133">
        <v>9.7282E-4</v>
      </c>
      <c r="M327" s="133">
        <v>7.2582000000000002E-3</v>
      </c>
      <c r="N327" s="133">
        <v>6.6728999999999996E-4</v>
      </c>
      <c r="O327" s="133">
        <v>7.5291000000000004E-3</v>
      </c>
      <c r="P327" s="133">
        <v>5.7176000000000004E-4</v>
      </c>
      <c r="Q327" s="133">
        <v>7.5429E-3</v>
      </c>
      <c r="R327" s="133">
        <v>5.4087999999999998E-4</v>
      </c>
      <c r="T327" s="174">
        <f t="shared" si="82"/>
        <v>8.9691040164778583E-6</v>
      </c>
      <c r="U327" s="174">
        <f t="shared" si="83"/>
        <v>6.3837398373983739E-6</v>
      </c>
      <c r="V327" s="174">
        <f t="shared" si="84"/>
        <v>1.3526004119464471E-5</v>
      </c>
      <c r="W327" s="174">
        <f t="shared" si="85"/>
        <v>1.3181842818428185E-5</v>
      </c>
      <c r="X327" s="174">
        <f t="shared" si="86"/>
        <v>9.3437178166838311E-6</v>
      </c>
      <c r="Y327" s="174">
        <f t="shared" si="87"/>
        <v>9.041869918699186E-6</v>
      </c>
      <c r="Z327" s="174">
        <f t="shared" si="88"/>
        <v>9.6924562306900115E-6</v>
      </c>
      <c r="AA327" s="174">
        <f t="shared" si="89"/>
        <v>7.7474254742547431E-6</v>
      </c>
      <c r="AB327" s="174">
        <f t="shared" si="90"/>
        <v>9.7102214212152424E-6</v>
      </c>
      <c r="AC327" s="174">
        <f t="shared" si="91"/>
        <v>7.3289972899728998E-6</v>
      </c>
      <c r="AE327" s="175">
        <f t="shared" si="92"/>
        <v>0.71174777610676554</v>
      </c>
      <c r="AF327" s="175">
        <f t="shared" si="93"/>
        <v>0.97455558212191995</v>
      </c>
      <c r="AG327" s="175">
        <f t="shared" si="94"/>
        <v>0.96769509697246259</v>
      </c>
      <c r="AH327" s="175">
        <f t="shared" si="95"/>
        <v>0.79932529896017901</v>
      </c>
      <c r="AI327" s="175">
        <f t="shared" si="96"/>
        <v>0.75477138697993451</v>
      </c>
    </row>
    <row r="328" spans="1:35" x14ac:dyDescent="0.25">
      <c r="A328" s="14" t="s">
        <v>1079</v>
      </c>
      <c r="B328" s="136" t="s">
        <v>51</v>
      </c>
      <c r="C328" s="135" t="s">
        <v>948</v>
      </c>
      <c r="D328" s="118">
        <v>4873211</v>
      </c>
      <c r="E328" s="118">
        <v>2</v>
      </c>
      <c r="F328" s="132"/>
      <c r="G328" s="132">
        <v>233.6</v>
      </c>
      <c r="H328" s="132">
        <v>27.9</v>
      </c>
      <c r="I328" s="133">
        <v>4.8845E-3</v>
      </c>
      <c r="J328" s="133">
        <v>3.7544999999999999E-4</v>
      </c>
      <c r="K328" s="133">
        <v>5.8735000000000002E-3</v>
      </c>
      <c r="L328" s="133">
        <v>1.1236E-3</v>
      </c>
      <c r="M328" s="133">
        <v>4.0198999999999999E-3</v>
      </c>
      <c r="N328" s="133">
        <v>2.9840999999999998E-4</v>
      </c>
      <c r="O328" s="133">
        <v>5.0568999999999996E-3</v>
      </c>
      <c r="P328" s="133">
        <v>4.9719E-4</v>
      </c>
      <c r="Q328" s="133">
        <v>4.4389E-3</v>
      </c>
      <c r="R328" s="133">
        <v>2.7865000000000002E-4</v>
      </c>
      <c r="T328" s="174">
        <f t="shared" si="82"/>
        <v>2.0909674657534248E-5</v>
      </c>
      <c r="U328" s="174">
        <f t="shared" si="83"/>
        <v>1.3456989247311828E-5</v>
      </c>
      <c r="V328" s="174">
        <f t="shared" si="84"/>
        <v>2.5143407534246576E-5</v>
      </c>
      <c r="W328" s="174">
        <f t="shared" si="85"/>
        <v>4.0272401433691759E-5</v>
      </c>
      <c r="X328" s="174">
        <f t="shared" si="86"/>
        <v>1.7208476027397261E-5</v>
      </c>
      <c r="Y328" s="174">
        <f t="shared" si="87"/>
        <v>1.0695698924731182E-5</v>
      </c>
      <c r="Z328" s="174">
        <f t="shared" si="88"/>
        <v>2.1647688356164381E-5</v>
      </c>
      <c r="AA328" s="174">
        <f t="shared" si="89"/>
        <v>1.7820430107526884E-5</v>
      </c>
      <c r="AB328" s="174">
        <f t="shared" si="90"/>
        <v>1.9002140410958904E-5</v>
      </c>
      <c r="AC328" s="174">
        <f t="shared" si="91"/>
        <v>9.9874551971326179E-6</v>
      </c>
      <c r="AE328" s="175">
        <f t="shared" si="92"/>
        <v>0.64357717026758987</v>
      </c>
      <c r="AF328" s="175">
        <f t="shared" si="93"/>
        <v>1.6017081765404604</v>
      </c>
      <c r="AG328" s="175">
        <f t="shared" si="94"/>
        <v>0.62153667225980846</v>
      </c>
      <c r="AH328" s="175">
        <f t="shared" si="95"/>
        <v>0.82320245073429976</v>
      </c>
      <c r="AI328" s="175">
        <f t="shared" si="96"/>
        <v>0.52559632657869737</v>
      </c>
    </row>
    <row r="329" spans="1:35" x14ac:dyDescent="0.25">
      <c r="A329" s="14" t="s">
        <v>1080</v>
      </c>
      <c r="B329" s="136" t="s">
        <v>51</v>
      </c>
      <c r="C329" s="135" t="s">
        <v>951</v>
      </c>
      <c r="D329" s="118">
        <v>5552011</v>
      </c>
      <c r="E329" s="118">
        <v>2</v>
      </c>
      <c r="F329" s="132"/>
      <c r="G329" s="132">
        <v>353.8</v>
      </c>
      <c r="H329" s="132">
        <v>118.2</v>
      </c>
      <c r="I329" s="133">
        <v>9.9644E-3</v>
      </c>
      <c r="J329" s="133">
        <v>1.9312000000000001E-3</v>
      </c>
      <c r="K329" s="133">
        <v>8.0294000000000008E-3</v>
      </c>
      <c r="L329" s="133">
        <v>2.7428000000000001E-3</v>
      </c>
      <c r="M329" s="133">
        <v>6.8864E-3</v>
      </c>
      <c r="N329" s="133">
        <v>2.4104E-3</v>
      </c>
      <c r="O329" s="133">
        <v>7.7692000000000004E-3</v>
      </c>
      <c r="P329" s="133">
        <v>2.0761E-3</v>
      </c>
      <c r="Q329" s="133">
        <v>7.6005999999999999E-3</v>
      </c>
      <c r="R329" s="133">
        <v>2.0041E-3</v>
      </c>
      <c r="T329" s="174">
        <f t="shared" si="82"/>
        <v>2.8163934426229506E-5</v>
      </c>
      <c r="U329" s="174">
        <f t="shared" si="83"/>
        <v>1.6338409475465313E-5</v>
      </c>
      <c r="V329" s="174">
        <f t="shared" si="84"/>
        <v>2.2694742792538157E-5</v>
      </c>
      <c r="W329" s="174">
        <f t="shared" si="85"/>
        <v>2.3204737732656516E-5</v>
      </c>
      <c r="X329" s="174">
        <f t="shared" si="86"/>
        <v>1.9464104013566988E-5</v>
      </c>
      <c r="Y329" s="174">
        <f t="shared" si="87"/>
        <v>2.0392554991539763E-5</v>
      </c>
      <c r="Z329" s="174">
        <f t="shared" si="88"/>
        <v>2.1959299039005087E-5</v>
      </c>
      <c r="AA329" s="174">
        <f t="shared" si="89"/>
        <v>1.7564297800338408E-5</v>
      </c>
      <c r="AB329" s="174">
        <f t="shared" si="90"/>
        <v>2.1482758620689656E-5</v>
      </c>
      <c r="AC329" s="174">
        <f t="shared" si="91"/>
        <v>1.6955160744500846E-5</v>
      </c>
      <c r="AE329" s="175">
        <f t="shared" si="92"/>
        <v>0.58011814784830273</v>
      </c>
      <c r="AF329" s="175">
        <f t="shared" si="93"/>
        <v>1.0224719418404706</v>
      </c>
      <c r="AG329" s="175">
        <f t="shared" si="94"/>
        <v>1.0477006790204995</v>
      </c>
      <c r="AH329" s="175">
        <f t="shared" si="95"/>
        <v>0.79985694302627419</v>
      </c>
      <c r="AI329" s="175">
        <f t="shared" si="96"/>
        <v>0.78924504268141982</v>
      </c>
    </row>
    <row r="330" spans="1:35" x14ac:dyDescent="0.25">
      <c r="A330" s="14" t="s">
        <v>1081</v>
      </c>
      <c r="B330" s="136" t="s">
        <v>51</v>
      </c>
      <c r="C330" s="135" t="s">
        <v>952</v>
      </c>
      <c r="D330" s="118">
        <v>8223611</v>
      </c>
      <c r="E330" s="118">
        <v>2</v>
      </c>
      <c r="F330" s="132"/>
      <c r="G330" s="132">
        <v>405.3</v>
      </c>
      <c r="H330" s="132">
        <v>129.9</v>
      </c>
      <c r="I330" s="133">
        <v>4.7410000000000004E-3</v>
      </c>
      <c r="J330" s="133">
        <v>1.4731E-3</v>
      </c>
      <c r="K330" s="133">
        <v>7.4814E-3</v>
      </c>
      <c r="L330" s="133">
        <v>3.8731E-3</v>
      </c>
      <c r="M330" s="133">
        <v>7.7675000000000001E-3</v>
      </c>
      <c r="N330" s="133">
        <v>2.0790000000000001E-3</v>
      </c>
      <c r="O330" s="133">
        <v>6.1162999999999999E-3</v>
      </c>
      <c r="P330" s="133">
        <v>1.4373999999999999E-3</v>
      </c>
      <c r="Q330" s="133">
        <v>4.0163999999999998E-3</v>
      </c>
      <c r="R330" s="133">
        <v>1.1386E-3</v>
      </c>
      <c r="T330" s="174">
        <f t="shared" si="82"/>
        <v>1.1697508018751542E-5</v>
      </c>
      <c r="U330" s="174">
        <f t="shared" si="83"/>
        <v>1.1340261739799845E-5</v>
      </c>
      <c r="V330" s="174">
        <f t="shared" si="84"/>
        <v>1.8458919319022944E-5</v>
      </c>
      <c r="W330" s="174">
        <f t="shared" si="85"/>
        <v>2.9816012317167049E-5</v>
      </c>
      <c r="X330" s="174">
        <f t="shared" si="86"/>
        <v>1.9164816185541575E-5</v>
      </c>
      <c r="Y330" s="174">
        <f t="shared" si="87"/>
        <v>1.6004618937644343E-5</v>
      </c>
      <c r="Z330" s="174">
        <f t="shared" si="88"/>
        <v>1.5090796940537872E-5</v>
      </c>
      <c r="AA330" s="174">
        <f t="shared" si="89"/>
        <v>1.1065434949961508E-5</v>
      </c>
      <c r="AB330" s="174">
        <f t="shared" si="90"/>
        <v>9.9096965210954841E-6</v>
      </c>
      <c r="AC330" s="174">
        <f t="shared" si="91"/>
        <v>8.7652040030792914E-6</v>
      </c>
      <c r="AE330" s="175">
        <f t="shared" si="92"/>
        <v>0.96945962521427487</v>
      </c>
      <c r="AF330" s="175">
        <f t="shared" si="93"/>
        <v>1.6152631582521728</v>
      </c>
      <c r="AG330" s="175">
        <f t="shared" si="94"/>
        <v>0.83510422342159663</v>
      </c>
      <c r="AH330" s="175">
        <f t="shared" si="95"/>
        <v>0.73325716286307074</v>
      </c>
      <c r="AI330" s="175">
        <f t="shared" si="96"/>
        <v>0.88450781357634622</v>
      </c>
    </row>
    <row r="331" spans="1:35" x14ac:dyDescent="0.25">
      <c r="A331" s="14" t="s">
        <v>1082</v>
      </c>
      <c r="B331" s="136" t="s">
        <v>51</v>
      </c>
      <c r="C331" s="135" t="s">
        <v>949</v>
      </c>
      <c r="D331" s="118">
        <v>4885311</v>
      </c>
      <c r="E331" s="118">
        <v>4</v>
      </c>
      <c r="F331" s="132"/>
      <c r="G331" s="132">
        <v>478</v>
      </c>
      <c r="H331" s="132">
        <v>203.4</v>
      </c>
      <c r="I331" s="133">
        <v>8.1492999999999999E-3</v>
      </c>
      <c r="J331" s="133">
        <v>1.7895000000000001E-3</v>
      </c>
      <c r="K331" s="133">
        <v>1.0673E-2</v>
      </c>
      <c r="L331" s="133">
        <v>7.1824000000000002E-3</v>
      </c>
      <c r="M331" s="133">
        <v>1.0996000000000001E-2</v>
      </c>
      <c r="N331" s="133">
        <v>2.0649000000000002E-3</v>
      </c>
      <c r="O331" s="133">
        <v>1.0307999999999999E-2</v>
      </c>
      <c r="P331" s="133">
        <v>2.7345999999999998E-3</v>
      </c>
      <c r="Q331" s="133">
        <v>7.0645999999999999E-3</v>
      </c>
      <c r="R331" s="133">
        <v>2.1749E-3</v>
      </c>
      <c r="T331" s="174">
        <f t="shared" si="82"/>
        <v>1.7048744769874479E-5</v>
      </c>
      <c r="U331" s="174">
        <f t="shared" si="83"/>
        <v>8.7979351032448375E-6</v>
      </c>
      <c r="V331" s="174">
        <f t="shared" si="84"/>
        <v>2.2328451882845189E-5</v>
      </c>
      <c r="W331" s="174">
        <f t="shared" si="85"/>
        <v>3.5311701081612585E-5</v>
      </c>
      <c r="X331" s="174">
        <f t="shared" si="86"/>
        <v>2.3004184100418411E-5</v>
      </c>
      <c r="Y331" s="174">
        <f t="shared" si="87"/>
        <v>1.0151917404129794E-5</v>
      </c>
      <c r="Z331" s="174">
        <f t="shared" si="88"/>
        <v>2.1564853556485355E-5</v>
      </c>
      <c r="AA331" s="174">
        <f t="shared" si="89"/>
        <v>1.3444444444444444E-5</v>
      </c>
      <c r="AB331" s="174">
        <f t="shared" si="90"/>
        <v>1.477949790794979E-5</v>
      </c>
      <c r="AC331" s="174">
        <f t="shared" si="91"/>
        <v>1.0692723697148476E-5</v>
      </c>
      <c r="AE331" s="175">
        <f t="shared" si="92"/>
        <v>0.51604591552047807</v>
      </c>
      <c r="AF331" s="175">
        <f t="shared" si="93"/>
        <v>1.5814666089207172</v>
      </c>
      <c r="AG331" s="175">
        <f t="shared" si="94"/>
        <v>0.44130743171826492</v>
      </c>
      <c r="AH331" s="175">
        <f t="shared" si="95"/>
        <v>0.62344241797093947</v>
      </c>
      <c r="AI331" s="175">
        <f t="shared" si="96"/>
        <v>0.72348355564886502</v>
      </c>
    </row>
    <row r="332" spans="1:35" x14ac:dyDescent="0.25">
      <c r="A332" s="14" t="s">
        <v>1083</v>
      </c>
      <c r="B332" s="136" t="s">
        <v>51</v>
      </c>
      <c r="C332" s="135" t="s">
        <v>953</v>
      </c>
      <c r="D332" s="118">
        <v>7376411</v>
      </c>
      <c r="E332" s="118">
        <v>4</v>
      </c>
      <c r="F332" s="132"/>
      <c r="G332" s="132">
        <v>480.9</v>
      </c>
      <c r="H332" s="132">
        <v>103.9</v>
      </c>
      <c r="I332" s="133">
        <v>8.2678999999999999E-3</v>
      </c>
      <c r="J332" s="133">
        <v>1.7909E-3</v>
      </c>
      <c r="K332" s="133">
        <v>1.2489E-2</v>
      </c>
      <c r="L332" s="133">
        <v>4.3099000000000002E-3</v>
      </c>
      <c r="M332" s="133">
        <v>8.4963999999999994E-3</v>
      </c>
      <c r="N332" s="133">
        <v>2.6059E-3</v>
      </c>
      <c r="O332" s="133">
        <v>7.6873000000000002E-3</v>
      </c>
      <c r="P332" s="133">
        <v>1.5039999999999999E-3</v>
      </c>
      <c r="Q332" s="133">
        <v>7.5678000000000004E-3</v>
      </c>
      <c r="R332" s="133">
        <v>1.1739000000000001E-3</v>
      </c>
      <c r="T332" s="174">
        <f t="shared" si="82"/>
        <v>1.7192555624870034E-5</v>
      </c>
      <c r="U332" s="174">
        <f t="shared" si="83"/>
        <v>1.723676612127045E-5</v>
      </c>
      <c r="V332" s="174">
        <f t="shared" si="84"/>
        <v>2.5970056144728634E-5</v>
      </c>
      <c r="W332" s="174">
        <f t="shared" si="85"/>
        <v>4.1481231953801731E-5</v>
      </c>
      <c r="X332" s="174">
        <f t="shared" si="86"/>
        <v>1.7667706383863588E-5</v>
      </c>
      <c r="Y332" s="174">
        <f t="shared" si="87"/>
        <v>2.5080846968238688E-5</v>
      </c>
      <c r="Z332" s="174">
        <f t="shared" si="88"/>
        <v>1.5985236015803703E-5</v>
      </c>
      <c r="AA332" s="174">
        <f t="shared" si="89"/>
        <v>1.447545717035611E-5</v>
      </c>
      <c r="AB332" s="174">
        <f t="shared" si="90"/>
        <v>1.573674360573924E-5</v>
      </c>
      <c r="AC332" s="174">
        <f t="shared" si="91"/>
        <v>1.1298363811357074E-5</v>
      </c>
      <c r="AE332" s="175">
        <f t="shared" si="92"/>
        <v>1.0025714906710241</v>
      </c>
      <c r="AF332" s="175">
        <f t="shared" si="93"/>
        <v>1.5972715546947915</v>
      </c>
      <c r="AG332" s="175">
        <f t="shared" si="94"/>
        <v>1.419587037689608</v>
      </c>
      <c r="AH332" s="175">
        <f t="shared" si="95"/>
        <v>0.9055516700563595</v>
      </c>
      <c r="AI332" s="175">
        <f t="shared" si="96"/>
        <v>0.7179607226514465</v>
      </c>
    </row>
    <row r="333" spans="1:35" x14ac:dyDescent="0.25">
      <c r="A333" s="14" t="s">
        <v>1084</v>
      </c>
      <c r="B333" s="136" t="s">
        <v>51</v>
      </c>
      <c r="C333" s="135" t="s">
        <v>954</v>
      </c>
      <c r="D333" s="118">
        <v>7376511</v>
      </c>
      <c r="E333" s="118">
        <v>4</v>
      </c>
      <c r="F333" s="132"/>
      <c r="G333" s="132">
        <v>229.8</v>
      </c>
      <c r="H333" s="132">
        <v>32.700000000000003</v>
      </c>
      <c r="I333" s="133">
        <v>3.6695999999999999E-3</v>
      </c>
      <c r="J333" s="133">
        <v>4.1170999999999997E-4</v>
      </c>
      <c r="K333" s="133">
        <v>4.8154000000000001E-3</v>
      </c>
      <c r="L333" s="133">
        <v>6.5110999999999999E-4</v>
      </c>
      <c r="M333" s="133">
        <v>4.2288999999999998E-3</v>
      </c>
      <c r="N333" s="133">
        <v>6.6074000000000005E-4</v>
      </c>
      <c r="O333" s="133">
        <v>7.0943999999999998E-3</v>
      </c>
      <c r="P333" s="133">
        <v>6.0451999999999999E-4</v>
      </c>
      <c r="Q333" s="133">
        <v>3.4404000000000001E-3</v>
      </c>
      <c r="R333" s="133">
        <v>5.4131000000000003E-4</v>
      </c>
      <c r="T333" s="174">
        <f t="shared" si="82"/>
        <v>1.5968668407310705E-5</v>
      </c>
      <c r="U333" s="174">
        <f t="shared" si="83"/>
        <v>1.2590519877675839E-5</v>
      </c>
      <c r="V333" s="174">
        <f t="shared" si="84"/>
        <v>2.095474325500435E-5</v>
      </c>
      <c r="W333" s="174">
        <f t="shared" si="85"/>
        <v>1.9911620795107031E-5</v>
      </c>
      <c r="X333" s="174">
        <f t="shared" si="86"/>
        <v>1.8402523933855523E-5</v>
      </c>
      <c r="Y333" s="174">
        <f t="shared" si="87"/>
        <v>2.0206116207951071E-5</v>
      </c>
      <c r="Z333" s="174">
        <f t="shared" si="88"/>
        <v>3.0872062663185376E-5</v>
      </c>
      <c r="AA333" s="174">
        <f t="shared" si="89"/>
        <v>1.8486850152905196E-5</v>
      </c>
      <c r="AB333" s="174">
        <f t="shared" si="90"/>
        <v>1.4971279373368147E-5</v>
      </c>
      <c r="AC333" s="174">
        <f t="shared" si="91"/>
        <v>1.6553822629969419E-5</v>
      </c>
      <c r="AE333" s="175">
        <f t="shared" si="92"/>
        <v>0.7884514573495498</v>
      </c>
      <c r="AF333" s="175">
        <f t="shared" si="93"/>
        <v>0.95022022235236869</v>
      </c>
      <c r="AG333" s="175">
        <f t="shared" si="94"/>
        <v>1.0980078754728551</v>
      </c>
      <c r="AH333" s="175">
        <f t="shared" si="95"/>
        <v>0.59882134713825186</v>
      </c>
      <c r="AI333" s="175">
        <f t="shared" si="96"/>
        <v>1.1057052785626591</v>
      </c>
    </row>
    <row r="334" spans="1:35" x14ac:dyDescent="0.25">
      <c r="A334" s="14" t="s">
        <v>1085</v>
      </c>
      <c r="B334" s="136" t="s">
        <v>51</v>
      </c>
      <c r="C334" s="135" t="s">
        <v>954</v>
      </c>
      <c r="D334" s="118">
        <v>7376511</v>
      </c>
      <c r="E334" s="118">
        <v>5</v>
      </c>
      <c r="F334" s="132"/>
      <c r="G334" s="132">
        <v>273.3</v>
      </c>
      <c r="H334" s="132">
        <v>36.6</v>
      </c>
      <c r="I334" s="133">
        <v>4.3842000000000004E-3</v>
      </c>
      <c r="J334" s="133">
        <v>4.6224999999999999E-4</v>
      </c>
      <c r="K334" s="133">
        <v>5.7311000000000003E-3</v>
      </c>
      <c r="L334" s="133">
        <v>7.3098E-4</v>
      </c>
      <c r="M334" s="133">
        <v>5.1013999999999999E-3</v>
      </c>
      <c r="N334" s="133">
        <v>7.071E-4</v>
      </c>
      <c r="O334" s="133">
        <v>8.2631000000000007E-3</v>
      </c>
      <c r="P334" s="133">
        <v>6.6783999999999995E-4</v>
      </c>
      <c r="Q334" s="133">
        <v>4.1111000000000003E-3</v>
      </c>
      <c r="R334" s="133">
        <v>6.3427999999999998E-4</v>
      </c>
      <c r="T334" s="174">
        <f t="shared" si="82"/>
        <v>1.6041712403951702E-5</v>
      </c>
      <c r="U334" s="174">
        <f t="shared" si="83"/>
        <v>1.2629781420765026E-5</v>
      </c>
      <c r="V334" s="174">
        <f t="shared" si="84"/>
        <v>2.0969996341017196E-5</v>
      </c>
      <c r="W334" s="174">
        <f t="shared" si="85"/>
        <v>1.9972131147540982E-5</v>
      </c>
      <c r="X334" s="174">
        <f t="shared" si="86"/>
        <v>1.8665934870106108E-5</v>
      </c>
      <c r="Y334" s="174">
        <f t="shared" si="87"/>
        <v>1.9319672131147542E-5</v>
      </c>
      <c r="Z334" s="174">
        <f t="shared" si="88"/>
        <v>3.0234540797658251E-5</v>
      </c>
      <c r="AA334" s="174">
        <f t="shared" si="89"/>
        <v>1.8246994535519122E-5</v>
      </c>
      <c r="AB334" s="174">
        <f t="shared" si="90"/>
        <v>1.5042444200512259E-5</v>
      </c>
      <c r="AC334" s="174">
        <f t="shared" si="91"/>
        <v>1.7330054644808743E-5</v>
      </c>
      <c r="AE334" s="175">
        <f t="shared" si="92"/>
        <v>0.78730880486635679</v>
      </c>
      <c r="AF334" s="175">
        <f t="shared" si="93"/>
        <v>0.95241462243250874</v>
      </c>
      <c r="AG334" s="175">
        <f t="shared" si="94"/>
        <v>1.0350230120050621</v>
      </c>
      <c r="AH334" s="175">
        <f t="shared" si="95"/>
        <v>0.60351485599319576</v>
      </c>
      <c r="AI334" s="175">
        <f t="shared" si="96"/>
        <v>1.1520770437173091</v>
      </c>
    </row>
    <row r="335" spans="1:35" x14ac:dyDescent="0.25">
      <c r="A335" s="14" t="s">
        <v>1086</v>
      </c>
      <c r="B335" s="136" t="s">
        <v>51</v>
      </c>
      <c r="C335" s="135" t="s">
        <v>954</v>
      </c>
      <c r="D335" s="118">
        <v>7376511</v>
      </c>
      <c r="E335" s="118">
        <v>8</v>
      </c>
      <c r="F335" s="132"/>
      <c r="G335" s="132">
        <v>253.3</v>
      </c>
      <c r="H335" s="132">
        <v>41.3</v>
      </c>
      <c r="I335" s="133">
        <v>4.0417999999999999E-3</v>
      </c>
      <c r="J335" s="133">
        <v>5.1504000000000003E-4</v>
      </c>
      <c r="K335" s="133">
        <v>5.2995000000000004E-3</v>
      </c>
      <c r="L335" s="133">
        <v>8.2165000000000005E-4</v>
      </c>
      <c r="M335" s="133">
        <v>4.6750000000000003E-3</v>
      </c>
      <c r="N335" s="133">
        <v>8.4471000000000004E-4</v>
      </c>
      <c r="O335" s="133">
        <v>7.8180999999999997E-3</v>
      </c>
      <c r="P335" s="133">
        <v>7.6563E-4</v>
      </c>
      <c r="Q335" s="133">
        <v>3.8043E-3</v>
      </c>
      <c r="R335" s="133">
        <v>6.8327999999999998E-4</v>
      </c>
      <c r="T335" s="174">
        <f t="shared" si="82"/>
        <v>1.5956573233320174E-5</v>
      </c>
      <c r="U335" s="174">
        <f t="shared" si="83"/>
        <v>1.2470702179176757E-5</v>
      </c>
      <c r="V335" s="174">
        <f t="shared" si="84"/>
        <v>2.0921831819976314E-5</v>
      </c>
      <c r="W335" s="174">
        <f t="shared" si="85"/>
        <v>1.9894673123486684E-5</v>
      </c>
      <c r="X335" s="174">
        <f t="shared" si="86"/>
        <v>1.8456375838926174E-5</v>
      </c>
      <c r="Y335" s="174">
        <f t="shared" si="87"/>
        <v>2.0453026634382568E-5</v>
      </c>
      <c r="Z335" s="174">
        <f t="shared" si="88"/>
        <v>3.0864982234504535E-5</v>
      </c>
      <c r="AA335" s="174">
        <f t="shared" si="89"/>
        <v>1.8538256658595643E-5</v>
      </c>
      <c r="AB335" s="174">
        <f t="shared" si="90"/>
        <v>1.5018949861823923E-5</v>
      </c>
      <c r="AC335" s="174">
        <f t="shared" si="91"/>
        <v>1.6544309927360776E-5</v>
      </c>
      <c r="AE335" s="175">
        <f t="shared" si="92"/>
        <v>0.78154012122951966</v>
      </c>
      <c r="AF335" s="175">
        <f t="shared" si="93"/>
        <v>0.95090493483898042</v>
      </c>
      <c r="AG335" s="175">
        <f t="shared" si="94"/>
        <v>1.108182170372001</v>
      </c>
      <c r="AH335" s="175">
        <f t="shared" si="95"/>
        <v>0.60062424522867153</v>
      </c>
      <c r="AI335" s="175">
        <f t="shared" si="96"/>
        <v>1.1015623648504285</v>
      </c>
    </row>
    <row r="336" spans="1:35" x14ac:dyDescent="0.25">
      <c r="A336" s="14" t="s">
        <v>1087</v>
      </c>
      <c r="B336" s="136" t="s">
        <v>51</v>
      </c>
      <c r="C336" s="135" t="s">
        <v>954</v>
      </c>
      <c r="D336" s="118">
        <v>7376511</v>
      </c>
      <c r="E336" s="118">
        <v>13</v>
      </c>
      <c r="F336" s="132"/>
      <c r="G336" s="132">
        <v>435</v>
      </c>
      <c r="H336" s="132">
        <v>756.9</v>
      </c>
      <c r="I336" s="133">
        <v>7.0232000000000003E-3</v>
      </c>
      <c r="J336" s="133">
        <v>1.0274E-2</v>
      </c>
      <c r="K336" s="133">
        <v>9.1996000000000005E-3</v>
      </c>
      <c r="L336" s="133">
        <v>1.5361E-2</v>
      </c>
      <c r="M336" s="133">
        <v>7.9229000000000001E-3</v>
      </c>
      <c r="N336" s="133">
        <v>1.5734999999999999E-2</v>
      </c>
      <c r="O336" s="133">
        <v>1.3061E-2</v>
      </c>
      <c r="P336" s="133">
        <v>1.4378E-2</v>
      </c>
      <c r="Q336" s="133">
        <v>6.4920999999999998E-3</v>
      </c>
      <c r="R336" s="133">
        <v>1.4220999999999999E-2</v>
      </c>
      <c r="T336" s="174">
        <f t="shared" si="82"/>
        <v>1.6145287356321838E-5</v>
      </c>
      <c r="U336" s="174">
        <f t="shared" si="83"/>
        <v>1.3573787818734312E-5</v>
      </c>
      <c r="V336" s="174">
        <f t="shared" si="84"/>
        <v>2.1148505747126437E-5</v>
      </c>
      <c r="W336" s="174">
        <f t="shared" si="85"/>
        <v>2.0294622803540757E-5</v>
      </c>
      <c r="X336" s="174">
        <f t="shared" si="86"/>
        <v>1.8213563218390806E-5</v>
      </c>
      <c r="Y336" s="174">
        <f t="shared" si="87"/>
        <v>2.0788743559254856E-5</v>
      </c>
      <c r="Z336" s="174">
        <f t="shared" si="88"/>
        <v>3.0025287356321838E-5</v>
      </c>
      <c r="AA336" s="174">
        <f t="shared" si="89"/>
        <v>1.8995904346677236E-5</v>
      </c>
      <c r="AB336" s="174">
        <f t="shared" si="90"/>
        <v>1.4924367816091954E-5</v>
      </c>
      <c r="AC336" s="174">
        <f t="shared" si="91"/>
        <v>1.8788479323556612E-5</v>
      </c>
      <c r="AE336" s="175">
        <f t="shared" si="92"/>
        <v>0.84072754601170774</v>
      </c>
      <c r="AF336" s="175">
        <f t="shared" si="93"/>
        <v>0.95962443144704435</v>
      </c>
      <c r="AG336" s="175">
        <f t="shared" si="94"/>
        <v>1.1413880584477731</v>
      </c>
      <c r="AH336" s="175">
        <f t="shared" si="95"/>
        <v>0.63266353195043246</v>
      </c>
      <c r="AI336" s="175">
        <f t="shared" si="96"/>
        <v>1.2589129104214547</v>
      </c>
    </row>
    <row r="337" spans="1:35" x14ac:dyDescent="0.25">
      <c r="A337" s="14" t="s">
        <v>1088</v>
      </c>
      <c r="B337" s="136" t="s">
        <v>51</v>
      </c>
      <c r="C337" s="135" t="s">
        <v>954</v>
      </c>
      <c r="D337" s="118">
        <v>7376511</v>
      </c>
      <c r="E337" s="118">
        <v>14</v>
      </c>
      <c r="F337" s="132"/>
      <c r="G337" s="132">
        <v>529.5</v>
      </c>
      <c r="H337" s="132">
        <v>41.4</v>
      </c>
      <c r="I337" s="133">
        <v>7.9959999999999996E-3</v>
      </c>
      <c r="J337" s="133">
        <v>5.5641999999999996E-4</v>
      </c>
      <c r="K337" s="133">
        <v>1.1237E-2</v>
      </c>
      <c r="L337" s="133">
        <v>8.3303000000000001E-4</v>
      </c>
      <c r="M337" s="133">
        <v>8.9456999999999991E-3</v>
      </c>
      <c r="N337" s="133">
        <v>7.8852000000000002E-4</v>
      </c>
      <c r="O337" s="133">
        <v>1.6358000000000001E-2</v>
      </c>
      <c r="P337" s="133">
        <v>7.6223999999999997E-4</v>
      </c>
      <c r="Q337" s="133">
        <v>7.7435000000000004E-3</v>
      </c>
      <c r="R337" s="133">
        <v>6.8110000000000002E-4</v>
      </c>
      <c r="T337" s="174">
        <f t="shared" si="82"/>
        <v>1.5101038715769594E-5</v>
      </c>
      <c r="U337" s="174">
        <f t="shared" si="83"/>
        <v>1.3440096618357488E-5</v>
      </c>
      <c r="V337" s="174">
        <f t="shared" si="84"/>
        <v>2.1221907459867801E-5</v>
      </c>
      <c r="W337" s="174">
        <f t="shared" si="85"/>
        <v>2.0121497584541064E-5</v>
      </c>
      <c r="X337" s="174">
        <f t="shared" si="86"/>
        <v>1.6894617563739375E-5</v>
      </c>
      <c r="Y337" s="174">
        <f t="shared" si="87"/>
        <v>1.9046376811594206E-5</v>
      </c>
      <c r="Z337" s="174">
        <f t="shared" si="88"/>
        <v>3.0893295561850802E-5</v>
      </c>
      <c r="AA337" s="174">
        <f t="shared" si="89"/>
        <v>1.8411594202898552E-5</v>
      </c>
      <c r="AB337" s="174">
        <f t="shared" si="90"/>
        <v>1.4624173748819642E-5</v>
      </c>
      <c r="AC337" s="174">
        <f t="shared" si="91"/>
        <v>1.645169082125604E-5</v>
      </c>
      <c r="AE337" s="175">
        <f t="shared" si="92"/>
        <v>0.89001140062785022</v>
      </c>
      <c r="AF337" s="175">
        <f t="shared" si="93"/>
        <v>0.94814745670681622</v>
      </c>
      <c r="AG337" s="175">
        <f t="shared" si="94"/>
        <v>1.1273635961120017</v>
      </c>
      <c r="AH337" s="175">
        <f t="shared" si="95"/>
        <v>0.59597378227379771</v>
      </c>
      <c r="AI337" s="175">
        <f t="shared" si="96"/>
        <v>1.1249654923297052</v>
      </c>
    </row>
    <row r="338" spans="1:35" x14ac:dyDescent="0.25">
      <c r="A338" s="14" t="s">
        <v>1089</v>
      </c>
      <c r="B338" s="136" t="s">
        <v>51</v>
      </c>
      <c r="C338" s="135" t="s">
        <v>955</v>
      </c>
      <c r="D338" s="118">
        <v>8198511</v>
      </c>
      <c r="E338" s="118">
        <v>15</v>
      </c>
      <c r="F338" s="132"/>
      <c r="G338" s="132">
        <v>352.7</v>
      </c>
      <c r="H338" s="132">
        <v>263.10000000000002</v>
      </c>
      <c r="I338" s="133">
        <v>4.1095999999999997E-3</v>
      </c>
      <c r="J338" s="133">
        <v>2.6254999999999998E-3</v>
      </c>
      <c r="K338" s="133">
        <v>6.6616000000000002E-3</v>
      </c>
      <c r="L338" s="133">
        <v>4.1514000000000004E-3</v>
      </c>
      <c r="M338" s="133">
        <v>3.9937000000000002E-3</v>
      </c>
      <c r="N338" s="133">
        <v>1.7482000000000001E-3</v>
      </c>
      <c r="O338" s="133">
        <v>5.7388999999999999E-3</v>
      </c>
      <c r="P338" s="133">
        <v>3.6738999999999999E-3</v>
      </c>
      <c r="Q338" s="133">
        <v>3.1914999999999999E-3</v>
      </c>
      <c r="R338" s="133">
        <v>1.8407E-3</v>
      </c>
      <c r="T338" s="174">
        <f t="shared" si="82"/>
        <v>1.1651828749645591E-5</v>
      </c>
      <c r="U338" s="174">
        <f t="shared" si="83"/>
        <v>9.9790954009882165E-6</v>
      </c>
      <c r="V338" s="174">
        <f t="shared" si="84"/>
        <v>1.8887439750496173E-5</v>
      </c>
      <c r="W338" s="174">
        <f t="shared" si="85"/>
        <v>1.5778791334093502E-5</v>
      </c>
      <c r="X338" s="174">
        <f t="shared" si="86"/>
        <v>1.1323220867592856E-5</v>
      </c>
      <c r="Y338" s="174">
        <f t="shared" si="87"/>
        <v>6.6446218167996959E-6</v>
      </c>
      <c r="Z338" s="174">
        <f t="shared" si="88"/>
        <v>1.6271335412531897E-5</v>
      </c>
      <c r="AA338" s="174">
        <f t="shared" si="89"/>
        <v>1.3963892056252375E-5</v>
      </c>
      <c r="AB338" s="174">
        <f t="shared" si="90"/>
        <v>9.0487666572157649E-6</v>
      </c>
      <c r="AC338" s="174">
        <f t="shared" si="91"/>
        <v>6.9961991638160388E-6</v>
      </c>
      <c r="AE338" s="175">
        <f t="shared" si="92"/>
        <v>0.85644027348854979</v>
      </c>
      <c r="AF338" s="175">
        <f t="shared" si="93"/>
        <v>0.83541186855031491</v>
      </c>
      <c r="AG338" s="175">
        <f t="shared" si="94"/>
        <v>0.5868137603688941</v>
      </c>
      <c r="AH338" s="175">
        <f t="shared" si="95"/>
        <v>0.85818967541518631</v>
      </c>
      <c r="AI338" s="175">
        <f t="shared" si="96"/>
        <v>0.77316604890425089</v>
      </c>
    </row>
    <row r="339" spans="1:35" x14ac:dyDescent="0.25">
      <c r="A339" s="14" t="s">
        <v>1090</v>
      </c>
      <c r="B339" s="136" t="s">
        <v>51</v>
      </c>
      <c r="C339" s="135" t="s">
        <v>954</v>
      </c>
      <c r="D339" s="118">
        <v>7376511</v>
      </c>
      <c r="E339" s="118">
        <v>31</v>
      </c>
      <c r="F339" s="132"/>
      <c r="G339" s="132">
        <v>214.5</v>
      </c>
      <c r="H339" s="132">
        <v>83.7</v>
      </c>
      <c r="I339" s="133">
        <v>3.4367E-3</v>
      </c>
      <c r="J339" s="133">
        <v>1.1950999999999999E-3</v>
      </c>
      <c r="K339" s="133">
        <v>4.5833999999999996E-3</v>
      </c>
      <c r="L339" s="133">
        <v>1.65E-3</v>
      </c>
      <c r="M339" s="133">
        <v>3.9436999999999996E-3</v>
      </c>
      <c r="N339" s="133">
        <v>1.6649E-3</v>
      </c>
      <c r="O339" s="133">
        <v>6.5297000000000003E-3</v>
      </c>
      <c r="P339" s="133">
        <v>1.5897000000000001E-3</v>
      </c>
      <c r="Q339" s="133">
        <v>3.2810999999999999E-3</v>
      </c>
      <c r="R339" s="133">
        <v>1.4835E-3</v>
      </c>
      <c r="T339" s="174">
        <f t="shared" si="82"/>
        <v>1.6021911421911421E-5</v>
      </c>
      <c r="U339" s="174">
        <f t="shared" si="83"/>
        <v>1.427837514934289E-5</v>
      </c>
      <c r="V339" s="174">
        <f t="shared" si="84"/>
        <v>2.1367832167832165E-5</v>
      </c>
      <c r="W339" s="174">
        <f t="shared" si="85"/>
        <v>1.9713261648745519E-5</v>
      </c>
      <c r="X339" s="174">
        <f t="shared" si="86"/>
        <v>1.8385547785547785E-5</v>
      </c>
      <c r="Y339" s="174">
        <f t="shared" si="87"/>
        <v>1.9891278375149341E-5</v>
      </c>
      <c r="Z339" s="174">
        <f t="shared" si="88"/>
        <v>3.0441491841491843E-5</v>
      </c>
      <c r="AA339" s="174">
        <f t="shared" si="89"/>
        <v>1.8992831541218637E-5</v>
      </c>
      <c r="AB339" s="174">
        <f t="shared" si="90"/>
        <v>1.5296503496503497E-5</v>
      </c>
      <c r="AC339" s="174">
        <f t="shared" si="91"/>
        <v>1.7724014336917563E-5</v>
      </c>
      <c r="AE339" s="175">
        <f t="shared" si="92"/>
        <v>0.89117801074695202</v>
      </c>
      <c r="AF339" s="175">
        <f t="shared" si="93"/>
        <v>0.92256722600163943</v>
      </c>
      <c r="AG339" s="175">
        <f t="shared" si="94"/>
        <v>1.0818975103252109</v>
      </c>
      <c r="AH339" s="175">
        <f t="shared" si="95"/>
        <v>0.62391264002808666</v>
      </c>
      <c r="AI339" s="175">
        <f t="shared" si="96"/>
        <v>1.1586971062353533</v>
      </c>
    </row>
    <row r="340" spans="1:35" x14ac:dyDescent="0.25">
      <c r="A340" s="14" t="s">
        <v>1091</v>
      </c>
      <c r="B340" s="136" t="s">
        <v>51</v>
      </c>
      <c r="C340" s="135" t="s">
        <v>954</v>
      </c>
      <c r="D340" s="118">
        <v>7376511</v>
      </c>
      <c r="E340" s="118">
        <v>34</v>
      </c>
      <c r="F340" s="132"/>
      <c r="G340" s="132">
        <v>378</v>
      </c>
      <c r="H340" s="132">
        <v>280.5</v>
      </c>
      <c r="I340" s="133">
        <v>6.0791999999999999E-3</v>
      </c>
      <c r="J340" s="133">
        <v>4.1384000000000004E-3</v>
      </c>
      <c r="K340" s="133">
        <v>8.0298000000000001E-3</v>
      </c>
      <c r="L340" s="133">
        <v>5.5491999999999998E-3</v>
      </c>
      <c r="M340" s="133">
        <v>6.9535999999999999E-3</v>
      </c>
      <c r="N340" s="133">
        <v>5.6708000000000001E-3</v>
      </c>
      <c r="O340" s="133">
        <v>1.1471E-2</v>
      </c>
      <c r="P340" s="133">
        <v>5.3883999999999998E-3</v>
      </c>
      <c r="Q340" s="133">
        <v>5.7821000000000001E-3</v>
      </c>
      <c r="R340" s="133">
        <v>5.1602999999999996E-3</v>
      </c>
      <c r="T340" s="174">
        <f t="shared" si="82"/>
        <v>1.6082539682539681E-5</v>
      </c>
      <c r="U340" s="174">
        <f t="shared" si="83"/>
        <v>1.4753654188948309E-5</v>
      </c>
      <c r="V340" s="174">
        <f t="shared" si="84"/>
        <v>2.1242857142857143E-5</v>
      </c>
      <c r="W340" s="174">
        <f t="shared" si="85"/>
        <v>1.9783244206773618E-5</v>
      </c>
      <c r="X340" s="174">
        <f t="shared" si="86"/>
        <v>1.8395767195767194E-5</v>
      </c>
      <c r="Y340" s="174">
        <f t="shared" si="87"/>
        <v>2.0216755793226382E-5</v>
      </c>
      <c r="Z340" s="174">
        <f t="shared" si="88"/>
        <v>3.0346560846560847E-5</v>
      </c>
      <c r="AA340" s="174">
        <f t="shared" si="89"/>
        <v>1.9209982174688055E-5</v>
      </c>
      <c r="AB340" s="174">
        <f t="shared" si="90"/>
        <v>1.5296560846560847E-5</v>
      </c>
      <c r="AC340" s="174">
        <f t="shared" si="91"/>
        <v>1.8396791443850267E-5</v>
      </c>
      <c r="AE340" s="175">
        <f t="shared" si="92"/>
        <v>0.91737091778892965</v>
      </c>
      <c r="AF340" s="175">
        <f t="shared" si="93"/>
        <v>0.93128923636459537</v>
      </c>
      <c r="AG340" s="175">
        <f t="shared" si="94"/>
        <v>1.0989895435227182</v>
      </c>
      <c r="AH340" s="175">
        <f t="shared" si="95"/>
        <v>0.63302007340529021</v>
      </c>
      <c r="AI340" s="175">
        <f t="shared" si="96"/>
        <v>1.202675008349112</v>
      </c>
    </row>
    <row r="341" spans="1:35" x14ac:dyDescent="0.25">
      <c r="A341" s="14" t="s">
        <v>1092</v>
      </c>
      <c r="B341" s="136" t="s">
        <v>51</v>
      </c>
      <c r="C341" s="135" t="s">
        <v>956</v>
      </c>
      <c r="D341" s="118">
        <v>3986511</v>
      </c>
      <c r="E341" s="118"/>
      <c r="F341" s="132"/>
      <c r="G341" s="132">
        <v>655.8936796872141</v>
      </c>
      <c r="H341" s="132">
        <v>1098.7963817351585</v>
      </c>
      <c r="I341" s="133">
        <v>9.7861000000000007E-3</v>
      </c>
      <c r="J341" s="133">
        <v>2.0015999999999999E-2</v>
      </c>
      <c r="K341" s="133">
        <v>1.1398E-2</v>
      </c>
      <c r="L341" s="133">
        <v>2.1344999999999999E-2</v>
      </c>
      <c r="M341" s="133">
        <v>1.1789000000000001E-2</v>
      </c>
      <c r="N341" s="133">
        <v>2.4936E-2</v>
      </c>
      <c r="O341" s="133">
        <v>1.8298999999999999E-2</v>
      </c>
      <c r="P341" s="133">
        <v>2.1840999999999999E-2</v>
      </c>
      <c r="Q341" s="133">
        <v>9.2052000000000002E-3</v>
      </c>
      <c r="R341" s="133">
        <v>2.3994000000000001E-2</v>
      </c>
      <c r="T341" s="174">
        <f t="shared" si="82"/>
        <v>1.4920253545768036E-5</v>
      </c>
      <c r="U341" s="174">
        <f t="shared" si="83"/>
        <v>1.8216295878579283E-5</v>
      </c>
      <c r="V341" s="174">
        <f t="shared" si="84"/>
        <v>1.7377816486104174E-5</v>
      </c>
      <c r="W341" s="174">
        <f t="shared" si="85"/>
        <v>1.9425801135505338E-5</v>
      </c>
      <c r="X341" s="174">
        <f t="shared" si="86"/>
        <v>1.7973949688952633E-5</v>
      </c>
      <c r="Y341" s="174">
        <f t="shared" si="87"/>
        <v>2.2693922563361962E-5</v>
      </c>
      <c r="Z341" s="174">
        <f t="shared" si="88"/>
        <v>2.7899338820777355E-5</v>
      </c>
      <c r="AA341" s="174">
        <f t="shared" si="89"/>
        <v>1.9877204150881804E-5</v>
      </c>
      <c r="AB341" s="174">
        <f t="shared" si="90"/>
        <v>1.4034591710641003E-5</v>
      </c>
      <c r="AC341" s="174">
        <f t="shared" si="91"/>
        <v>2.1836620868836502E-5</v>
      </c>
      <c r="AE341" s="175">
        <f t="shared" si="92"/>
        <v>1.2209106113847599</v>
      </c>
      <c r="AF341" s="175">
        <f t="shared" si="93"/>
        <v>1.1178505165501542</v>
      </c>
      <c r="AG341" s="175">
        <f t="shared" si="94"/>
        <v>1.2626007614403403</v>
      </c>
      <c r="AH341" s="175">
        <f t="shared" si="95"/>
        <v>0.71246147726191777</v>
      </c>
      <c r="AI341" s="175">
        <f t="shared" si="96"/>
        <v>1.5559142238730046</v>
      </c>
    </row>
    <row r="342" spans="1:35" x14ac:dyDescent="0.25">
      <c r="A342" s="14" t="s">
        <v>1093</v>
      </c>
      <c r="B342" s="136" t="s">
        <v>51</v>
      </c>
      <c r="C342" s="135" t="s">
        <v>957</v>
      </c>
      <c r="D342" s="118">
        <v>4553211</v>
      </c>
      <c r="E342" s="118"/>
      <c r="F342" s="132"/>
      <c r="G342" s="132">
        <v>329.6637374429219</v>
      </c>
      <c r="H342" s="132">
        <v>74.318082191780789</v>
      </c>
      <c r="I342" s="133">
        <v>5.2160000000000002E-3</v>
      </c>
      <c r="J342" s="133">
        <v>6.1868999999999997E-4</v>
      </c>
      <c r="K342" s="133">
        <v>6.4197999999999998E-3</v>
      </c>
      <c r="L342" s="133">
        <v>1.2321000000000001E-3</v>
      </c>
      <c r="M342" s="133">
        <v>5.1168000000000003E-3</v>
      </c>
      <c r="N342" s="133">
        <v>6.0143999999999996E-4</v>
      </c>
      <c r="O342" s="133">
        <v>6.4285999999999996E-3</v>
      </c>
      <c r="P342" s="133">
        <v>1.8258E-3</v>
      </c>
      <c r="Q342" s="133">
        <v>5.3723E-3</v>
      </c>
      <c r="R342" s="133">
        <v>6.3597000000000002E-4</v>
      </c>
      <c r="T342" s="174">
        <f t="shared" si="82"/>
        <v>1.582218305373396E-5</v>
      </c>
      <c r="U342" s="174">
        <f t="shared" si="83"/>
        <v>8.3248918937849554E-6</v>
      </c>
      <c r="V342" s="174">
        <f t="shared" si="84"/>
        <v>1.9473782739333064E-5</v>
      </c>
      <c r="W342" s="174">
        <f t="shared" si="85"/>
        <v>1.6578737820770412E-5</v>
      </c>
      <c r="X342" s="174">
        <f t="shared" si="86"/>
        <v>1.5521270369889938E-5</v>
      </c>
      <c r="Y342" s="174">
        <f t="shared" si="87"/>
        <v>8.0927814908888521E-6</v>
      </c>
      <c r="Z342" s="174">
        <f t="shared" si="88"/>
        <v>1.950047660644826E-5</v>
      </c>
      <c r="AA342" s="174">
        <f t="shared" si="89"/>
        <v>2.4567372383055446E-5</v>
      </c>
      <c r="AB342" s="174">
        <f t="shared" si="90"/>
        <v>1.6296302534427714E-5</v>
      </c>
      <c r="AC342" s="174">
        <f t="shared" si="91"/>
        <v>8.557405966946967E-6</v>
      </c>
      <c r="AE342" s="175">
        <f t="shared" si="92"/>
        <v>0.52615317782082671</v>
      </c>
      <c r="AF342" s="175">
        <f t="shared" si="93"/>
        <v>0.85133628338600831</v>
      </c>
      <c r="AG342" s="175">
        <f t="shared" si="94"/>
        <v>0.52139942788370086</v>
      </c>
      <c r="AH342" s="175">
        <f t="shared" si="95"/>
        <v>1.2598344583501977</v>
      </c>
      <c r="AI342" s="175">
        <f t="shared" si="96"/>
        <v>0.52511334696128242</v>
      </c>
    </row>
    <row r="343" spans="1:35" x14ac:dyDescent="0.25">
      <c r="A343" s="14" t="s">
        <v>1094</v>
      </c>
      <c r="B343" s="136" t="s">
        <v>51</v>
      </c>
      <c r="C343" s="135" t="s">
        <v>958</v>
      </c>
      <c r="D343" s="118">
        <v>8181811</v>
      </c>
      <c r="E343" s="118"/>
      <c r="F343" s="132"/>
      <c r="G343" s="132">
        <v>889.91093607305947</v>
      </c>
      <c r="H343" s="132">
        <v>75.706484018264746</v>
      </c>
      <c r="I343" s="133">
        <v>9.8314000000000006E-3</v>
      </c>
      <c r="J343" s="133">
        <v>5.5886E-4</v>
      </c>
      <c r="K343" s="133">
        <v>1.2359999999999999E-2</v>
      </c>
      <c r="L343" s="133">
        <v>9.1567000000000005E-4</v>
      </c>
      <c r="M343" s="133">
        <v>8.5042999999999994E-3</v>
      </c>
      <c r="N343" s="133">
        <v>5.8898000000000002E-4</v>
      </c>
      <c r="O343" s="133">
        <v>1.0109E-2</v>
      </c>
      <c r="P343" s="133">
        <v>7.4885999999999996E-4</v>
      </c>
      <c r="Q343" s="133">
        <v>1.021E-2</v>
      </c>
      <c r="R343" s="133">
        <v>4.7188999999999998E-4</v>
      </c>
      <c r="T343" s="174">
        <f t="shared" si="82"/>
        <v>1.1047622409702433E-5</v>
      </c>
      <c r="U343" s="174">
        <f t="shared" si="83"/>
        <v>7.3819304547965923E-6</v>
      </c>
      <c r="V343" s="174">
        <f t="shared" si="84"/>
        <v>1.3889030350094803E-5</v>
      </c>
      <c r="W343" s="174">
        <f t="shared" si="85"/>
        <v>1.2095001001223197E-5</v>
      </c>
      <c r="X343" s="174">
        <f t="shared" si="86"/>
        <v>9.5563495797986426E-6</v>
      </c>
      <c r="Y343" s="174">
        <f t="shared" si="87"/>
        <v>7.7797827707585032E-6</v>
      </c>
      <c r="Z343" s="174">
        <f t="shared" si="88"/>
        <v>1.1359563738601001E-5</v>
      </c>
      <c r="AA343" s="174">
        <f t="shared" si="89"/>
        <v>9.8916230189653505E-6</v>
      </c>
      <c r="AB343" s="174">
        <f t="shared" si="90"/>
        <v>1.147305824227087E-5</v>
      </c>
      <c r="AC343" s="174">
        <f t="shared" si="91"/>
        <v>6.2331517058189237E-6</v>
      </c>
      <c r="AE343" s="175">
        <f t="shared" si="92"/>
        <v>0.66819177747363145</v>
      </c>
      <c r="AF343" s="175">
        <f t="shared" si="93"/>
        <v>0.87083120249216239</v>
      </c>
      <c r="AG343" s="175">
        <f t="shared" si="94"/>
        <v>0.81409566548343315</v>
      </c>
      <c r="AH343" s="175">
        <f t="shared" si="95"/>
        <v>0.87077490356012244</v>
      </c>
      <c r="AI343" s="175">
        <f t="shared" si="96"/>
        <v>0.54328598131348738</v>
      </c>
    </row>
    <row r="344" spans="1:35" x14ac:dyDescent="0.25">
      <c r="A344" s="14" t="s">
        <v>1095</v>
      </c>
      <c r="B344" s="136" t="s">
        <v>51</v>
      </c>
      <c r="C344" s="135" t="s">
        <v>954</v>
      </c>
      <c r="D344" s="118">
        <v>7376511</v>
      </c>
      <c r="E344" s="118"/>
      <c r="F344" s="132"/>
      <c r="G344" s="132">
        <v>803.2804939155244</v>
      </c>
      <c r="H344" s="132">
        <v>619.35066242694006</v>
      </c>
      <c r="I344" s="133">
        <v>1.2876E-2</v>
      </c>
      <c r="J344" s="133">
        <v>8.5135000000000002E-3</v>
      </c>
      <c r="K344" s="133">
        <v>1.6840000000000001E-2</v>
      </c>
      <c r="L344" s="133">
        <v>1.2519000000000001E-2</v>
      </c>
      <c r="M344" s="133">
        <v>1.5062000000000001E-2</v>
      </c>
      <c r="N344" s="133">
        <v>1.2766E-2</v>
      </c>
      <c r="O344" s="133">
        <v>2.4514000000000001E-2</v>
      </c>
      <c r="P344" s="133">
        <v>1.133E-2</v>
      </c>
      <c r="Q344" s="133">
        <v>1.2043E-2</v>
      </c>
      <c r="R344" s="133">
        <v>1.1594E-2</v>
      </c>
      <c r="T344" s="174">
        <f t="shared" si="82"/>
        <v>1.60292700962238E-5</v>
      </c>
      <c r="U344" s="174">
        <f t="shared" si="83"/>
        <v>1.3745847895987794E-5</v>
      </c>
      <c r="V344" s="174">
        <f t="shared" si="84"/>
        <v>2.0964034515409195E-5</v>
      </c>
      <c r="W344" s="174">
        <f t="shared" si="85"/>
        <v>2.0213105046088118E-5</v>
      </c>
      <c r="X344" s="174">
        <f t="shared" si="86"/>
        <v>1.8750610918711003E-5</v>
      </c>
      <c r="Y344" s="174">
        <f t="shared" si="87"/>
        <v>2.0611909818544684E-5</v>
      </c>
      <c r="Z344" s="174">
        <f t="shared" si="88"/>
        <v>3.0517359982823101E-5</v>
      </c>
      <c r="AA344" s="174">
        <f t="shared" si="89"/>
        <v>1.8293352517946988E-5</v>
      </c>
      <c r="AB344" s="174">
        <f t="shared" si="90"/>
        <v>1.4992272426904569E-5</v>
      </c>
      <c r="AC344" s="174">
        <f t="shared" si="91"/>
        <v>1.8719605392151579E-5</v>
      </c>
      <c r="AE344" s="175">
        <f t="shared" si="92"/>
        <v>0.85754671382236314</v>
      </c>
      <c r="AF344" s="175">
        <f t="shared" si="93"/>
        <v>0.96418010718456315</v>
      </c>
      <c r="AG344" s="175">
        <f t="shared" si="94"/>
        <v>1.0992660403387877</v>
      </c>
      <c r="AH344" s="175">
        <f t="shared" si="95"/>
        <v>0.59944086016102061</v>
      </c>
      <c r="AI344" s="175">
        <f t="shared" si="96"/>
        <v>1.2486169447240085</v>
      </c>
    </row>
    <row r="345" spans="1:35" x14ac:dyDescent="0.25">
      <c r="A345" s="14" t="s">
        <v>1096</v>
      </c>
      <c r="B345" s="136" t="s">
        <v>51</v>
      </c>
      <c r="C345" s="135" t="s">
        <v>950</v>
      </c>
      <c r="D345" s="118">
        <v>7364611</v>
      </c>
      <c r="E345" s="118"/>
      <c r="F345" s="132"/>
      <c r="G345" s="132">
        <v>345.4678184931505</v>
      </c>
      <c r="H345" s="132">
        <v>336.92617351598142</v>
      </c>
      <c r="I345" s="133">
        <v>2.9732000000000001E-3</v>
      </c>
      <c r="J345" s="133">
        <v>2.1445000000000001E-3</v>
      </c>
      <c r="K345" s="133">
        <v>4.7089000000000002E-3</v>
      </c>
      <c r="L345" s="133">
        <v>4.6027000000000004E-3</v>
      </c>
      <c r="M345" s="133">
        <v>2.8557999999999999E-3</v>
      </c>
      <c r="N345" s="133">
        <v>2.6459999999999999E-3</v>
      </c>
      <c r="O345" s="133">
        <v>3.3825000000000001E-3</v>
      </c>
      <c r="P345" s="133">
        <v>2.8357E-3</v>
      </c>
      <c r="Q345" s="133">
        <v>3.2204999999999998E-3</v>
      </c>
      <c r="R345" s="133">
        <v>2.5316000000000002E-3</v>
      </c>
      <c r="T345" s="174">
        <f t="shared" si="82"/>
        <v>8.6063009080510028E-6</v>
      </c>
      <c r="U345" s="174">
        <f t="shared" si="83"/>
        <v>6.3648958394094012E-6</v>
      </c>
      <c r="V345" s="174">
        <f t="shared" si="84"/>
        <v>1.3630502605247331E-5</v>
      </c>
      <c r="W345" s="174">
        <f t="shared" si="85"/>
        <v>1.3660856180951108E-5</v>
      </c>
      <c r="X345" s="174">
        <f t="shared" si="86"/>
        <v>8.2664718596838589E-6</v>
      </c>
      <c r="Y345" s="174">
        <f t="shared" si="87"/>
        <v>7.8533524789355443E-6</v>
      </c>
      <c r="Z345" s="174">
        <f t="shared" si="88"/>
        <v>9.7910711763361075E-6</v>
      </c>
      <c r="AA345" s="174">
        <f t="shared" si="89"/>
        <v>8.4163838339068484E-6</v>
      </c>
      <c r="AB345" s="174">
        <f t="shared" si="90"/>
        <v>9.3221418250969493E-6</v>
      </c>
      <c r="AC345" s="174">
        <f t="shared" si="91"/>
        <v>7.5138122205870089E-6</v>
      </c>
      <c r="AE345" s="175">
        <f t="shared" si="92"/>
        <v>0.73956231688984786</v>
      </c>
      <c r="AF345" s="175">
        <f t="shared" si="93"/>
        <v>1.0022268860204826</v>
      </c>
      <c r="AG345" s="175">
        <f t="shared" si="94"/>
        <v>0.95002470367520087</v>
      </c>
      <c r="AH345" s="175">
        <f t="shared" si="95"/>
        <v>0.8595978603697908</v>
      </c>
      <c r="AI345" s="175">
        <f t="shared" si="96"/>
        <v>0.80601779736480961</v>
      </c>
    </row>
    <row r="346" spans="1:35" x14ac:dyDescent="0.25">
      <c r="A346" s="14" t="s">
        <v>1097</v>
      </c>
      <c r="B346" s="136" t="s">
        <v>51</v>
      </c>
      <c r="C346" s="135" t="s">
        <v>947</v>
      </c>
      <c r="D346" s="118">
        <v>8192011</v>
      </c>
      <c r="E346" s="118"/>
      <c r="F346" s="132"/>
      <c r="G346" s="132">
        <v>479.52074445205392</v>
      </c>
      <c r="H346" s="132">
        <v>722.47011643835549</v>
      </c>
      <c r="I346" s="133">
        <v>5.8476999999999999E-3</v>
      </c>
      <c r="J346" s="133">
        <v>2.3009999999999999E-2</v>
      </c>
      <c r="K346" s="133">
        <v>7.7311000000000003E-3</v>
      </c>
      <c r="L346" s="133">
        <v>1.9685999999999999E-2</v>
      </c>
      <c r="M346" s="133">
        <v>5.2601000000000002E-3</v>
      </c>
      <c r="N346" s="133">
        <v>3.9689000000000002E-2</v>
      </c>
      <c r="O346" s="133">
        <v>1.0772E-2</v>
      </c>
      <c r="P346" s="133">
        <v>3.3071999999999997E-2</v>
      </c>
      <c r="Q346" s="133">
        <v>6.2909999999999997E-3</v>
      </c>
      <c r="R346" s="133">
        <v>2.8218E-2</v>
      </c>
      <c r="T346" s="174">
        <f t="shared" si="82"/>
        <v>1.2194884304081859E-5</v>
      </c>
      <c r="U346" s="174">
        <f t="shared" si="83"/>
        <v>3.1849068184903009E-5</v>
      </c>
      <c r="V346" s="174">
        <f t="shared" si="84"/>
        <v>1.61225558840719E-5</v>
      </c>
      <c r="W346" s="174">
        <f t="shared" si="85"/>
        <v>2.7248185844763173E-5</v>
      </c>
      <c r="X346" s="174">
        <f t="shared" si="86"/>
        <v>1.0969494147767667E-5</v>
      </c>
      <c r="Y346" s="174">
        <f t="shared" si="87"/>
        <v>5.493514416299937E-5</v>
      </c>
      <c r="Z346" s="174">
        <f t="shared" si="88"/>
        <v>2.2464095922083858E-5</v>
      </c>
      <c r="AA346" s="174">
        <f t="shared" si="89"/>
        <v>4.577628783186059E-5</v>
      </c>
      <c r="AB346" s="174">
        <f t="shared" si="90"/>
        <v>1.3119349001655174E-5</v>
      </c>
      <c r="AC346" s="174">
        <f t="shared" si="91"/>
        <v>3.9057670840573361E-5</v>
      </c>
      <c r="AE346" s="175">
        <f t="shared" si="92"/>
        <v>2.6116744850332463</v>
      </c>
      <c r="AF346" s="175">
        <f t="shared" si="93"/>
        <v>1.6900661434011661</v>
      </c>
      <c r="AG346" s="175">
        <f t="shared" si="94"/>
        <v>5.0079924764970931</v>
      </c>
      <c r="AH346" s="175">
        <f t="shared" si="95"/>
        <v>2.0377533994973347</v>
      </c>
      <c r="AI346" s="175">
        <f t="shared" si="96"/>
        <v>2.9771043392203178</v>
      </c>
    </row>
    <row r="347" spans="1:35" x14ac:dyDescent="0.25">
      <c r="A347" s="14" t="s">
        <v>1098</v>
      </c>
      <c r="B347" s="136" t="s">
        <v>53</v>
      </c>
      <c r="C347" s="135" t="s">
        <v>959</v>
      </c>
      <c r="D347" s="118">
        <v>6096411</v>
      </c>
      <c r="E347" s="118">
        <v>1</v>
      </c>
      <c r="F347" s="132"/>
      <c r="G347" s="132">
        <v>346.8</v>
      </c>
      <c r="H347" s="132">
        <v>0.8</v>
      </c>
      <c r="I347" s="133">
        <v>3.973E-3</v>
      </c>
      <c r="J347" s="133">
        <v>6.3816E-6</v>
      </c>
      <c r="K347" s="133">
        <v>8.8386000000000003E-3</v>
      </c>
      <c r="L347" s="133">
        <v>1.5056E-5</v>
      </c>
      <c r="M347" s="133">
        <v>5.2488999999999999E-3</v>
      </c>
      <c r="N347" s="133">
        <v>1.4049000000000001E-5</v>
      </c>
      <c r="O347" s="133">
        <v>5.9198999999999996E-3</v>
      </c>
      <c r="P347" s="133">
        <v>9.0025000000000006E-6</v>
      </c>
      <c r="Q347" s="133">
        <v>3.1814999999999999E-3</v>
      </c>
      <c r="R347" s="133">
        <v>8.4680999999999994E-6</v>
      </c>
      <c r="T347" s="174">
        <f t="shared" si="82"/>
        <v>1.1456170703575548E-5</v>
      </c>
      <c r="U347" s="174">
        <f t="shared" si="83"/>
        <v>7.977E-6</v>
      </c>
      <c r="V347" s="174">
        <f t="shared" si="84"/>
        <v>2.5486159169550173E-5</v>
      </c>
      <c r="W347" s="174">
        <f t="shared" si="85"/>
        <v>1.8819999999999999E-5</v>
      </c>
      <c r="X347" s="174">
        <f t="shared" si="86"/>
        <v>1.5135236447520183E-5</v>
      </c>
      <c r="Y347" s="174">
        <f t="shared" si="87"/>
        <v>1.7561250000000001E-5</v>
      </c>
      <c r="Z347" s="174">
        <f t="shared" si="88"/>
        <v>1.7070069204152246E-5</v>
      </c>
      <c r="AA347" s="174">
        <f t="shared" si="89"/>
        <v>1.1253125000000001E-5</v>
      </c>
      <c r="AB347" s="174">
        <f t="shared" si="90"/>
        <v>9.1738754325259501E-6</v>
      </c>
      <c r="AC347" s="174">
        <f t="shared" si="91"/>
        <v>1.0585124999999998E-5</v>
      </c>
      <c r="AE347" s="175">
        <f t="shared" si="92"/>
        <v>0.69630596526554245</v>
      </c>
      <c r="AF347" s="175">
        <f t="shared" si="93"/>
        <v>0.7384400244382594</v>
      </c>
      <c r="AG347" s="175">
        <f t="shared" si="94"/>
        <v>1.160289108194098</v>
      </c>
      <c r="AH347" s="175">
        <f t="shared" si="95"/>
        <v>0.6592313637054682</v>
      </c>
      <c r="AI347" s="175">
        <f t="shared" si="96"/>
        <v>1.1538335219236209</v>
      </c>
    </row>
    <row r="348" spans="1:35" x14ac:dyDescent="0.25">
      <c r="A348" s="14" t="s">
        <v>1099</v>
      </c>
      <c r="B348" s="136" t="s">
        <v>53</v>
      </c>
      <c r="C348" s="135" t="s">
        <v>960</v>
      </c>
      <c r="D348" s="118">
        <v>7365311</v>
      </c>
      <c r="E348" s="118" t="s">
        <v>961</v>
      </c>
      <c r="F348" s="132"/>
      <c r="G348" s="132">
        <v>451.1</v>
      </c>
      <c r="H348" s="132">
        <v>52</v>
      </c>
      <c r="I348" s="133">
        <v>3.1573E-3</v>
      </c>
      <c r="J348" s="133">
        <v>2.5832999999999997E-4</v>
      </c>
      <c r="K348" s="133">
        <v>6.9392999999999998E-3</v>
      </c>
      <c r="L348" s="133">
        <v>6.8446999999999996E-4</v>
      </c>
      <c r="M348" s="133">
        <v>3.3484000000000001E-3</v>
      </c>
      <c r="N348" s="133">
        <v>2.8246E-4</v>
      </c>
      <c r="O348" s="133">
        <v>2.9508999999999998E-3</v>
      </c>
      <c r="P348" s="133">
        <v>3.4023000000000001E-4</v>
      </c>
      <c r="Q348" s="133">
        <v>2.9992E-3</v>
      </c>
      <c r="R348" s="133">
        <v>3.4080999999999998E-4</v>
      </c>
      <c r="T348" s="174">
        <f t="shared" si="82"/>
        <v>6.9991132786521829E-6</v>
      </c>
      <c r="U348" s="174">
        <f t="shared" si="83"/>
        <v>4.9678846153846149E-6</v>
      </c>
      <c r="V348" s="174">
        <f t="shared" si="84"/>
        <v>1.5383063622256706E-5</v>
      </c>
      <c r="W348" s="174">
        <f t="shared" si="85"/>
        <v>1.3162884615384615E-5</v>
      </c>
      <c r="X348" s="174">
        <f t="shared" si="86"/>
        <v>7.4227444025714915E-6</v>
      </c>
      <c r="Y348" s="174">
        <f t="shared" si="87"/>
        <v>5.4319230769230769E-6</v>
      </c>
      <c r="Z348" s="174">
        <f t="shared" si="88"/>
        <v>6.5415650631788952E-6</v>
      </c>
      <c r="AA348" s="174">
        <f t="shared" si="89"/>
        <v>6.5428846153846159E-6</v>
      </c>
      <c r="AB348" s="174">
        <f t="shared" si="90"/>
        <v>6.648636665927732E-6</v>
      </c>
      <c r="AC348" s="174">
        <f t="shared" si="91"/>
        <v>6.5540384615384613E-6</v>
      </c>
      <c r="AE348" s="175">
        <f t="shared" si="92"/>
        <v>0.7097877141861717</v>
      </c>
      <c r="AF348" s="175">
        <f t="shared" si="93"/>
        <v>0.85567380715634145</v>
      </c>
      <c r="AG348" s="175">
        <f t="shared" si="94"/>
        <v>0.73179443913510933</v>
      </c>
      <c r="AH348" s="175">
        <f t="shared" si="95"/>
        <v>1.0002017181198959</v>
      </c>
      <c r="AI348" s="175">
        <f t="shared" si="96"/>
        <v>0.98577178914377173</v>
      </c>
    </row>
    <row r="349" spans="1:35" x14ac:dyDescent="0.25">
      <c r="A349" s="14" t="s">
        <v>1100</v>
      </c>
      <c r="B349" s="136" t="s">
        <v>53</v>
      </c>
      <c r="C349" s="135" t="s">
        <v>962</v>
      </c>
      <c r="D349" s="118">
        <v>7352311</v>
      </c>
      <c r="E349" s="118"/>
      <c r="F349" s="132"/>
      <c r="G349" s="132">
        <v>8.4679908675799068E-2</v>
      </c>
      <c r="H349" s="132">
        <v>17.095232876712327</v>
      </c>
      <c r="I349" s="133">
        <v>9.4824999999999998E-7</v>
      </c>
      <c r="J349" s="133">
        <v>7.0557999999999998E-5</v>
      </c>
      <c r="K349" s="133">
        <v>1.2213000000000001E-6</v>
      </c>
      <c r="L349" s="133">
        <v>1.9969000000000001E-4</v>
      </c>
      <c r="M349" s="133">
        <v>8.5924999999999997E-7</v>
      </c>
      <c r="N349" s="133">
        <v>9.7090999999999996E-5</v>
      </c>
      <c r="O349" s="133">
        <v>8.2264000000000001E-7</v>
      </c>
      <c r="P349" s="133">
        <v>1.3143000000000001E-4</v>
      </c>
      <c r="Q349" s="133">
        <v>8.9790000000000001E-7</v>
      </c>
      <c r="R349" s="133">
        <v>7.9330000000000001E-5</v>
      </c>
      <c r="T349" s="174">
        <f t="shared" si="82"/>
        <v>1.1198051755469161E-5</v>
      </c>
      <c r="U349" s="174">
        <f t="shared" si="83"/>
        <v>4.1273494493377954E-6</v>
      </c>
      <c r="V349" s="174">
        <f t="shared" si="84"/>
        <v>1.4422547438918521E-5</v>
      </c>
      <c r="W349" s="174">
        <f t="shared" si="85"/>
        <v>1.1681034206443839E-5</v>
      </c>
      <c r="X349" s="174">
        <f t="shared" si="86"/>
        <v>1.0147035033890722E-5</v>
      </c>
      <c r="Y349" s="174">
        <f t="shared" si="87"/>
        <v>5.679419561008757E-6</v>
      </c>
      <c r="Z349" s="174">
        <f t="shared" si="88"/>
        <v>9.7147010768459272E-6</v>
      </c>
      <c r="AA349" s="174">
        <f t="shared" si="89"/>
        <v>7.688108196469096E-6</v>
      </c>
      <c r="AB349" s="174">
        <f t="shared" si="90"/>
        <v>1.0603459711295291E-5</v>
      </c>
      <c r="AC349" s="174">
        <f t="shared" si="91"/>
        <v>4.640474954164904E-6</v>
      </c>
      <c r="AE349" s="175">
        <f t="shared" si="92"/>
        <v>0.36857745788877838</v>
      </c>
      <c r="AF349" s="175">
        <f t="shared" si="93"/>
        <v>0.80991477101494247</v>
      </c>
      <c r="AG349" s="175">
        <f t="shared" si="94"/>
        <v>0.55971222549638444</v>
      </c>
      <c r="AH349" s="175">
        <f t="shared" si="95"/>
        <v>0.79138906443482615</v>
      </c>
      <c r="AI349" s="175">
        <f t="shared" si="96"/>
        <v>0.43763781638380322</v>
      </c>
    </row>
    <row r="350" spans="1:35" x14ac:dyDescent="0.25">
      <c r="A350" s="14" t="s">
        <v>1101</v>
      </c>
      <c r="B350" s="136" t="s">
        <v>55</v>
      </c>
      <c r="C350" s="135" t="s">
        <v>963</v>
      </c>
      <c r="D350" s="118">
        <v>7236411</v>
      </c>
      <c r="E350" s="118"/>
      <c r="F350" s="132"/>
      <c r="G350" s="132">
        <v>143.77828767123265</v>
      </c>
      <c r="H350" s="132">
        <v>75.807191780821711</v>
      </c>
      <c r="I350" s="133">
        <v>5.9959000000000002E-3</v>
      </c>
      <c r="J350" s="133">
        <v>6.5383000000000004E-3</v>
      </c>
      <c r="K350" s="133">
        <v>4.8541000000000001E-3</v>
      </c>
      <c r="L350" s="133">
        <v>8.3041E-3</v>
      </c>
      <c r="M350" s="133">
        <v>3.16E-3</v>
      </c>
      <c r="N350" s="133">
        <v>5.2135999999999997E-3</v>
      </c>
      <c r="O350" s="133">
        <v>1.3154000000000001E-2</v>
      </c>
      <c r="P350" s="133">
        <v>9.2793000000000007E-3</v>
      </c>
      <c r="Q350" s="133">
        <v>4.9159E-3</v>
      </c>
      <c r="R350" s="133">
        <v>4.3788000000000004E-3</v>
      </c>
      <c r="T350" s="174">
        <f t="shared" si="82"/>
        <v>4.1702402338455922E-5</v>
      </c>
      <c r="U350" s="174">
        <f t="shared" si="83"/>
        <v>8.6249072764810027E-5</v>
      </c>
      <c r="V350" s="174">
        <f t="shared" si="84"/>
        <v>3.3761008554361962E-5</v>
      </c>
      <c r="W350" s="174">
        <f t="shared" si="85"/>
        <v>1.0954237724580685E-4</v>
      </c>
      <c r="X350" s="174">
        <f t="shared" si="86"/>
        <v>2.1978283725465853E-5</v>
      </c>
      <c r="Y350" s="174">
        <f t="shared" si="87"/>
        <v>6.8774477427865582E-5</v>
      </c>
      <c r="Z350" s="174">
        <f t="shared" si="88"/>
        <v>9.1488083583790458E-5</v>
      </c>
      <c r="AA350" s="174">
        <f t="shared" si="89"/>
        <v>1.2240659206621014E-4</v>
      </c>
      <c r="AB350" s="174">
        <f t="shared" si="90"/>
        <v>3.4190837014562528E-5</v>
      </c>
      <c r="AC350" s="174">
        <f t="shared" si="91"/>
        <v>5.7762329630416191E-5</v>
      </c>
      <c r="AE350" s="175">
        <f t="shared" si="92"/>
        <v>2.0682039385840212</v>
      </c>
      <c r="AF350" s="175">
        <f t="shared" si="93"/>
        <v>3.2446417312866043</v>
      </c>
      <c r="AG350" s="175">
        <f t="shared" si="94"/>
        <v>3.1292014557159344</v>
      </c>
      <c r="AH350" s="175">
        <f t="shared" si="95"/>
        <v>1.3379512092862083</v>
      </c>
      <c r="AI350" s="175">
        <f t="shared" si="96"/>
        <v>1.6894096393666558</v>
      </c>
    </row>
    <row r="351" spans="1:35" x14ac:dyDescent="0.25">
      <c r="A351" s="30" t="s">
        <v>1102</v>
      </c>
      <c r="B351" s="137" t="s">
        <v>56</v>
      </c>
      <c r="C351" s="138" t="s">
        <v>964</v>
      </c>
      <c r="D351" s="116">
        <v>7763811</v>
      </c>
      <c r="E351" s="116" t="s">
        <v>965</v>
      </c>
      <c r="F351" s="139"/>
      <c r="G351" s="139">
        <v>10651.3</v>
      </c>
      <c r="H351" s="139">
        <v>1527.3</v>
      </c>
      <c r="I351" s="133">
        <v>0.17965</v>
      </c>
      <c r="J351" s="133">
        <v>3.2497999999999999E-2</v>
      </c>
      <c r="K351" s="133">
        <v>0.39567999999999998</v>
      </c>
      <c r="L351" s="133">
        <v>0.13825000000000001</v>
      </c>
      <c r="M351" s="133">
        <v>0.26895999999999998</v>
      </c>
      <c r="N351" s="133">
        <v>5.2070999999999999E-2</v>
      </c>
      <c r="O351" s="133">
        <v>0.46633000000000002</v>
      </c>
      <c r="P351" s="133">
        <v>6.5311999999999995E-2</v>
      </c>
      <c r="Q351" s="133">
        <v>0.15151999999999999</v>
      </c>
      <c r="R351" s="133">
        <v>3.0543000000000001E-2</v>
      </c>
      <c r="T351" s="174">
        <f t="shared" si="82"/>
        <v>1.6866485781078369E-5</v>
      </c>
      <c r="U351" s="174">
        <f t="shared" si="83"/>
        <v>2.1278072415373535E-5</v>
      </c>
      <c r="V351" s="174">
        <f t="shared" si="84"/>
        <v>3.7148517082421867E-5</v>
      </c>
      <c r="W351" s="174">
        <f t="shared" si="85"/>
        <v>9.0519216918745504E-5</v>
      </c>
      <c r="X351" s="174">
        <f t="shared" si="86"/>
        <v>2.5251377766094278E-5</v>
      </c>
      <c r="Y351" s="174">
        <f t="shared" si="87"/>
        <v>3.4093498330386959E-5</v>
      </c>
      <c r="Z351" s="174">
        <f t="shared" si="88"/>
        <v>4.3781510238186893E-5</v>
      </c>
      <c r="AA351" s="174">
        <f t="shared" si="89"/>
        <v>4.2763045897989914E-5</v>
      </c>
      <c r="AB351" s="174">
        <f t="shared" si="90"/>
        <v>1.4225493601719978E-5</v>
      </c>
      <c r="AC351" s="174">
        <f t="shared" si="91"/>
        <v>1.9998035749361618E-5</v>
      </c>
      <c r="AE351" s="175">
        <f t="shared" si="92"/>
        <v>1.2615593248976793</v>
      </c>
      <c r="AF351" s="175">
        <f t="shared" si="93"/>
        <v>2.436684530849762</v>
      </c>
      <c r="AG351" s="175">
        <f t="shared" si="94"/>
        <v>1.3501638859549772</v>
      </c>
      <c r="AH351" s="175">
        <f t="shared" si="95"/>
        <v>0.97673756947496393</v>
      </c>
      <c r="AI351" s="175">
        <f t="shared" si="96"/>
        <v>1.405788530736374</v>
      </c>
    </row>
    <row r="352" spans="1:35" x14ac:dyDescent="0.25">
      <c r="A352" s="30" t="s">
        <v>1103</v>
      </c>
      <c r="B352" s="137" t="s">
        <v>56</v>
      </c>
      <c r="C352" s="138" t="s">
        <v>964</v>
      </c>
      <c r="D352" s="116">
        <v>7763811</v>
      </c>
      <c r="E352" s="116" t="s">
        <v>966</v>
      </c>
      <c r="F352" s="139"/>
      <c r="G352" s="139">
        <v>10505.5</v>
      </c>
      <c r="H352" s="139">
        <v>1468.8</v>
      </c>
      <c r="I352" s="133">
        <v>0.17718999999999999</v>
      </c>
      <c r="J352" s="133">
        <v>3.1175999999999999E-2</v>
      </c>
      <c r="K352" s="133">
        <v>0.39026</v>
      </c>
      <c r="L352" s="133">
        <v>0.13281999999999999</v>
      </c>
      <c r="M352" s="133">
        <v>0.26527000000000001</v>
      </c>
      <c r="N352" s="133">
        <v>4.9987999999999998E-2</v>
      </c>
      <c r="O352" s="133">
        <v>0.45995000000000003</v>
      </c>
      <c r="P352" s="133">
        <v>6.2688999999999995E-2</v>
      </c>
      <c r="Q352" s="133">
        <v>0.14943999999999999</v>
      </c>
      <c r="R352" s="133">
        <v>2.9294000000000001E-2</v>
      </c>
      <c r="T352" s="174">
        <f t="shared" si="82"/>
        <v>1.6866403312550566E-5</v>
      </c>
      <c r="U352" s="174">
        <f t="shared" si="83"/>
        <v>2.1225490196078432E-5</v>
      </c>
      <c r="V352" s="174">
        <f t="shared" si="84"/>
        <v>3.7148160487363759E-5</v>
      </c>
      <c r="W352" s="174">
        <f t="shared" si="85"/>
        <v>9.042755991285403E-5</v>
      </c>
      <c r="X352" s="174">
        <f t="shared" si="86"/>
        <v>2.5250583027937747E-5</v>
      </c>
      <c r="Y352" s="174">
        <f t="shared" si="87"/>
        <v>3.4033224400871458E-5</v>
      </c>
      <c r="Z352" s="174">
        <f t="shared" si="88"/>
        <v>4.3781828565989243E-5</v>
      </c>
      <c r="AA352" s="174">
        <f t="shared" si="89"/>
        <v>4.2680419389978208E-5</v>
      </c>
      <c r="AB352" s="174">
        <f t="shared" si="90"/>
        <v>1.4224929798676883E-5</v>
      </c>
      <c r="AC352" s="174">
        <f t="shared" si="91"/>
        <v>1.994417211328976E-5</v>
      </c>
      <c r="AE352" s="175">
        <f t="shared" si="92"/>
        <v>1.2584479217501101</v>
      </c>
      <c r="AF352" s="175">
        <f t="shared" si="93"/>
        <v>2.4342405849036233</v>
      </c>
      <c r="AG352" s="175">
        <f t="shared" si="94"/>
        <v>1.3478193498825917</v>
      </c>
      <c r="AH352" s="175">
        <f t="shared" si="95"/>
        <v>0.97484323491991753</v>
      </c>
      <c r="AI352" s="175">
        <f t="shared" si="96"/>
        <v>1.4020576829240203</v>
      </c>
    </row>
    <row r="353" spans="1:35" ht="15.75" customHeight="1" x14ac:dyDescent="0.25">
      <c r="A353" s="30" t="s">
        <v>1104</v>
      </c>
      <c r="B353" s="136" t="s">
        <v>56</v>
      </c>
      <c r="C353" s="135" t="s">
        <v>964</v>
      </c>
      <c r="D353" s="118">
        <v>7763811</v>
      </c>
      <c r="E353" s="118" t="s">
        <v>967</v>
      </c>
      <c r="F353" s="132"/>
      <c r="G353" s="132">
        <v>618.20000000000005</v>
      </c>
      <c r="H353" s="132">
        <v>415.8</v>
      </c>
      <c r="I353" s="133">
        <v>9.8521000000000008E-3</v>
      </c>
      <c r="J353" s="133">
        <v>6.5721E-3</v>
      </c>
      <c r="K353" s="133">
        <v>1.7656000000000002E-2</v>
      </c>
      <c r="L353" s="133">
        <v>2.7184E-2</v>
      </c>
      <c r="M353" s="133">
        <v>1.2315E-2</v>
      </c>
      <c r="N353" s="133">
        <v>1.3653999999999999E-2</v>
      </c>
      <c r="O353" s="133">
        <v>1.9462E-2</v>
      </c>
      <c r="P353" s="133">
        <v>1.1095000000000001E-2</v>
      </c>
      <c r="Q353" s="133">
        <v>7.6537999999999997E-3</v>
      </c>
      <c r="R353" s="133">
        <v>6.8126000000000003E-3</v>
      </c>
      <c r="T353" s="174">
        <f t="shared" si="82"/>
        <v>1.5936751860239406E-5</v>
      </c>
      <c r="U353" s="174">
        <f t="shared" si="83"/>
        <v>1.5805916305916304E-5</v>
      </c>
      <c r="V353" s="174">
        <f t="shared" si="84"/>
        <v>2.8560336460692333E-5</v>
      </c>
      <c r="W353" s="174">
        <f t="shared" si="85"/>
        <v>6.5377585377585375E-5</v>
      </c>
      <c r="X353" s="174">
        <f t="shared" si="86"/>
        <v>1.9920737625363959E-5</v>
      </c>
      <c r="Y353" s="174">
        <f t="shared" si="87"/>
        <v>3.2837902837902838E-5</v>
      </c>
      <c r="Z353" s="174">
        <f t="shared" si="88"/>
        <v>3.1481721125849239E-5</v>
      </c>
      <c r="AA353" s="174">
        <f t="shared" si="89"/>
        <v>2.6683501683501686E-5</v>
      </c>
      <c r="AB353" s="174">
        <f t="shared" si="90"/>
        <v>1.2380782918149465E-5</v>
      </c>
      <c r="AC353" s="174">
        <f t="shared" si="91"/>
        <v>1.6384319384319384E-5</v>
      </c>
      <c r="AE353" s="175">
        <f t="shared" si="92"/>
        <v>0.99179032493757258</v>
      </c>
      <c r="AF353" s="175">
        <f t="shared" si="93"/>
        <v>2.2891041731096102</v>
      </c>
      <c r="AG353" s="175">
        <f t="shared" si="94"/>
        <v>1.6484280580098689</v>
      </c>
      <c r="AH353" s="175">
        <f t="shared" si="95"/>
        <v>0.84758713085709292</v>
      </c>
      <c r="AI353" s="175">
        <f t="shared" si="96"/>
        <v>1.3233669867760125</v>
      </c>
    </row>
    <row r="354" spans="1:35" ht="15.75" customHeight="1" x14ac:dyDescent="0.25">
      <c r="A354" s="30" t="s">
        <v>1105</v>
      </c>
      <c r="B354" s="136" t="s">
        <v>56</v>
      </c>
      <c r="C354" s="135" t="s">
        <v>968</v>
      </c>
      <c r="D354" s="118">
        <v>8239711</v>
      </c>
      <c r="E354" s="118" t="s">
        <v>969</v>
      </c>
      <c r="F354" s="132"/>
      <c r="G354" s="132">
        <v>231.2</v>
      </c>
      <c r="H354" s="132">
        <v>56.8</v>
      </c>
      <c r="I354" s="133">
        <v>7.4484E-3</v>
      </c>
      <c r="J354" s="133">
        <v>1.8567E-3</v>
      </c>
      <c r="K354" s="133">
        <v>1.9354E-2</v>
      </c>
      <c r="L354" s="133">
        <v>1.3266999999999999E-2</v>
      </c>
      <c r="M354" s="133">
        <v>5.8947000000000001E-3</v>
      </c>
      <c r="N354" s="133">
        <v>9.9624000000000002E-4</v>
      </c>
      <c r="O354" s="133">
        <v>5.3893999999999999E-3</v>
      </c>
      <c r="P354" s="133">
        <v>2.3682E-3</v>
      </c>
      <c r="Q354" s="133">
        <v>7.5459000000000004E-3</v>
      </c>
      <c r="R354" s="133">
        <v>1.4071999999999999E-3</v>
      </c>
      <c r="T354" s="174">
        <f t="shared" si="82"/>
        <v>3.2216262975778548E-5</v>
      </c>
      <c r="U354" s="174">
        <f t="shared" si="83"/>
        <v>3.268838028169014E-5</v>
      </c>
      <c r="V354" s="174">
        <f t="shared" si="84"/>
        <v>8.3711072664359866E-5</v>
      </c>
      <c r="W354" s="174">
        <f t="shared" si="85"/>
        <v>2.3357394366197183E-4</v>
      </c>
      <c r="X354" s="174">
        <f t="shared" si="86"/>
        <v>2.5496107266435989E-5</v>
      </c>
      <c r="Y354" s="174">
        <f t="shared" si="87"/>
        <v>1.7539436619718312E-5</v>
      </c>
      <c r="Z354" s="174">
        <f t="shared" si="88"/>
        <v>2.3310553633217994E-5</v>
      </c>
      <c r="AA354" s="174">
        <f t="shared" si="89"/>
        <v>4.1693661971830991E-5</v>
      </c>
      <c r="AB354" s="174">
        <f t="shared" si="90"/>
        <v>3.2637975778546715E-5</v>
      </c>
      <c r="AC354" s="174">
        <f t="shared" si="91"/>
        <v>2.4774647887323943E-5</v>
      </c>
      <c r="AE354" s="175">
        <f t="shared" si="92"/>
        <v>1.0146546266482412</v>
      </c>
      <c r="AF354" s="175">
        <f t="shared" si="93"/>
        <v>2.790239525402908</v>
      </c>
      <c r="AG354" s="175">
        <f t="shared" si="94"/>
        <v>0.6879260601012559</v>
      </c>
      <c r="AH354" s="175">
        <f t="shared" si="95"/>
        <v>1.788617405998316</v>
      </c>
      <c r="AI354" s="175">
        <f t="shared" si="96"/>
        <v>0.75907427762749247</v>
      </c>
    </row>
    <row r="355" spans="1:35" ht="15.75" customHeight="1" x14ac:dyDescent="0.25">
      <c r="A355" s="30" t="s">
        <v>1106</v>
      </c>
      <c r="B355" s="136" t="s">
        <v>56</v>
      </c>
      <c r="C355" s="135" t="s">
        <v>968</v>
      </c>
      <c r="D355" s="118">
        <v>8239711</v>
      </c>
      <c r="E355" s="118" t="s">
        <v>970</v>
      </c>
      <c r="F355" s="132"/>
      <c r="G355" s="132">
        <v>416.6</v>
      </c>
      <c r="H355" s="132">
        <v>368.7</v>
      </c>
      <c r="I355" s="133">
        <v>8.3499999999999998E-3</v>
      </c>
      <c r="J355" s="133">
        <v>1.0727E-2</v>
      </c>
      <c r="K355" s="133">
        <v>1.1427E-2</v>
      </c>
      <c r="L355" s="133">
        <v>8.8134000000000007E-3</v>
      </c>
      <c r="M355" s="133">
        <v>4.7051999999999997E-3</v>
      </c>
      <c r="N355" s="133">
        <v>8.3134999999999997E-3</v>
      </c>
      <c r="O355" s="133">
        <v>9.9910999999999993E-3</v>
      </c>
      <c r="P355" s="133">
        <v>5.9362E-3</v>
      </c>
      <c r="Q355" s="133">
        <v>9.4905000000000007E-3</v>
      </c>
      <c r="R355" s="133">
        <v>4.287E-3</v>
      </c>
      <c r="T355" s="174">
        <f t="shared" si="82"/>
        <v>2.0043206913106096E-5</v>
      </c>
      <c r="U355" s="174">
        <f t="shared" si="83"/>
        <v>2.9094114456197452E-5</v>
      </c>
      <c r="V355" s="174">
        <f t="shared" si="84"/>
        <v>2.7429188670187229E-5</v>
      </c>
      <c r="W355" s="174">
        <f t="shared" si="85"/>
        <v>2.3903986981285601E-5</v>
      </c>
      <c r="X355" s="174">
        <f t="shared" si="86"/>
        <v>1.1294287085933748E-5</v>
      </c>
      <c r="Y355" s="174">
        <f t="shared" si="87"/>
        <v>2.2548142120965555E-5</v>
      </c>
      <c r="Z355" s="174">
        <f t="shared" si="88"/>
        <v>2.3982477196351412E-5</v>
      </c>
      <c r="AA355" s="174">
        <f t="shared" si="89"/>
        <v>1.610035259018172E-5</v>
      </c>
      <c r="AB355" s="174">
        <f t="shared" si="90"/>
        <v>2.278084493518963E-5</v>
      </c>
      <c r="AC355" s="174">
        <f t="shared" si="91"/>
        <v>1.1627339300244101E-5</v>
      </c>
      <c r="AE355" s="175">
        <f t="shared" si="92"/>
        <v>1.4515698302337556</v>
      </c>
      <c r="AF355" s="175">
        <f t="shared" si="93"/>
        <v>0.8714799139234779</v>
      </c>
      <c r="AG355" s="175">
        <f t="shared" si="94"/>
        <v>1.9964201325329956</v>
      </c>
      <c r="AH355" s="175">
        <f t="shared" si="95"/>
        <v>0.67133817988707012</v>
      </c>
      <c r="AI355" s="175">
        <f t="shared" si="96"/>
        <v>0.51039982640342363</v>
      </c>
    </row>
    <row r="356" spans="1:35" ht="15.75" customHeight="1" x14ac:dyDescent="0.25">
      <c r="A356" s="30" t="s">
        <v>1107</v>
      </c>
      <c r="B356" s="136" t="s">
        <v>56</v>
      </c>
      <c r="C356" s="135" t="s">
        <v>971</v>
      </c>
      <c r="D356" s="118">
        <v>6117011</v>
      </c>
      <c r="E356" s="118" t="s">
        <v>972</v>
      </c>
      <c r="F356" s="132"/>
      <c r="G356" s="132">
        <v>346.1</v>
      </c>
      <c r="H356" s="132">
        <v>79</v>
      </c>
      <c r="I356" s="133">
        <v>9.7394000000000005E-3</v>
      </c>
      <c r="J356" s="133">
        <v>1.6045E-3</v>
      </c>
      <c r="K356" s="133">
        <v>2.8493999999999998E-2</v>
      </c>
      <c r="L356" s="133">
        <v>1.0826000000000001E-2</v>
      </c>
      <c r="M356" s="133">
        <v>9.9173000000000004E-3</v>
      </c>
      <c r="N356" s="133">
        <v>1.761E-3</v>
      </c>
      <c r="O356" s="133">
        <v>1.0522E-2</v>
      </c>
      <c r="P356" s="133">
        <v>2.9305999999999998E-3</v>
      </c>
      <c r="Q356" s="133">
        <v>8.3975999999999999E-3</v>
      </c>
      <c r="R356" s="133">
        <v>1.3783999999999999E-3</v>
      </c>
      <c r="T356" s="174">
        <f t="shared" si="82"/>
        <v>2.8140421843397861E-5</v>
      </c>
      <c r="U356" s="174">
        <f t="shared" si="83"/>
        <v>2.031012658227848E-5</v>
      </c>
      <c r="V356" s="174">
        <f t="shared" si="84"/>
        <v>8.2328806703264941E-5</v>
      </c>
      <c r="W356" s="174">
        <f t="shared" si="85"/>
        <v>1.3703797468354431E-4</v>
      </c>
      <c r="X356" s="174">
        <f t="shared" si="86"/>
        <v>2.8654435134354232E-5</v>
      </c>
      <c r="Y356" s="174">
        <f t="shared" si="87"/>
        <v>2.2291139240506329E-5</v>
      </c>
      <c r="Z356" s="174">
        <f t="shared" si="88"/>
        <v>3.0401618029471251E-5</v>
      </c>
      <c r="AA356" s="174">
        <f t="shared" si="89"/>
        <v>3.7096202531645567E-5</v>
      </c>
      <c r="AB356" s="174">
        <f t="shared" si="90"/>
        <v>2.4263507656746604E-5</v>
      </c>
      <c r="AC356" s="174">
        <f t="shared" si="91"/>
        <v>1.7448101265822784E-5</v>
      </c>
      <c r="AE356" s="175">
        <f t="shared" si="92"/>
        <v>0.72174207960722236</v>
      </c>
      <c r="AF356" s="175">
        <f t="shared" si="93"/>
        <v>1.6645203564952162</v>
      </c>
      <c r="AG356" s="175">
        <f t="shared" si="94"/>
        <v>0.77792980863130501</v>
      </c>
      <c r="AH356" s="175">
        <f t="shared" si="95"/>
        <v>1.220204875138047</v>
      </c>
      <c r="AI356" s="175">
        <f t="shared" si="96"/>
        <v>0.71910877490012215</v>
      </c>
    </row>
    <row r="357" spans="1:35" ht="15.75" customHeight="1" x14ac:dyDescent="0.25">
      <c r="A357" s="30" t="s">
        <v>1108</v>
      </c>
      <c r="B357" s="136" t="s">
        <v>56</v>
      </c>
      <c r="C357" s="135" t="s">
        <v>968</v>
      </c>
      <c r="D357" s="118">
        <v>8239711</v>
      </c>
      <c r="E357" s="118"/>
      <c r="F357" s="132"/>
      <c r="G357" s="132">
        <v>189.33691951923049</v>
      </c>
      <c r="H357" s="132">
        <v>695.31985480769094</v>
      </c>
      <c r="I357" s="133">
        <v>5.2050000000000004E-3</v>
      </c>
      <c r="J357" s="133">
        <v>2.6022E-2</v>
      </c>
      <c r="K357" s="133">
        <v>1.2272E-2</v>
      </c>
      <c r="L357" s="133">
        <v>0.13399</v>
      </c>
      <c r="M357" s="133">
        <v>3.4020999999999999E-3</v>
      </c>
      <c r="N357" s="133">
        <v>1.6868000000000001E-2</v>
      </c>
      <c r="O357" s="133">
        <v>4.6569999999999997E-3</v>
      </c>
      <c r="P357" s="133">
        <v>2.989E-2</v>
      </c>
      <c r="Q357" s="133">
        <v>5.6509999999999998E-3</v>
      </c>
      <c r="R357" s="133">
        <v>2.1755E-2</v>
      </c>
      <c r="T357" s="174">
        <f t="shared" si="82"/>
        <v>2.7490676478822404E-5</v>
      </c>
      <c r="U357" s="174">
        <f t="shared" si="83"/>
        <v>3.7424503011203483E-5</v>
      </c>
      <c r="V357" s="174">
        <f t="shared" si="84"/>
        <v>6.4815673726822007E-5</v>
      </c>
      <c r="W357" s="174">
        <f t="shared" si="85"/>
        <v>1.9270268074979459E-4</v>
      </c>
      <c r="X357" s="174">
        <f t="shared" si="86"/>
        <v>1.7968497684649702E-5</v>
      </c>
      <c r="Y357" s="174">
        <f t="shared" si="87"/>
        <v>2.4259338897585907E-5</v>
      </c>
      <c r="Z357" s="174">
        <f t="shared" si="88"/>
        <v>2.4596365103146192E-5</v>
      </c>
      <c r="AA357" s="174">
        <f t="shared" si="89"/>
        <v>4.298741046056691E-5</v>
      </c>
      <c r="AB357" s="174">
        <f t="shared" si="90"/>
        <v>2.9846265664135522E-5</v>
      </c>
      <c r="AC357" s="174">
        <f t="shared" si="91"/>
        <v>3.128775893508308E-5</v>
      </c>
      <c r="AE357" s="175">
        <f t="shared" si="92"/>
        <v>1.3613525676617546</v>
      </c>
      <c r="AF357" s="175">
        <f t="shared" si="93"/>
        <v>2.9730876757059828</v>
      </c>
      <c r="AG357" s="175">
        <f t="shared" si="94"/>
        <v>1.35010390536491</v>
      </c>
      <c r="AH357" s="175">
        <f t="shared" si="95"/>
        <v>1.7477139520533571</v>
      </c>
      <c r="AI357" s="175">
        <f t="shared" si="96"/>
        <v>1.048297274009717</v>
      </c>
    </row>
    <row r="358" spans="1:35" ht="15.75" customHeight="1" x14ac:dyDescent="0.25">
      <c r="A358" s="30" t="s">
        <v>1109</v>
      </c>
      <c r="B358" s="136" t="s">
        <v>57</v>
      </c>
      <c r="C358" s="135" t="s">
        <v>973</v>
      </c>
      <c r="D358" s="118">
        <v>5253911</v>
      </c>
      <c r="E358" s="118"/>
      <c r="F358" s="132"/>
      <c r="G358" s="132">
        <v>195.3048802700869</v>
      </c>
      <c r="H358" s="132">
        <v>53.811535088994155</v>
      </c>
      <c r="I358" s="133">
        <v>2.1128000000000001E-2</v>
      </c>
      <c r="J358" s="133">
        <v>1.4329E-2</v>
      </c>
      <c r="K358" s="133">
        <v>6.8934E-3</v>
      </c>
      <c r="L358" s="133">
        <v>9.1321999999999996E-4</v>
      </c>
      <c r="M358" s="133">
        <v>1.2321E-2</v>
      </c>
      <c r="N358" s="133">
        <v>1.3252999999999999E-2</v>
      </c>
      <c r="O358" s="133">
        <v>1.3835999999999999E-2</v>
      </c>
      <c r="P358" s="133">
        <v>6.4853000000000003E-3</v>
      </c>
      <c r="Q358" s="133">
        <v>1.2876E-2</v>
      </c>
      <c r="R358" s="133">
        <v>7.4796000000000003E-3</v>
      </c>
      <c r="T358" s="174">
        <f t="shared" si="82"/>
        <v>1.0817958041182644E-4</v>
      </c>
      <c r="U358" s="174">
        <f t="shared" si="83"/>
        <v>2.6628119744776896E-4</v>
      </c>
      <c r="V358" s="174">
        <f t="shared" si="84"/>
        <v>3.529558498726261E-5</v>
      </c>
      <c r="W358" s="174">
        <f t="shared" si="85"/>
        <v>1.6970710805586681E-5</v>
      </c>
      <c r="X358" s="174">
        <f t="shared" si="86"/>
        <v>6.3085981174465809E-5</v>
      </c>
      <c r="Y358" s="174">
        <f t="shared" si="87"/>
        <v>2.4628548466573257E-4</v>
      </c>
      <c r="Z358" s="174">
        <f t="shared" si="88"/>
        <v>7.0843083802443703E-5</v>
      </c>
      <c r="AA358" s="174">
        <f t="shared" si="89"/>
        <v>1.2051876961462879E-4</v>
      </c>
      <c r="AB358" s="174">
        <f t="shared" si="90"/>
        <v>6.5927692038180485E-5</v>
      </c>
      <c r="AC358" s="174">
        <f t="shared" si="91"/>
        <v>1.3899622056182099E-4</v>
      </c>
      <c r="AE358" s="175">
        <f t="shared" si="92"/>
        <v>2.4614737497970411</v>
      </c>
      <c r="AF358" s="175">
        <f t="shared" si="93"/>
        <v>0.48081681637267187</v>
      </c>
      <c r="AG358" s="175">
        <f t="shared" si="94"/>
        <v>3.9039653514244965</v>
      </c>
      <c r="AH358" s="175">
        <f t="shared" si="95"/>
        <v>1.7012072759383683</v>
      </c>
      <c r="AI358" s="175">
        <f t="shared" si="96"/>
        <v>2.108313157410767</v>
      </c>
    </row>
    <row r="359" spans="1:35" x14ac:dyDescent="0.25">
      <c r="A359" s="30" t="s">
        <v>1110</v>
      </c>
      <c r="B359" s="136" t="s">
        <v>57</v>
      </c>
      <c r="C359" s="135" t="s">
        <v>974</v>
      </c>
      <c r="D359" s="118">
        <v>5691611</v>
      </c>
      <c r="E359" s="118"/>
      <c r="F359" s="132"/>
      <c r="G359" s="132">
        <v>141.68189616727716</v>
      </c>
      <c r="H359" s="132">
        <v>63.512023229548156</v>
      </c>
      <c r="I359" s="133">
        <v>2.2433000000000002E-2</v>
      </c>
      <c r="J359" s="133">
        <v>3.5541000000000003E-2</v>
      </c>
      <c r="K359" s="133">
        <v>5.8209000000000004E-3</v>
      </c>
      <c r="L359" s="133">
        <v>9.4152000000000005E-4</v>
      </c>
      <c r="M359" s="133">
        <v>1.0737999999999999E-2</v>
      </c>
      <c r="N359" s="133">
        <v>1.1679999999999999E-2</v>
      </c>
      <c r="O359" s="133">
        <v>5.6086E-3</v>
      </c>
      <c r="P359" s="133">
        <v>6.8710000000000004E-3</v>
      </c>
      <c r="Q359" s="133">
        <v>2.8905E-2</v>
      </c>
      <c r="R359" s="133">
        <v>1.4651000000000001E-2</v>
      </c>
      <c r="T359" s="174">
        <f t="shared" si="82"/>
        <v>1.5833356700360935E-4</v>
      </c>
      <c r="U359" s="174">
        <f t="shared" si="83"/>
        <v>5.5959483248622141E-4</v>
      </c>
      <c r="V359" s="174">
        <f t="shared" si="84"/>
        <v>4.1084289224415354E-5</v>
      </c>
      <c r="W359" s="174">
        <f t="shared" si="85"/>
        <v>1.482427975246693E-5</v>
      </c>
      <c r="X359" s="174">
        <f t="shared" si="86"/>
        <v>7.5789499508971473E-5</v>
      </c>
      <c r="Y359" s="174">
        <f t="shared" si="87"/>
        <v>1.8390218742970276E-4</v>
      </c>
      <c r="Z359" s="174">
        <f t="shared" si="88"/>
        <v>3.9585862073572122E-5</v>
      </c>
      <c r="AA359" s="174">
        <f t="shared" si="89"/>
        <v>1.0818424056759313E-4</v>
      </c>
      <c r="AB359" s="174">
        <f t="shared" si="90"/>
        <v>2.0401336220029993E-4</v>
      </c>
      <c r="AC359" s="174">
        <f t="shared" si="91"/>
        <v>2.3068073185210405E-4</v>
      </c>
      <c r="AE359" s="175">
        <f t="shared" si="92"/>
        <v>3.5342779366138131</v>
      </c>
      <c r="AF359" s="175">
        <f t="shared" si="93"/>
        <v>0.36082600021365918</v>
      </c>
      <c r="AG359" s="175">
        <f t="shared" si="94"/>
        <v>2.4264863684438711</v>
      </c>
      <c r="AH359" s="175">
        <f t="shared" si="95"/>
        <v>2.7329009626347864</v>
      </c>
      <c r="AI359" s="175">
        <f t="shared" si="96"/>
        <v>1.1307138383691855</v>
      </c>
    </row>
    <row r="360" spans="1:35" x14ac:dyDescent="0.25">
      <c r="A360" s="30" t="s">
        <v>1111</v>
      </c>
      <c r="B360" s="137" t="s">
        <v>57</v>
      </c>
      <c r="C360" s="138" t="s">
        <v>975</v>
      </c>
      <c r="D360" s="116">
        <v>5692011</v>
      </c>
      <c r="E360" s="118"/>
      <c r="F360" s="132"/>
      <c r="G360" s="132">
        <v>166.03003362156142</v>
      </c>
      <c r="H360" s="132">
        <v>57.166449442583897</v>
      </c>
      <c r="I360" s="133">
        <v>7.6174000000000006E-2</v>
      </c>
      <c r="J360" s="133">
        <v>5.9285999999999998E-2</v>
      </c>
      <c r="K360" s="133">
        <v>1.2154E-2</v>
      </c>
      <c r="L360" s="133">
        <v>1.621E-3</v>
      </c>
      <c r="M360" s="133">
        <v>9.8758000000000006E-3</v>
      </c>
      <c r="N360" s="133">
        <v>6.5420000000000001E-3</v>
      </c>
      <c r="O360" s="133">
        <v>8.5155000000000005E-3</v>
      </c>
      <c r="P360" s="133">
        <v>1.8379E-3</v>
      </c>
      <c r="Q360" s="133">
        <v>4.2190999999999999E-2</v>
      </c>
      <c r="R360" s="133">
        <v>2.6197999999999999E-2</v>
      </c>
      <c r="T360" s="174">
        <f t="shared" si="82"/>
        <v>4.5879651011591259E-4</v>
      </c>
      <c r="U360" s="174">
        <f t="shared" si="83"/>
        <v>1.0370768270215017E-3</v>
      </c>
      <c r="V360" s="174">
        <f t="shared" si="84"/>
        <v>7.3203623072817513E-5</v>
      </c>
      <c r="W360" s="174">
        <f t="shared" si="85"/>
        <v>2.8355792878619814E-5</v>
      </c>
      <c r="X360" s="174">
        <f t="shared" si="86"/>
        <v>5.9482009276166794E-5</v>
      </c>
      <c r="Y360" s="174">
        <f t="shared" si="87"/>
        <v>1.1443775262919852E-4</v>
      </c>
      <c r="Z360" s="174">
        <f t="shared" si="88"/>
        <v>5.1288913302334829E-5</v>
      </c>
      <c r="AA360" s="174">
        <f t="shared" si="89"/>
        <v>3.214997639211311E-5</v>
      </c>
      <c r="AB360" s="174">
        <f t="shared" si="90"/>
        <v>2.5411667443353986E-4</v>
      </c>
      <c r="AC360" s="174">
        <f t="shared" si="91"/>
        <v>4.582757938519937E-4</v>
      </c>
      <c r="AE360" s="175">
        <f t="shared" si="92"/>
        <v>2.2604287612377205</v>
      </c>
      <c r="AF360" s="175">
        <f t="shared" si="93"/>
        <v>0.38735504730979753</v>
      </c>
      <c r="AG360" s="175">
        <f t="shared" si="94"/>
        <v>1.9239052954294089</v>
      </c>
      <c r="AH360" s="175">
        <f t="shared" si="95"/>
        <v>0.62684066247606662</v>
      </c>
      <c r="AI360" s="175">
        <f t="shared" si="96"/>
        <v>1.8034070171646621</v>
      </c>
    </row>
    <row r="361" spans="1:35" x14ac:dyDescent="0.25">
      <c r="A361" s="30" t="s">
        <v>1112</v>
      </c>
      <c r="B361" s="137" t="s">
        <v>57</v>
      </c>
      <c r="C361" s="138" t="s">
        <v>976</v>
      </c>
      <c r="D361" s="116">
        <v>5974211</v>
      </c>
      <c r="E361" s="118"/>
      <c r="F361" s="132"/>
      <c r="G361" s="132">
        <v>115.79496696677691</v>
      </c>
      <c r="H361" s="132">
        <v>259.84806817472821</v>
      </c>
      <c r="I361" s="133">
        <v>2.4586E-2</v>
      </c>
      <c r="J361" s="133">
        <v>0.10976</v>
      </c>
      <c r="K361" s="133">
        <v>4.6455999999999997E-3</v>
      </c>
      <c r="L361" s="133">
        <v>3.7756999999999999E-3</v>
      </c>
      <c r="M361" s="133">
        <v>2.3406999999999998E-3</v>
      </c>
      <c r="N361" s="133">
        <v>8.1886000000000007E-3</v>
      </c>
      <c r="O361" s="133">
        <v>4.2509000000000002E-3</v>
      </c>
      <c r="P361" s="133">
        <v>1.3716000000000001E-2</v>
      </c>
      <c r="Q361" s="133">
        <v>0.14627999999999999</v>
      </c>
      <c r="R361" s="133">
        <v>0.31620999999999999</v>
      </c>
      <c r="T361" s="174">
        <f t="shared" si="82"/>
        <v>2.1232356331216058E-4</v>
      </c>
      <c r="U361" s="174">
        <f t="shared" si="83"/>
        <v>4.2240067733039557E-4</v>
      </c>
      <c r="V361" s="174">
        <f t="shared" si="84"/>
        <v>4.0119187575163633E-5</v>
      </c>
      <c r="W361" s="174">
        <f t="shared" si="85"/>
        <v>1.4530413970448019E-5</v>
      </c>
      <c r="X361" s="174">
        <f t="shared" si="86"/>
        <v>2.021417736292094E-5</v>
      </c>
      <c r="Y361" s="174">
        <f t="shared" si="87"/>
        <v>3.1513030123794438E-5</v>
      </c>
      <c r="Z361" s="174">
        <f t="shared" si="88"/>
        <v>3.6710576559166328E-5</v>
      </c>
      <c r="AA361" s="174">
        <f t="shared" si="89"/>
        <v>5.2784691055609568E-5</v>
      </c>
      <c r="AB361" s="174">
        <f t="shared" si="90"/>
        <v>1.2632673408160273E-3</v>
      </c>
      <c r="AC361" s="174">
        <f t="shared" si="91"/>
        <v>1.2169034090619931E-3</v>
      </c>
      <c r="AE361" s="175">
        <f t="shared" si="92"/>
        <v>1.9894196891815401</v>
      </c>
      <c r="AF361" s="175">
        <f t="shared" si="93"/>
        <v>0.36218116189978095</v>
      </c>
      <c r="AG361" s="175">
        <f t="shared" si="94"/>
        <v>1.5589568429135827</v>
      </c>
      <c r="AH361" s="175">
        <f t="shared" si="95"/>
        <v>1.4378605841435543</v>
      </c>
      <c r="AI361" s="175">
        <f t="shared" si="96"/>
        <v>0.96329840069791983</v>
      </c>
    </row>
    <row r="362" spans="1:35" x14ac:dyDescent="0.25">
      <c r="A362" s="30" t="s">
        <v>1113</v>
      </c>
      <c r="B362" s="136" t="s">
        <v>57</v>
      </c>
      <c r="C362" s="135" t="s">
        <v>977</v>
      </c>
      <c r="D362" s="118">
        <v>7764711</v>
      </c>
      <c r="E362" s="118"/>
      <c r="F362" s="132"/>
      <c r="G362" s="132">
        <v>106.40375430076018</v>
      </c>
      <c r="H362" s="132">
        <v>234.43713195342221</v>
      </c>
      <c r="I362" s="133">
        <v>1.1544E-2</v>
      </c>
      <c r="J362" s="133">
        <v>3.6222999999999998E-2</v>
      </c>
      <c r="K362" s="133">
        <v>3.8140000000000001E-3</v>
      </c>
      <c r="L362" s="133">
        <v>4.3439999999999998E-3</v>
      </c>
      <c r="M362" s="133">
        <v>1.41E-2</v>
      </c>
      <c r="N362" s="133">
        <v>0.10718999999999999</v>
      </c>
      <c r="O362" s="133">
        <v>6.9830999999999999E-3</v>
      </c>
      <c r="P362" s="133">
        <v>2.9881000000000001E-2</v>
      </c>
      <c r="Q362" s="133">
        <v>7.9415000000000006E-3</v>
      </c>
      <c r="R362" s="133">
        <v>2.1600000000000001E-2</v>
      </c>
      <c r="T362" s="174">
        <f t="shared" si="82"/>
        <v>1.0849241247042658E-4</v>
      </c>
      <c r="U362" s="174">
        <f t="shared" si="83"/>
        <v>1.5451050649773669E-4</v>
      </c>
      <c r="V362" s="174">
        <f t="shared" si="84"/>
        <v>3.584459989277607E-5</v>
      </c>
      <c r="W362" s="174">
        <f t="shared" si="85"/>
        <v>1.852948790067549E-5</v>
      </c>
      <c r="X362" s="174">
        <f t="shared" si="86"/>
        <v>1.3251412126065616E-4</v>
      </c>
      <c r="Y362" s="174">
        <f t="shared" si="87"/>
        <v>4.5722279191376738E-4</v>
      </c>
      <c r="Z362" s="174">
        <f t="shared" si="88"/>
        <v>6.5628323416687097E-5</v>
      </c>
      <c r="AA362" s="174">
        <f t="shared" si="89"/>
        <v>1.274584778913638E-4</v>
      </c>
      <c r="AB362" s="174">
        <f t="shared" si="90"/>
        <v>7.4635524396560361E-5</v>
      </c>
      <c r="AC362" s="174">
        <f t="shared" si="91"/>
        <v>9.2135575196728963E-5</v>
      </c>
      <c r="AE362" s="175">
        <f t="shared" si="92"/>
        <v>1.4241595608343023</v>
      </c>
      <c r="AF362" s="175">
        <f t="shared" si="93"/>
        <v>0.51693945409081898</v>
      </c>
      <c r="AG362" s="175">
        <f t="shared" si="94"/>
        <v>3.4503703270567452</v>
      </c>
      <c r="AH362" s="175">
        <f t="shared" si="95"/>
        <v>1.9421260708140435</v>
      </c>
      <c r="AI362" s="175">
        <f t="shared" si="96"/>
        <v>1.2344734754885049</v>
      </c>
    </row>
    <row r="363" spans="1:35" x14ac:dyDescent="0.25">
      <c r="A363" s="30" t="s">
        <v>1114</v>
      </c>
      <c r="B363" s="137" t="s">
        <v>57</v>
      </c>
      <c r="C363" s="138" t="s">
        <v>978</v>
      </c>
      <c r="D363" s="116">
        <v>7945211</v>
      </c>
      <c r="E363" s="118"/>
      <c r="F363" s="132"/>
      <c r="G363" s="132">
        <v>37.663283497443949</v>
      </c>
      <c r="H363" s="132">
        <v>58.8</v>
      </c>
      <c r="I363" s="133">
        <v>0.24016000000000001</v>
      </c>
      <c r="J363" s="133">
        <v>0.56227000000000005</v>
      </c>
      <c r="K363" s="133">
        <v>2.9331000000000001E-3</v>
      </c>
      <c r="L363" s="133">
        <v>1.403E-3</v>
      </c>
      <c r="M363" s="133">
        <v>1.8718000000000001E-3</v>
      </c>
      <c r="N363" s="133">
        <v>3.5515999999999998E-3</v>
      </c>
      <c r="O363" s="133">
        <v>2.0706000000000001E-3</v>
      </c>
      <c r="P363" s="133">
        <v>3.8631E-3</v>
      </c>
      <c r="Q363" s="133">
        <v>1.5438E-2</v>
      </c>
      <c r="R363" s="133">
        <v>6.1939000000000001E-2</v>
      </c>
      <c r="T363" s="174">
        <f t="shared" si="82"/>
        <v>6.3765019323474195E-3</v>
      </c>
      <c r="U363" s="174">
        <f t="shared" si="83"/>
        <v>9.562414965986395E-3</v>
      </c>
      <c r="V363" s="174">
        <f t="shared" si="84"/>
        <v>7.7876906303165448E-5</v>
      </c>
      <c r="W363" s="174">
        <f t="shared" si="85"/>
        <v>2.3860544217687074E-5</v>
      </c>
      <c r="X363" s="174">
        <f t="shared" si="86"/>
        <v>4.9698269141272065E-5</v>
      </c>
      <c r="Y363" s="174">
        <f t="shared" si="87"/>
        <v>6.0401360544217684E-5</v>
      </c>
      <c r="Z363" s="174">
        <f t="shared" si="88"/>
        <v>5.4976619341766183E-5</v>
      </c>
      <c r="AA363" s="174">
        <f t="shared" si="89"/>
        <v>6.5698979591836731E-5</v>
      </c>
      <c r="AB363" s="174">
        <f t="shared" si="90"/>
        <v>4.0989522331603707E-4</v>
      </c>
      <c r="AC363" s="174">
        <f t="shared" si="91"/>
        <v>1.0533843537414967E-3</v>
      </c>
      <c r="AE363" s="175">
        <f t="shared" si="92"/>
        <v>1.4996333518660327</v>
      </c>
      <c r="AF363" s="175">
        <f t="shared" si="93"/>
        <v>0.30638793129250463</v>
      </c>
      <c r="AG363" s="175">
        <f t="shared" si="94"/>
        <v>1.2153614519757432</v>
      </c>
      <c r="AH363" s="175">
        <f t="shared" si="95"/>
        <v>1.1950349144499812</v>
      </c>
      <c r="AI363" s="175">
        <f t="shared" si="96"/>
        <v>2.5698868730883384</v>
      </c>
    </row>
    <row r="364" spans="1:35" x14ac:dyDescent="0.25">
      <c r="A364" s="30" t="s">
        <v>1115</v>
      </c>
      <c r="B364" s="137" t="s">
        <v>57</v>
      </c>
      <c r="C364" s="138" t="s">
        <v>979</v>
      </c>
      <c r="D364" s="116">
        <v>8200111</v>
      </c>
      <c r="E364" s="118"/>
      <c r="F364" s="132"/>
      <c r="G364" s="132">
        <v>174.9465981735157</v>
      </c>
      <c r="H364" s="132">
        <v>470.6421917808218</v>
      </c>
      <c r="I364" s="133">
        <v>1.8804000000000001E-2</v>
      </c>
      <c r="J364" s="133">
        <v>0.11298999999999999</v>
      </c>
      <c r="K364" s="133">
        <v>5.4726000000000002E-3</v>
      </c>
      <c r="L364" s="133">
        <v>7.6001999999999997E-3</v>
      </c>
      <c r="M364" s="133">
        <v>1.0203E-2</v>
      </c>
      <c r="N364" s="133">
        <v>0.10408000000000001</v>
      </c>
      <c r="O364" s="133">
        <v>1.0784999999999999E-2</v>
      </c>
      <c r="P364" s="133">
        <v>6.2737000000000001E-2</v>
      </c>
      <c r="Q364" s="133">
        <v>1.8950999999999999E-2</v>
      </c>
      <c r="R364" s="133">
        <v>8.1001000000000004E-2</v>
      </c>
      <c r="T364" s="174">
        <f t="shared" si="82"/>
        <v>1.0748422773759682E-4</v>
      </c>
      <c r="U364" s="174">
        <f t="shared" si="83"/>
        <v>2.4007622345218778E-4</v>
      </c>
      <c r="V364" s="174">
        <f t="shared" si="84"/>
        <v>3.1281545666707742E-5</v>
      </c>
      <c r="W364" s="174">
        <f t="shared" si="85"/>
        <v>1.614857344438727E-5</v>
      </c>
      <c r="X364" s="174">
        <f t="shared" si="86"/>
        <v>5.8320653882509056E-5</v>
      </c>
      <c r="Y364" s="174">
        <f t="shared" si="87"/>
        <v>2.2114464410039568E-4</v>
      </c>
      <c r="Z364" s="174">
        <f t="shared" si="88"/>
        <v>6.1647383330673344E-5</v>
      </c>
      <c r="AA364" s="174">
        <f t="shared" si="89"/>
        <v>1.3330084105425176E-4</v>
      </c>
      <c r="AB364" s="174">
        <f t="shared" si="90"/>
        <v>1.0832448414460738E-4</v>
      </c>
      <c r="AC364" s="174">
        <f t="shared" si="91"/>
        <v>1.7210739159085464E-4</v>
      </c>
      <c r="AE364" s="175">
        <f t="shared" si="92"/>
        <v>2.2335949050896118</v>
      </c>
      <c r="AF364" s="175">
        <f t="shared" si="93"/>
        <v>0.51623323273228916</v>
      </c>
      <c r="AG364" s="175">
        <f t="shared" si="94"/>
        <v>3.7918752513630367</v>
      </c>
      <c r="AH364" s="175">
        <f t="shared" si="95"/>
        <v>2.1623114210579386</v>
      </c>
      <c r="AI364" s="175">
        <f t="shared" si="96"/>
        <v>1.5888133966195537</v>
      </c>
    </row>
    <row r="365" spans="1:35" ht="15" customHeight="1" x14ac:dyDescent="0.25">
      <c r="A365" s="30" t="s">
        <v>1116</v>
      </c>
      <c r="B365" s="136" t="s">
        <v>58</v>
      </c>
      <c r="C365" s="135" t="s">
        <v>980</v>
      </c>
      <c r="D365" s="118">
        <v>8483611</v>
      </c>
      <c r="E365" s="118" t="s">
        <v>981</v>
      </c>
      <c r="F365" s="132"/>
      <c r="G365" s="132">
        <v>517.29999999999995</v>
      </c>
      <c r="H365" s="132">
        <v>244.9</v>
      </c>
      <c r="I365" s="133">
        <v>2.2496999999999999E-3</v>
      </c>
      <c r="J365" s="133">
        <v>6.4128000000000004E-4</v>
      </c>
      <c r="K365" s="133">
        <v>3.5948999999999998E-3</v>
      </c>
      <c r="L365" s="133">
        <v>1.0644999999999999E-3</v>
      </c>
      <c r="M365" s="133">
        <v>3.3344999999999998E-3</v>
      </c>
      <c r="N365" s="133">
        <v>1.2404E-3</v>
      </c>
      <c r="O365" s="133">
        <v>2.1228000000000002E-3</v>
      </c>
      <c r="P365" s="133">
        <v>1.1819000000000001E-3</v>
      </c>
      <c r="Q365" s="133">
        <v>1.8781E-3</v>
      </c>
      <c r="R365" s="133">
        <v>7.9244000000000005E-4</v>
      </c>
      <c r="T365" s="174">
        <f t="shared" si="82"/>
        <v>4.3489271215928862E-6</v>
      </c>
      <c r="U365" s="174">
        <f t="shared" si="83"/>
        <v>2.6185381788485095E-6</v>
      </c>
      <c r="V365" s="174">
        <f t="shared" si="84"/>
        <v>6.9493524067272382E-6</v>
      </c>
      <c r="W365" s="174">
        <f t="shared" si="85"/>
        <v>4.3466721110657403E-6</v>
      </c>
      <c r="X365" s="174">
        <f t="shared" si="86"/>
        <v>6.4459694567948972E-6</v>
      </c>
      <c r="Y365" s="174">
        <f t="shared" si="87"/>
        <v>5.0649244589628418E-6</v>
      </c>
      <c r="Z365" s="174">
        <f t="shared" si="88"/>
        <v>4.1036149236419883E-6</v>
      </c>
      <c r="AA365" s="174">
        <f t="shared" si="89"/>
        <v>4.8260514495712541E-6</v>
      </c>
      <c r="AB365" s="174">
        <f t="shared" si="90"/>
        <v>3.6305818673883629E-6</v>
      </c>
      <c r="AC365" s="174">
        <f t="shared" si="91"/>
        <v>3.2357697019191507E-6</v>
      </c>
      <c r="AE365" s="175">
        <f t="shared" si="92"/>
        <v>0.6021113036930853</v>
      </c>
      <c r="AF365" s="175">
        <f t="shared" si="93"/>
        <v>0.62547872904790325</v>
      </c>
      <c r="AG365" s="175">
        <f t="shared" si="94"/>
        <v>0.78575061407151836</v>
      </c>
      <c r="AH365" s="175">
        <f t="shared" si="95"/>
        <v>1.1760488104688192</v>
      </c>
      <c r="AI365" s="175">
        <f t="shared" si="96"/>
        <v>0.89125374942909141</v>
      </c>
    </row>
    <row r="366" spans="1:35" ht="15" customHeight="1" x14ac:dyDescent="0.25">
      <c r="A366" s="30" t="s">
        <v>1117</v>
      </c>
      <c r="B366" s="136" t="s">
        <v>58</v>
      </c>
      <c r="C366" s="135" t="s">
        <v>982</v>
      </c>
      <c r="D366" s="118">
        <v>8160611</v>
      </c>
      <c r="E366" s="118" t="s">
        <v>983</v>
      </c>
      <c r="F366" s="132"/>
      <c r="G366" s="132">
        <v>221.7</v>
      </c>
      <c r="H366" s="132">
        <v>227.9</v>
      </c>
      <c r="I366" s="133">
        <v>6.3026999999999996E-3</v>
      </c>
      <c r="J366" s="133">
        <v>6.6696000000000004E-3</v>
      </c>
      <c r="K366" s="133">
        <v>1.0300999999999999E-2</v>
      </c>
      <c r="L366" s="133">
        <v>4.1627000000000001E-3</v>
      </c>
      <c r="M366" s="133">
        <v>1.1873999999999999E-2</v>
      </c>
      <c r="N366" s="133">
        <v>1.3395000000000001E-2</v>
      </c>
      <c r="O366" s="133">
        <v>1.3545E-2</v>
      </c>
      <c r="P366" s="133">
        <v>1.584E-2</v>
      </c>
      <c r="Q366" s="133">
        <v>4.3702000000000003E-3</v>
      </c>
      <c r="R366" s="133">
        <v>6.0482000000000001E-3</v>
      </c>
      <c r="T366" s="174">
        <f t="shared" si="82"/>
        <v>2.8428958051420839E-5</v>
      </c>
      <c r="U366" s="174">
        <f t="shared" si="83"/>
        <v>2.9265467310223783E-5</v>
      </c>
      <c r="V366" s="174">
        <f t="shared" si="84"/>
        <v>4.6463689670726207E-5</v>
      </c>
      <c r="W366" s="174">
        <f t="shared" si="85"/>
        <v>1.8265467310223784E-5</v>
      </c>
      <c r="X366" s="174">
        <f t="shared" si="86"/>
        <v>5.3558863328822736E-5</v>
      </c>
      <c r="Y366" s="174">
        <f t="shared" si="87"/>
        <v>5.8775778850372975E-5</v>
      </c>
      <c r="Z366" s="174">
        <f t="shared" si="88"/>
        <v>6.1096075778078486E-5</v>
      </c>
      <c r="AA366" s="174">
        <f t="shared" si="89"/>
        <v>6.9504168494953928E-5</v>
      </c>
      <c r="AB366" s="174">
        <f t="shared" si="90"/>
        <v>1.9712223725755529E-5</v>
      </c>
      <c r="AC366" s="174">
        <f t="shared" si="91"/>
        <v>2.6538832821412899E-5</v>
      </c>
      <c r="AE366" s="175">
        <f t="shared" si="92"/>
        <v>1.0294245486341747</v>
      </c>
      <c r="AF366" s="175">
        <f t="shared" si="93"/>
        <v>0.39311271747176124</v>
      </c>
      <c r="AG366" s="175">
        <f t="shared" si="94"/>
        <v>1.0974052695913499</v>
      </c>
      <c r="AH366" s="175">
        <f t="shared" si="95"/>
        <v>1.1376208309583822</v>
      </c>
      <c r="AI366" s="175">
        <f t="shared" si="96"/>
        <v>1.3463134951506197</v>
      </c>
    </row>
    <row r="367" spans="1:35" ht="15" customHeight="1" x14ac:dyDescent="0.25">
      <c r="A367" s="30" t="s">
        <v>1118</v>
      </c>
      <c r="B367" s="136" t="s">
        <v>58</v>
      </c>
      <c r="C367" s="135" t="s">
        <v>982</v>
      </c>
      <c r="D367" s="118">
        <v>8160611</v>
      </c>
      <c r="E367" s="118" t="s">
        <v>984</v>
      </c>
      <c r="F367" s="132"/>
      <c r="G367" s="132">
        <v>221.7</v>
      </c>
      <c r="H367" s="132">
        <v>227.9</v>
      </c>
      <c r="I367" s="133">
        <v>5.7518999999999999E-3</v>
      </c>
      <c r="J367" s="133">
        <v>6.6984999999999996E-3</v>
      </c>
      <c r="K367" s="133">
        <v>9.1672999999999998E-3</v>
      </c>
      <c r="L367" s="133">
        <v>4.7194999999999997E-3</v>
      </c>
      <c r="M367" s="133">
        <v>1.1309E-2</v>
      </c>
      <c r="N367" s="133">
        <v>1.3367E-2</v>
      </c>
      <c r="O367" s="133">
        <v>1.1671000000000001E-2</v>
      </c>
      <c r="P367" s="133">
        <v>1.4697E-2</v>
      </c>
      <c r="Q367" s="133">
        <v>4.4261999999999999E-3</v>
      </c>
      <c r="R367" s="133">
        <v>5.1766E-3</v>
      </c>
      <c r="T367" s="174">
        <f t="shared" si="82"/>
        <v>2.594451962110961E-5</v>
      </c>
      <c r="U367" s="174">
        <f t="shared" si="83"/>
        <v>2.9392277314611669E-5</v>
      </c>
      <c r="V367" s="174">
        <f t="shared" si="84"/>
        <v>4.135002255299955E-5</v>
      </c>
      <c r="W367" s="174">
        <f t="shared" si="85"/>
        <v>2.0708644142167616E-5</v>
      </c>
      <c r="X367" s="174">
        <f t="shared" si="86"/>
        <v>5.1010374379792515E-5</v>
      </c>
      <c r="Y367" s="174">
        <f t="shared" si="87"/>
        <v>5.8652917946467746E-5</v>
      </c>
      <c r="Z367" s="174">
        <f t="shared" si="88"/>
        <v>5.2643211547135777E-5</v>
      </c>
      <c r="AA367" s="174">
        <f t="shared" si="89"/>
        <v>6.4488810881965778E-5</v>
      </c>
      <c r="AB367" s="174">
        <f t="shared" si="90"/>
        <v>1.9964817320703654E-5</v>
      </c>
      <c r="AC367" s="174">
        <f t="shared" si="91"/>
        <v>2.271434839842036E-5</v>
      </c>
      <c r="AE367" s="175">
        <f t="shared" si="92"/>
        <v>1.1328896331037408</v>
      </c>
      <c r="AF367" s="175">
        <f t="shared" si="93"/>
        <v>0.50081336994737391</v>
      </c>
      <c r="AG367" s="175">
        <f t="shared" si="94"/>
        <v>1.1498233184836766</v>
      </c>
      <c r="AH367" s="175">
        <f t="shared" si="95"/>
        <v>1.2250166543168375</v>
      </c>
      <c r="AI367" s="175">
        <f t="shared" si="96"/>
        <v>1.1377188197392332</v>
      </c>
    </row>
    <row r="368" spans="1:35" x14ac:dyDescent="0.25">
      <c r="A368" s="30" t="s">
        <v>1119</v>
      </c>
      <c r="B368" s="136" t="s">
        <v>58</v>
      </c>
      <c r="C368" s="135" t="s">
        <v>985</v>
      </c>
      <c r="D368" s="118">
        <v>8126511</v>
      </c>
      <c r="E368" s="118" t="s">
        <v>986</v>
      </c>
      <c r="F368" s="132"/>
      <c r="G368" s="132">
        <v>507</v>
      </c>
      <c r="H368" s="132">
        <v>340.1</v>
      </c>
      <c r="I368" s="133">
        <v>1.1937E-2</v>
      </c>
      <c r="J368" s="133">
        <v>8.4781000000000006E-3</v>
      </c>
      <c r="K368" s="133">
        <v>9.8419000000000006E-3</v>
      </c>
      <c r="L368" s="133">
        <v>5.5072000000000003E-3</v>
      </c>
      <c r="M368" s="133">
        <v>2.0749E-2</v>
      </c>
      <c r="N368" s="133">
        <v>1.5221E-2</v>
      </c>
      <c r="O368" s="133">
        <v>2.7872999999999998E-2</v>
      </c>
      <c r="P368" s="133">
        <v>2.1080000000000002E-2</v>
      </c>
      <c r="Q368" s="133">
        <v>9.2248999999999994E-3</v>
      </c>
      <c r="R368" s="133">
        <v>8.6636999999999999E-3</v>
      </c>
      <c r="T368" s="174">
        <f t="shared" si="82"/>
        <v>2.3544378698224852E-5</v>
      </c>
      <c r="U368" s="174">
        <f t="shared" si="83"/>
        <v>2.4928256395177888E-5</v>
      </c>
      <c r="V368" s="174">
        <f t="shared" si="84"/>
        <v>1.9412031558185406E-5</v>
      </c>
      <c r="W368" s="174">
        <f t="shared" si="85"/>
        <v>1.6192884445751249E-5</v>
      </c>
      <c r="X368" s="174">
        <f t="shared" si="86"/>
        <v>4.0925049309664694E-5</v>
      </c>
      <c r="Y368" s="174">
        <f t="shared" si="87"/>
        <v>4.4754483975301383E-5</v>
      </c>
      <c r="Z368" s="174">
        <f t="shared" si="88"/>
        <v>5.4976331360946742E-5</v>
      </c>
      <c r="AA368" s="174">
        <f t="shared" si="89"/>
        <v>6.1981770067627166E-5</v>
      </c>
      <c r="AB368" s="174">
        <f t="shared" si="90"/>
        <v>1.8195069033530572E-5</v>
      </c>
      <c r="AC368" s="174">
        <f t="shared" si="91"/>
        <v>2.5473978241693618E-5</v>
      </c>
      <c r="AE368" s="175">
        <f t="shared" si="92"/>
        <v>1.0587774141203978</v>
      </c>
      <c r="AF368" s="175">
        <f t="shared" si="93"/>
        <v>0.83416742844327652</v>
      </c>
      <c r="AG368" s="175">
        <f t="shared" si="94"/>
        <v>1.0935719010785001</v>
      </c>
      <c r="AH368" s="175">
        <f t="shared" si="95"/>
        <v>1.1274264494057682</v>
      </c>
      <c r="AI368" s="175">
        <f t="shared" si="96"/>
        <v>1.4000484523993393</v>
      </c>
    </row>
    <row r="369" spans="1:35" x14ac:dyDescent="0.25">
      <c r="A369" s="30" t="s">
        <v>1120</v>
      </c>
      <c r="B369" s="136" t="s">
        <v>58</v>
      </c>
      <c r="C369" s="135" t="s">
        <v>980</v>
      </c>
      <c r="D369" s="118">
        <v>8483611</v>
      </c>
      <c r="E369" s="118"/>
      <c r="F369" s="132"/>
      <c r="G369" s="132">
        <v>889.77461147737233</v>
      </c>
      <c r="H369" s="132">
        <v>256.87074308379272</v>
      </c>
      <c r="I369" s="133">
        <v>2.5274999999999999E-2</v>
      </c>
      <c r="J369" s="133">
        <v>4.9451E-3</v>
      </c>
      <c r="K369" s="133">
        <v>2.8753999999999998E-2</v>
      </c>
      <c r="L369" s="133">
        <v>7.6192999999999999E-3</v>
      </c>
      <c r="M369" s="133">
        <v>3.8182000000000001E-2</v>
      </c>
      <c r="N369" s="133">
        <v>8.8544000000000001E-3</v>
      </c>
      <c r="O369" s="133">
        <v>2.6033000000000001E-2</v>
      </c>
      <c r="P369" s="133">
        <v>1.0034E-2</v>
      </c>
      <c r="Q369" s="133">
        <v>1.8172000000000001E-2</v>
      </c>
      <c r="R369" s="133">
        <v>6.9867000000000002E-3</v>
      </c>
      <c r="T369" s="174">
        <f t="shared" si="82"/>
        <v>2.840607011480543E-5</v>
      </c>
      <c r="U369" s="174">
        <f t="shared" si="83"/>
        <v>1.9251316598507599E-5</v>
      </c>
      <c r="V369" s="174">
        <f t="shared" si="84"/>
        <v>3.2316049063545612E-5</v>
      </c>
      <c r="W369" s="174">
        <f t="shared" si="85"/>
        <v>2.9662000072598928E-5</v>
      </c>
      <c r="X369" s="174">
        <f t="shared" si="86"/>
        <v>4.2911990865420418E-5</v>
      </c>
      <c r="Y369" s="174">
        <f t="shared" si="87"/>
        <v>3.4470254937175327E-5</v>
      </c>
      <c r="Z369" s="174">
        <f t="shared" si="88"/>
        <v>2.9257971248218784E-5</v>
      </c>
      <c r="AA369" s="174">
        <f t="shared" si="89"/>
        <v>3.9062447827025794E-5</v>
      </c>
      <c r="AB369" s="174">
        <f t="shared" si="90"/>
        <v>2.0423149599455759E-5</v>
      </c>
      <c r="AC369" s="174">
        <f t="shared" si="91"/>
        <v>2.7199282861578746E-5</v>
      </c>
      <c r="AE369" s="175">
        <f t="shared" si="92"/>
        <v>0.6777184073932736</v>
      </c>
      <c r="AF369" s="175">
        <f t="shared" si="93"/>
        <v>0.91787210788893725</v>
      </c>
      <c r="AG369" s="175">
        <f t="shared" si="94"/>
        <v>0.80327792400217768</v>
      </c>
      <c r="AH369" s="175">
        <f t="shared" si="95"/>
        <v>1.3351044573674569</v>
      </c>
      <c r="AI369" s="175">
        <f t="shared" si="96"/>
        <v>1.3317868886542141</v>
      </c>
    </row>
    <row r="370" spans="1:35" x14ac:dyDescent="0.25">
      <c r="A370" s="30" t="s">
        <v>1121</v>
      </c>
      <c r="B370" s="136" t="s">
        <v>62</v>
      </c>
      <c r="C370" s="135" t="s">
        <v>987</v>
      </c>
      <c r="D370" s="118">
        <v>7920511</v>
      </c>
      <c r="E370" s="118" t="s">
        <v>988</v>
      </c>
      <c r="F370" s="132"/>
      <c r="G370" s="132">
        <v>605</v>
      </c>
      <c r="H370" s="132">
        <v>256.2</v>
      </c>
      <c r="I370" s="133">
        <v>9.6288999999999993E-3</v>
      </c>
      <c r="J370" s="133">
        <v>1.8190999999999999E-3</v>
      </c>
      <c r="K370" s="133">
        <v>1.4631E-2</v>
      </c>
      <c r="L370" s="133">
        <v>8.7930000000000005E-3</v>
      </c>
      <c r="M370" s="133">
        <v>8.7580000000000002E-3</v>
      </c>
      <c r="N370" s="133">
        <v>1.7695E-3</v>
      </c>
      <c r="O370" s="133">
        <v>1.0505E-2</v>
      </c>
      <c r="P370" s="133">
        <v>4.2691999999999999E-3</v>
      </c>
      <c r="Q370" s="133">
        <v>9.9184000000000008E-3</v>
      </c>
      <c r="R370" s="133">
        <v>1.8454999999999999E-3</v>
      </c>
      <c r="T370" s="174">
        <f t="shared" si="82"/>
        <v>1.5915537190082645E-5</v>
      </c>
      <c r="U370" s="174">
        <f t="shared" si="83"/>
        <v>7.1003122560499614E-6</v>
      </c>
      <c r="V370" s="174">
        <f t="shared" si="84"/>
        <v>2.4183471074380166E-5</v>
      </c>
      <c r="W370" s="174">
        <f t="shared" si="85"/>
        <v>3.4320843091334895E-5</v>
      </c>
      <c r="X370" s="174">
        <f t="shared" si="86"/>
        <v>1.4476033057851239E-5</v>
      </c>
      <c r="Y370" s="174">
        <f t="shared" si="87"/>
        <v>6.9067135050741616E-6</v>
      </c>
      <c r="Z370" s="174">
        <f t="shared" si="88"/>
        <v>1.7363636363636363E-5</v>
      </c>
      <c r="AA370" s="174">
        <f t="shared" si="89"/>
        <v>1.6663544106167056E-5</v>
      </c>
      <c r="AB370" s="174">
        <f t="shared" si="90"/>
        <v>1.639404958677686E-5</v>
      </c>
      <c r="AC370" s="174">
        <f t="shared" si="91"/>
        <v>7.20335675253708E-6</v>
      </c>
      <c r="AE370" s="175">
        <f t="shared" si="92"/>
        <v>0.44612457444881831</v>
      </c>
      <c r="AF370" s="175">
        <f t="shared" si="93"/>
        <v>1.4191859797865909</v>
      </c>
      <c r="AG370" s="175">
        <f t="shared" si="94"/>
        <v>0.47711368697988898</v>
      </c>
      <c r="AH370" s="175">
        <f t="shared" si="95"/>
        <v>0.9596805506169509</v>
      </c>
      <c r="AI370" s="175">
        <f t="shared" si="96"/>
        <v>0.43938849363656773</v>
      </c>
    </row>
    <row r="371" spans="1:35" x14ac:dyDescent="0.25">
      <c r="A371" s="30" t="s">
        <v>1122</v>
      </c>
      <c r="B371" s="136" t="s">
        <v>62</v>
      </c>
      <c r="C371" s="135" t="s">
        <v>987</v>
      </c>
      <c r="D371" s="118">
        <v>7920511</v>
      </c>
      <c r="E371" s="118" t="s">
        <v>989</v>
      </c>
      <c r="F371" s="132"/>
      <c r="G371" s="132">
        <v>440.4</v>
      </c>
      <c r="H371" s="132">
        <v>115.5</v>
      </c>
      <c r="I371" s="133">
        <v>6.9254E-3</v>
      </c>
      <c r="J371" s="133">
        <v>7.6106000000000004E-4</v>
      </c>
      <c r="K371" s="133">
        <v>1.1023E-2</v>
      </c>
      <c r="L371" s="133">
        <v>4.0242000000000003E-3</v>
      </c>
      <c r="M371" s="133">
        <v>6.2544000000000002E-3</v>
      </c>
      <c r="N371" s="133">
        <v>8.1275E-4</v>
      </c>
      <c r="O371" s="133">
        <v>7.5351999999999997E-3</v>
      </c>
      <c r="P371" s="133">
        <v>1.7744E-3</v>
      </c>
      <c r="Q371" s="133">
        <v>7.1325E-3</v>
      </c>
      <c r="R371" s="133">
        <v>8.1207999999999996E-4</v>
      </c>
      <c r="T371" s="174">
        <f t="shared" si="82"/>
        <v>1.5725249772933696E-5</v>
      </c>
      <c r="U371" s="174">
        <f t="shared" si="83"/>
        <v>6.5892640692640699E-6</v>
      </c>
      <c r="V371" s="174">
        <f t="shared" si="84"/>
        <v>2.5029518619436876E-5</v>
      </c>
      <c r="W371" s="174">
        <f t="shared" si="85"/>
        <v>3.4841558441558445E-5</v>
      </c>
      <c r="X371" s="174">
        <f t="shared" si="86"/>
        <v>1.4201634877384197E-5</v>
      </c>
      <c r="Y371" s="174">
        <f t="shared" si="87"/>
        <v>7.0367965367965365E-6</v>
      </c>
      <c r="Z371" s="174">
        <f t="shared" si="88"/>
        <v>1.710990009082652E-5</v>
      </c>
      <c r="AA371" s="174">
        <f t="shared" si="89"/>
        <v>1.5362770562770563E-5</v>
      </c>
      <c r="AB371" s="174">
        <f t="shared" si="90"/>
        <v>1.6195504087193462E-5</v>
      </c>
      <c r="AC371" s="174">
        <f t="shared" si="91"/>
        <v>7.030995670995671E-6</v>
      </c>
      <c r="AE371" s="175">
        <f t="shared" si="92"/>
        <v>0.4190244456787906</v>
      </c>
      <c r="AF371" s="175">
        <f t="shared" si="93"/>
        <v>1.392018718829932</v>
      </c>
      <c r="AG371" s="175">
        <f t="shared" si="94"/>
        <v>0.4954920047974537</v>
      </c>
      <c r="AH371" s="175">
        <f t="shared" si="95"/>
        <v>0.89788780070126295</v>
      </c>
      <c r="AI371" s="175">
        <f t="shared" si="96"/>
        <v>0.43413256130480099</v>
      </c>
    </row>
    <row r="372" spans="1:35" x14ac:dyDescent="0.25">
      <c r="A372" s="30" t="s">
        <v>1123</v>
      </c>
      <c r="B372" s="136" t="s">
        <v>62</v>
      </c>
      <c r="C372" s="135" t="s">
        <v>987</v>
      </c>
      <c r="D372" s="118">
        <v>7920511</v>
      </c>
      <c r="E372" s="118" t="s">
        <v>990</v>
      </c>
      <c r="F372" s="132"/>
      <c r="G372" s="132">
        <v>1011.5</v>
      </c>
      <c r="H372" s="132">
        <v>352.6</v>
      </c>
      <c r="I372" s="133">
        <v>1.5720999999999999E-2</v>
      </c>
      <c r="J372" s="133">
        <v>2.4367999999999998E-3</v>
      </c>
      <c r="K372" s="133">
        <v>2.4348999999999999E-2</v>
      </c>
      <c r="L372" s="133">
        <v>1.2220999999999999E-2</v>
      </c>
      <c r="M372" s="133">
        <v>1.4226000000000001E-2</v>
      </c>
      <c r="N372" s="133">
        <v>2.6657999999999999E-3</v>
      </c>
      <c r="O372" s="133">
        <v>1.7094000000000002E-2</v>
      </c>
      <c r="P372" s="133">
        <v>5.5725999999999996E-3</v>
      </c>
      <c r="Q372" s="133">
        <v>1.6191000000000001E-2</v>
      </c>
      <c r="R372" s="133">
        <v>2.5523E-3</v>
      </c>
      <c r="T372" s="174">
        <f t="shared" si="82"/>
        <v>1.5542263964409292E-5</v>
      </c>
      <c r="U372" s="174">
        <f t="shared" si="83"/>
        <v>6.9109472490073725E-6</v>
      </c>
      <c r="V372" s="174">
        <f t="shared" si="84"/>
        <v>2.4072170044488384E-5</v>
      </c>
      <c r="W372" s="174">
        <f t="shared" si="85"/>
        <v>3.46596710153148E-5</v>
      </c>
      <c r="X372" s="174">
        <f t="shared" si="86"/>
        <v>1.4064260998517054E-5</v>
      </c>
      <c r="Y372" s="174">
        <f t="shared" si="87"/>
        <v>7.5604083947816211E-6</v>
      </c>
      <c r="Z372" s="174">
        <f t="shared" si="88"/>
        <v>1.6899653979238756E-5</v>
      </c>
      <c r="AA372" s="174">
        <f t="shared" si="89"/>
        <v>1.5804310833806011E-5</v>
      </c>
      <c r="AB372" s="174">
        <f t="shared" si="90"/>
        <v>1.6006920415224914E-5</v>
      </c>
      <c r="AC372" s="174">
        <f t="shared" si="91"/>
        <v>7.2385138967668738E-6</v>
      </c>
      <c r="AE372" s="175">
        <f t="shared" si="92"/>
        <v>0.44465512005412872</v>
      </c>
      <c r="AF372" s="175">
        <f t="shared" si="93"/>
        <v>1.4398232876911135</v>
      </c>
      <c r="AG372" s="175">
        <f t="shared" si="94"/>
        <v>0.53756172440050676</v>
      </c>
      <c r="AH372" s="175">
        <f t="shared" si="95"/>
        <v>0.93518546907656364</v>
      </c>
      <c r="AI372" s="175">
        <f t="shared" si="96"/>
        <v>0.45221152532763215</v>
      </c>
    </row>
    <row r="373" spans="1:35" x14ac:dyDescent="0.25">
      <c r="A373" s="30" t="s">
        <v>1124</v>
      </c>
      <c r="B373" s="136" t="s">
        <v>62</v>
      </c>
      <c r="C373" s="135" t="s">
        <v>987</v>
      </c>
      <c r="D373" s="118">
        <v>7920511</v>
      </c>
      <c r="E373" s="118" t="s">
        <v>991</v>
      </c>
      <c r="F373" s="132"/>
      <c r="G373" s="132">
        <v>222.6</v>
      </c>
      <c r="H373" s="132">
        <v>99.5</v>
      </c>
      <c r="I373" s="133">
        <v>3.1538999999999998E-3</v>
      </c>
      <c r="J373" s="133">
        <v>5.8184999999999997E-4</v>
      </c>
      <c r="K373" s="133">
        <v>4.4676000000000004E-3</v>
      </c>
      <c r="L373" s="133">
        <v>2.8679999999999999E-3</v>
      </c>
      <c r="M373" s="133">
        <v>2.8291000000000002E-3</v>
      </c>
      <c r="N373" s="133">
        <v>6.5755000000000002E-4</v>
      </c>
      <c r="O373" s="133">
        <v>3.2437999999999998E-3</v>
      </c>
      <c r="P373" s="133">
        <v>1.374E-3</v>
      </c>
      <c r="Q373" s="133">
        <v>3.2572999999999999E-3</v>
      </c>
      <c r="R373" s="133">
        <v>5.4361999999999998E-4</v>
      </c>
      <c r="T373" s="174">
        <f t="shared" si="82"/>
        <v>1.4168463611859839E-5</v>
      </c>
      <c r="U373" s="174">
        <f t="shared" si="83"/>
        <v>5.8477386934673365E-6</v>
      </c>
      <c r="V373" s="174">
        <f t="shared" si="84"/>
        <v>2.0070080862533696E-5</v>
      </c>
      <c r="W373" s="174">
        <f t="shared" si="85"/>
        <v>2.8824120603015073E-5</v>
      </c>
      <c r="X373" s="174">
        <f t="shared" si="86"/>
        <v>1.2709344115004493E-5</v>
      </c>
      <c r="Y373" s="174">
        <f t="shared" si="87"/>
        <v>6.6085427135678396E-6</v>
      </c>
      <c r="Z373" s="174">
        <f t="shared" si="88"/>
        <v>1.4572327044025157E-5</v>
      </c>
      <c r="AA373" s="174">
        <f t="shared" si="89"/>
        <v>1.3809045226130654E-5</v>
      </c>
      <c r="AB373" s="174">
        <f t="shared" si="90"/>
        <v>1.46329739442947E-5</v>
      </c>
      <c r="AC373" s="174">
        <f t="shared" si="91"/>
        <v>5.4635175879396982E-6</v>
      </c>
      <c r="AE373" s="175">
        <f t="shared" si="92"/>
        <v>0.41272920294423698</v>
      </c>
      <c r="AF373" s="175">
        <f t="shared" si="93"/>
        <v>1.4361736158633616</v>
      </c>
      <c r="AG373" s="175">
        <f t="shared" si="94"/>
        <v>0.51997511860316037</v>
      </c>
      <c r="AH373" s="175">
        <f t="shared" si="95"/>
        <v>0.94762114413240139</v>
      </c>
      <c r="AI373" s="175">
        <f t="shared" si="96"/>
        <v>0.3733702806236382</v>
      </c>
    </row>
    <row r="374" spans="1:35" x14ac:dyDescent="0.25">
      <c r="A374" s="30" t="s">
        <v>1125</v>
      </c>
      <c r="B374" s="136" t="s">
        <v>62</v>
      </c>
      <c r="C374" s="135" t="s">
        <v>987</v>
      </c>
      <c r="D374" s="118">
        <v>7920511</v>
      </c>
      <c r="E374" s="118" t="s">
        <v>992</v>
      </c>
      <c r="F374" s="132"/>
      <c r="G374" s="132">
        <v>442.7</v>
      </c>
      <c r="H374" s="132">
        <v>153.5</v>
      </c>
      <c r="I374" s="133">
        <v>6.7535E-3</v>
      </c>
      <c r="J374" s="133">
        <v>1.0195E-3</v>
      </c>
      <c r="K374" s="133">
        <v>9.6433000000000005E-3</v>
      </c>
      <c r="L374" s="133">
        <v>4.6655000000000004E-3</v>
      </c>
      <c r="M374" s="133">
        <v>6.0622999999999996E-3</v>
      </c>
      <c r="N374" s="133">
        <v>1.1364999999999999E-3</v>
      </c>
      <c r="O374" s="133">
        <v>7.2741000000000004E-3</v>
      </c>
      <c r="P374" s="133">
        <v>2.2235000000000002E-3</v>
      </c>
      <c r="Q374" s="133">
        <v>6.9648000000000002E-3</v>
      </c>
      <c r="R374" s="133">
        <v>9.993300000000001E-4</v>
      </c>
      <c r="T374" s="174">
        <f t="shared" si="82"/>
        <v>1.5255251863564491E-5</v>
      </c>
      <c r="U374" s="174">
        <f t="shared" si="83"/>
        <v>6.6416938110749183E-6</v>
      </c>
      <c r="V374" s="174">
        <f t="shared" si="84"/>
        <v>2.1782922972667721E-5</v>
      </c>
      <c r="W374" s="174">
        <f t="shared" si="85"/>
        <v>3.0394136807817591E-5</v>
      </c>
      <c r="X374" s="174">
        <f t="shared" si="86"/>
        <v>1.3693923650327535E-5</v>
      </c>
      <c r="Y374" s="174">
        <f t="shared" si="87"/>
        <v>7.4039087947882733E-6</v>
      </c>
      <c r="Z374" s="174">
        <f t="shared" si="88"/>
        <v>1.6431217528800544E-5</v>
      </c>
      <c r="AA374" s="174">
        <f t="shared" si="89"/>
        <v>1.4485342019543976E-5</v>
      </c>
      <c r="AB374" s="174">
        <f t="shared" si="90"/>
        <v>1.5732550259769598E-5</v>
      </c>
      <c r="AC374" s="174">
        <f t="shared" si="91"/>
        <v>6.5102931596091213E-6</v>
      </c>
      <c r="AE374" s="175">
        <f t="shared" si="92"/>
        <v>0.43537097063194879</v>
      </c>
      <c r="AF374" s="175">
        <f t="shared" si="93"/>
        <v>1.3953194824200064</v>
      </c>
      <c r="AG374" s="175">
        <f t="shared" si="94"/>
        <v>0.54067110229661497</v>
      </c>
      <c r="AH374" s="175">
        <f t="shared" si="95"/>
        <v>0.88157447822440127</v>
      </c>
      <c r="AI374" s="175">
        <f t="shared" si="96"/>
        <v>0.4138104154834249</v>
      </c>
    </row>
    <row r="375" spans="1:35" x14ac:dyDescent="0.25">
      <c r="A375" s="30" t="s">
        <v>1126</v>
      </c>
      <c r="B375" s="136" t="s">
        <v>62</v>
      </c>
      <c r="C375" s="135" t="s">
        <v>993</v>
      </c>
      <c r="D375" s="118">
        <v>8122511</v>
      </c>
      <c r="E375" s="118" t="s">
        <v>994</v>
      </c>
      <c r="F375" s="132"/>
      <c r="G375" s="132">
        <v>235.7</v>
      </c>
      <c r="H375" s="132">
        <v>122.9</v>
      </c>
      <c r="I375" s="133">
        <v>7.4530000000000004E-3</v>
      </c>
      <c r="J375" s="133">
        <v>1.5885999999999999E-3</v>
      </c>
      <c r="K375" s="133">
        <v>8.5824999999999999E-3</v>
      </c>
      <c r="L375" s="133">
        <v>4.2208999999999997E-3</v>
      </c>
      <c r="M375" s="133">
        <v>3.9007E-3</v>
      </c>
      <c r="N375" s="133">
        <v>9.5180999999999998E-4</v>
      </c>
      <c r="O375" s="133">
        <v>5.2602999999999999E-3</v>
      </c>
      <c r="P375" s="133">
        <v>1.8829999999999999E-3</v>
      </c>
      <c r="Q375" s="133">
        <v>7.5862000000000004E-3</v>
      </c>
      <c r="R375" s="133">
        <v>1.1987E-3</v>
      </c>
      <c r="T375" s="174">
        <f t="shared" si="82"/>
        <v>3.1620704285108191E-5</v>
      </c>
      <c r="U375" s="174">
        <f t="shared" si="83"/>
        <v>1.2925956061838891E-5</v>
      </c>
      <c r="V375" s="174">
        <f t="shared" si="84"/>
        <v>3.641281289775138E-5</v>
      </c>
      <c r="W375" s="174">
        <f t="shared" si="85"/>
        <v>3.4344182262001622E-5</v>
      </c>
      <c r="X375" s="174">
        <f t="shared" si="86"/>
        <v>1.6549427238014427E-5</v>
      </c>
      <c r="Y375" s="174">
        <f t="shared" si="87"/>
        <v>7.7445890968266878E-6</v>
      </c>
      <c r="Z375" s="174">
        <f t="shared" si="88"/>
        <v>2.2317776834959695E-5</v>
      </c>
      <c r="AA375" s="174">
        <f t="shared" si="89"/>
        <v>1.5321399511798207E-5</v>
      </c>
      <c r="AB375" s="174">
        <f t="shared" si="90"/>
        <v>3.2185829444208742E-5</v>
      </c>
      <c r="AC375" s="174">
        <f t="shared" si="91"/>
        <v>9.7534580960130184E-6</v>
      </c>
      <c r="AE375" s="175">
        <f t="shared" si="92"/>
        <v>0.40878140933522428</v>
      </c>
      <c r="AF375" s="175">
        <f t="shared" si="93"/>
        <v>0.94318948548252635</v>
      </c>
      <c r="AG375" s="175">
        <f t="shared" si="94"/>
        <v>0.46796719822648503</v>
      </c>
      <c r="AH375" s="175">
        <f t="shared" si="95"/>
        <v>0.68651100981518876</v>
      </c>
      <c r="AI375" s="175">
        <f t="shared" si="96"/>
        <v>0.30303578514015822</v>
      </c>
    </row>
    <row r="376" spans="1:35" x14ac:dyDescent="0.25">
      <c r="A376" s="30" t="s">
        <v>1127</v>
      </c>
      <c r="B376" s="136" t="s">
        <v>62</v>
      </c>
      <c r="C376" s="135" t="s">
        <v>993</v>
      </c>
      <c r="D376" s="118">
        <v>8122511</v>
      </c>
      <c r="E376" s="118" t="s">
        <v>995</v>
      </c>
      <c r="F376" s="132"/>
      <c r="G376" s="132">
        <v>235.7</v>
      </c>
      <c r="H376" s="132">
        <v>122.9</v>
      </c>
      <c r="I376" s="133">
        <v>7.4530000000000004E-3</v>
      </c>
      <c r="J376" s="133">
        <v>1.5885999999999999E-3</v>
      </c>
      <c r="K376" s="133">
        <v>8.5824999999999999E-3</v>
      </c>
      <c r="L376" s="133">
        <v>4.2208999999999997E-3</v>
      </c>
      <c r="M376" s="133">
        <v>3.9007E-3</v>
      </c>
      <c r="N376" s="133">
        <v>9.5180999999999998E-4</v>
      </c>
      <c r="O376" s="133">
        <v>5.2602999999999999E-3</v>
      </c>
      <c r="P376" s="133">
        <v>1.8829999999999999E-3</v>
      </c>
      <c r="Q376" s="133">
        <v>7.5862000000000004E-3</v>
      </c>
      <c r="R376" s="133">
        <v>1.1987E-3</v>
      </c>
      <c r="T376" s="174">
        <f t="shared" si="82"/>
        <v>3.1620704285108191E-5</v>
      </c>
      <c r="U376" s="174">
        <f t="shared" si="83"/>
        <v>1.2925956061838891E-5</v>
      </c>
      <c r="V376" s="174">
        <f t="shared" si="84"/>
        <v>3.641281289775138E-5</v>
      </c>
      <c r="W376" s="174">
        <f t="shared" si="85"/>
        <v>3.4344182262001622E-5</v>
      </c>
      <c r="X376" s="174">
        <f t="shared" si="86"/>
        <v>1.6549427238014427E-5</v>
      </c>
      <c r="Y376" s="174">
        <f t="shared" si="87"/>
        <v>7.7445890968266878E-6</v>
      </c>
      <c r="Z376" s="174">
        <f t="shared" si="88"/>
        <v>2.2317776834959695E-5</v>
      </c>
      <c r="AA376" s="174">
        <f t="shared" si="89"/>
        <v>1.5321399511798207E-5</v>
      </c>
      <c r="AB376" s="174">
        <f t="shared" si="90"/>
        <v>3.2185829444208742E-5</v>
      </c>
      <c r="AC376" s="174">
        <f t="shared" si="91"/>
        <v>9.7534580960130184E-6</v>
      </c>
      <c r="AE376" s="175">
        <f t="shared" si="92"/>
        <v>0.40878140933522428</v>
      </c>
      <c r="AF376" s="175">
        <f t="shared" si="93"/>
        <v>0.94318948548252635</v>
      </c>
      <c r="AG376" s="175">
        <f t="shared" si="94"/>
        <v>0.46796719822648503</v>
      </c>
      <c r="AH376" s="175">
        <f t="shared" si="95"/>
        <v>0.68651100981518876</v>
      </c>
      <c r="AI376" s="175">
        <f t="shared" si="96"/>
        <v>0.30303578514015822</v>
      </c>
    </row>
    <row r="377" spans="1:35" x14ac:dyDescent="0.25">
      <c r="A377" s="30" t="s">
        <v>1128</v>
      </c>
      <c r="B377" s="136" t="s">
        <v>62</v>
      </c>
      <c r="C377" s="135" t="s">
        <v>996</v>
      </c>
      <c r="D377" s="118">
        <v>8048011</v>
      </c>
      <c r="E377" s="118"/>
      <c r="F377" s="132"/>
      <c r="G377" s="132">
        <v>246.9812271062269</v>
      </c>
      <c r="H377" s="132">
        <v>363.15430402930372</v>
      </c>
      <c r="I377" s="133">
        <v>4.8384999999999999E-3</v>
      </c>
      <c r="J377" s="133">
        <v>4.5766000000000001E-3</v>
      </c>
      <c r="K377" s="133">
        <v>1.1093E-2</v>
      </c>
      <c r="L377" s="133">
        <v>2.9647E-2</v>
      </c>
      <c r="M377" s="133">
        <v>3.8478000000000002E-3</v>
      </c>
      <c r="N377" s="133">
        <v>5.7359000000000004E-3</v>
      </c>
      <c r="O377" s="133">
        <v>1.0655E-2</v>
      </c>
      <c r="P377" s="133">
        <v>7.4960000000000001E-3</v>
      </c>
      <c r="Q377" s="133">
        <v>4.8276999999999999E-3</v>
      </c>
      <c r="R377" s="133">
        <v>3.8760999999999999E-3</v>
      </c>
      <c r="T377" s="174">
        <f t="shared" si="82"/>
        <v>1.9590557779190867E-5</v>
      </c>
      <c r="U377" s="174">
        <f t="shared" si="83"/>
        <v>1.2602356489297465E-5</v>
      </c>
      <c r="V377" s="174">
        <f t="shared" si="84"/>
        <v>4.4914344826819121E-5</v>
      </c>
      <c r="W377" s="174">
        <f t="shared" si="85"/>
        <v>8.1637473853559829E-5</v>
      </c>
      <c r="X377" s="174">
        <f t="shared" si="86"/>
        <v>1.557932173664785E-5</v>
      </c>
      <c r="Y377" s="174">
        <f t="shared" si="87"/>
        <v>1.579466341540911E-5</v>
      </c>
      <c r="Z377" s="174">
        <f t="shared" si="88"/>
        <v>4.3140930688700772E-5</v>
      </c>
      <c r="AA377" s="174">
        <f t="shared" si="89"/>
        <v>2.0641363510853865E-5</v>
      </c>
      <c r="AB377" s="174">
        <f t="shared" si="90"/>
        <v>1.9546829759346853E-5</v>
      </c>
      <c r="AC377" s="174">
        <f t="shared" si="91"/>
        <v>1.0673424373588668E-5</v>
      </c>
      <c r="AE377" s="175">
        <f t="shared" si="92"/>
        <v>0.64328727294756838</v>
      </c>
      <c r="AF377" s="175">
        <f t="shared" si="93"/>
        <v>1.8176258424416045</v>
      </c>
      <c r="AG377" s="175">
        <f t="shared" si="94"/>
        <v>1.0138222756036102</v>
      </c>
      <c r="AH377" s="175">
        <f t="shared" si="95"/>
        <v>0.47846356537366341</v>
      </c>
      <c r="AI377" s="175">
        <f t="shared" si="96"/>
        <v>0.54604375773441605</v>
      </c>
    </row>
    <row r="378" spans="1:35" x14ac:dyDescent="0.25">
      <c r="A378" s="30" t="s">
        <v>1129</v>
      </c>
      <c r="B378" s="136" t="s">
        <v>63</v>
      </c>
      <c r="C378" s="135" t="s">
        <v>997</v>
      </c>
      <c r="D378" s="118">
        <v>7199811</v>
      </c>
      <c r="E378" s="118"/>
      <c r="F378" s="132"/>
      <c r="G378" s="132">
        <v>70.536334931506829</v>
      </c>
      <c r="H378" s="132">
        <v>25.85146963470315</v>
      </c>
      <c r="I378" s="133">
        <v>4.1111000000000003E-3</v>
      </c>
      <c r="J378" s="133">
        <v>2.6738E-3</v>
      </c>
      <c r="K378" s="133">
        <v>1.3965E-3</v>
      </c>
      <c r="L378" s="133">
        <v>9.2533000000000003E-4</v>
      </c>
      <c r="M378" s="133">
        <v>4.8285999999999997E-3</v>
      </c>
      <c r="N378" s="133">
        <v>4.3848999999999997E-3</v>
      </c>
      <c r="O378" s="133">
        <v>9.8884000000000003E-3</v>
      </c>
      <c r="P378" s="133">
        <v>1.4061000000000001E-2</v>
      </c>
      <c r="Q378" s="133">
        <v>2.7482000000000001E-3</v>
      </c>
      <c r="R378" s="133">
        <v>1.4580999999999999E-3</v>
      </c>
      <c r="T378" s="174">
        <f t="shared" si="82"/>
        <v>5.828343652944284E-5</v>
      </c>
      <c r="U378" s="174">
        <f t="shared" si="83"/>
        <v>1.0342932288888817E-4</v>
      </c>
      <c r="V378" s="174">
        <f t="shared" si="84"/>
        <v>1.9798306806783324E-5</v>
      </c>
      <c r="W378" s="174">
        <f t="shared" si="85"/>
        <v>3.5794096547525952E-5</v>
      </c>
      <c r="X378" s="174">
        <f t="shared" si="86"/>
        <v>6.8455498923905439E-5</v>
      </c>
      <c r="Y378" s="174">
        <f t="shared" si="87"/>
        <v>1.6961898344509152E-4</v>
      </c>
      <c r="Z378" s="174">
        <f t="shared" si="88"/>
        <v>1.4018874115875134E-4</v>
      </c>
      <c r="AA378" s="174">
        <f t="shared" si="89"/>
        <v>5.4391491852070334E-4</v>
      </c>
      <c r="AB378" s="174">
        <f t="shared" si="90"/>
        <v>3.8961479961619719E-5</v>
      </c>
      <c r="AC378" s="174">
        <f t="shared" si="91"/>
        <v>5.6402982909824156E-5</v>
      </c>
      <c r="AE378" s="175">
        <f t="shared" si="92"/>
        <v>1.7745920461748879</v>
      </c>
      <c r="AF378" s="175">
        <f t="shared" si="93"/>
        <v>1.807937259324728</v>
      </c>
      <c r="AG378" s="175">
        <f t="shared" si="94"/>
        <v>2.4777992434711282</v>
      </c>
      <c r="AH378" s="175">
        <f t="shared" si="95"/>
        <v>3.8798759017656623</v>
      </c>
      <c r="AI378" s="175">
        <f t="shared" si="96"/>
        <v>1.4476601752650504</v>
      </c>
    </row>
    <row r="379" spans="1:35" x14ac:dyDescent="0.25">
      <c r="A379" s="30" t="s">
        <v>1130</v>
      </c>
      <c r="B379" s="136" t="s">
        <v>63</v>
      </c>
      <c r="C379" s="135" t="s">
        <v>998</v>
      </c>
      <c r="D379" s="118">
        <v>7866711</v>
      </c>
      <c r="E379" s="118"/>
      <c r="F379" s="132"/>
      <c r="G379" s="132">
        <v>28.992553881278535</v>
      </c>
      <c r="H379" s="132">
        <v>9.7710940639269168</v>
      </c>
      <c r="I379" s="133">
        <v>1.9765E-3</v>
      </c>
      <c r="J379" s="133">
        <v>7.5255999999999999E-4</v>
      </c>
      <c r="K379" s="133">
        <v>8.9755E-4</v>
      </c>
      <c r="L379" s="133">
        <v>5.0487999999999998E-4</v>
      </c>
      <c r="M379" s="133">
        <v>7.0733999999999997E-3</v>
      </c>
      <c r="N379" s="133">
        <v>1.8449E-2</v>
      </c>
      <c r="O379" s="133">
        <v>2.2929000000000001E-3</v>
      </c>
      <c r="P379" s="133">
        <v>1.6548999999999999E-3</v>
      </c>
      <c r="Q379" s="133">
        <v>1.9222E-3</v>
      </c>
      <c r="R379" s="133">
        <v>7.8096999999999997E-4</v>
      </c>
      <c r="T379" s="174">
        <f t="shared" si="82"/>
        <v>6.8172676615297845E-5</v>
      </c>
      <c r="U379" s="174">
        <f t="shared" si="83"/>
        <v>7.7019010878046215E-5</v>
      </c>
      <c r="V379" s="174">
        <f t="shared" si="84"/>
        <v>3.095794884698233E-5</v>
      </c>
      <c r="W379" s="174">
        <f t="shared" si="85"/>
        <v>5.1670774705150384E-5</v>
      </c>
      <c r="X379" s="174">
        <f t="shared" si="86"/>
        <v>2.4397298799425638E-4</v>
      </c>
      <c r="Y379" s="174">
        <f t="shared" si="87"/>
        <v>1.8881201919967506E-3</v>
      </c>
      <c r="Z379" s="174">
        <f t="shared" si="88"/>
        <v>7.9085823532110513E-5</v>
      </c>
      <c r="AA379" s="174">
        <f t="shared" si="89"/>
        <v>1.6936690908642325E-4</v>
      </c>
      <c r="AB379" s="174">
        <f t="shared" si="90"/>
        <v>6.6299781932671657E-5</v>
      </c>
      <c r="AC379" s="174">
        <f t="shared" si="91"/>
        <v>7.9926566553401395E-5</v>
      </c>
      <c r="AE379" s="175">
        <f t="shared" si="92"/>
        <v>1.1297636340827384</v>
      </c>
      <c r="AF379" s="175">
        <f t="shared" si="93"/>
        <v>1.6690632496534752</v>
      </c>
      <c r="AG379" s="175">
        <f t="shared" si="94"/>
        <v>7.7390542597330523</v>
      </c>
      <c r="AH379" s="175">
        <f t="shared" si="95"/>
        <v>2.1415583921643897</v>
      </c>
      <c r="AI379" s="175">
        <f t="shared" si="96"/>
        <v>1.2055328724092627</v>
      </c>
    </row>
    <row r="380" spans="1:35" x14ac:dyDescent="0.25">
      <c r="A380" s="30" t="s">
        <v>1131</v>
      </c>
      <c r="B380" s="136" t="s">
        <v>64</v>
      </c>
      <c r="C380" s="135" t="s">
        <v>999</v>
      </c>
      <c r="D380" s="118">
        <v>8093211</v>
      </c>
      <c r="E380" s="118"/>
      <c r="F380" s="132"/>
      <c r="G380" s="132">
        <v>5.4591611219830405</v>
      </c>
      <c r="H380" s="132">
        <v>11.123519243313764</v>
      </c>
      <c r="I380" s="133">
        <v>4.6581999999999998E-4</v>
      </c>
      <c r="J380" s="133">
        <v>5.8925000000000004E-4</v>
      </c>
      <c r="K380" s="133">
        <v>8.6236000000000004E-3</v>
      </c>
      <c r="L380" s="133">
        <v>0.11032</v>
      </c>
      <c r="M380" s="133">
        <v>1.9165999999999999E-4</v>
      </c>
      <c r="N380" s="133">
        <v>4.0768E-4</v>
      </c>
      <c r="O380" s="133">
        <v>2.3452E-4</v>
      </c>
      <c r="P380" s="133">
        <v>6.0243999999999999E-4</v>
      </c>
      <c r="Q380" s="133">
        <v>4.37E-4</v>
      </c>
      <c r="R380" s="133">
        <v>3.7267000000000002E-4</v>
      </c>
      <c r="T380" s="174">
        <f t="shared" si="82"/>
        <v>8.5328128185158025E-5</v>
      </c>
      <c r="U380" s="174">
        <f t="shared" si="83"/>
        <v>5.2973342978139971E-5</v>
      </c>
      <c r="V380" s="174">
        <f t="shared" si="84"/>
        <v>1.5796566189032863E-3</v>
      </c>
      <c r="W380" s="174">
        <f t="shared" si="85"/>
        <v>9.9177245606252035E-3</v>
      </c>
      <c r="X380" s="174">
        <f t="shared" si="86"/>
        <v>3.5107958112505662E-5</v>
      </c>
      <c r="Y380" s="174">
        <f t="shared" si="87"/>
        <v>3.665027147276725E-5</v>
      </c>
      <c r="Z380" s="174">
        <f t="shared" si="88"/>
        <v>4.295898119871036E-5</v>
      </c>
      <c r="AA380" s="174">
        <f t="shared" si="89"/>
        <v>5.415911878447288E-5</v>
      </c>
      <c r="AB380" s="174">
        <f t="shared" si="90"/>
        <v>8.0048928807080106E-5</v>
      </c>
      <c r="AC380" s="174">
        <f t="shared" si="91"/>
        <v>3.3502886258232369E-5</v>
      </c>
      <c r="AE380" s="175">
        <f t="shared" si="92"/>
        <v>0.62081923165114217</v>
      </c>
      <c r="AF380" s="175">
        <f t="shared" si="93"/>
        <v>6.2784053457838302</v>
      </c>
      <c r="AG380" s="175">
        <f t="shared" si="94"/>
        <v>1.043930591329725</v>
      </c>
      <c r="AH380" s="175">
        <f t="shared" si="95"/>
        <v>1.2607170205912321</v>
      </c>
      <c r="AI380" s="175">
        <f t="shared" si="96"/>
        <v>0.41853010099579413</v>
      </c>
    </row>
    <row r="381" spans="1:35" x14ac:dyDescent="0.25">
      <c r="A381" s="30" t="s">
        <v>1132</v>
      </c>
      <c r="B381" s="136" t="s">
        <v>64</v>
      </c>
      <c r="C381" s="135" t="s">
        <v>1000</v>
      </c>
      <c r="D381" s="118">
        <v>12804611</v>
      </c>
      <c r="E381" s="118"/>
      <c r="F381" s="132"/>
      <c r="G381" s="132">
        <v>23.533986301369861</v>
      </c>
      <c r="H381" s="132">
        <v>64.676552511415267</v>
      </c>
      <c r="I381" s="133">
        <v>1.0926E-3</v>
      </c>
      <c r="J381" s="133">
        <v>2.7442E-3</v>
      </c>
      <c r="K381" s="133">
        <v>6.3950999999999999E-3</v>
      </c>
      <c r="L381" s="133">
        <v>5.4577000000000001E-2</v>
      </c>
      <c r="M381" s="133">
        <v>5.5632000000000001E-4</v>
      </c>
      <c r="N381" s="133">
        <v>3.3895000000000002E-3</v>
      </c>
      <c r="O381" s="133">
        <v>1.0187E-3</v>
      </c>
      <c r="P381" s="133">
        <v>3.1373999999999998E-3</v>
      </c>
      <c r="Q381" s="133">
        <v>1.4571E-3</v>
      </c>
      <c r="R381" s="133">
        <v>1.9487E-3</v>
      </c>
      <c r="T381" s="174">
        <f t="shared" si="82"/>
        <v>4.6426473866707496E-5</v>
      </c>
      <c r="U381" s="174">
        <f t="shared" si="83"/>
        <v>4.242959609691093E-5</v>
      </c>
      <c r="V381" s="174">
        <f t="shared" si="84"/>
        <v>2.7173891911493785E-4</v>
      </c>
      <c r="W381" s="174">
        <f t="shared" si="85"/>
        <v>8.4384522490383641E-4</v>
      </c>
      <c r="X381" s="174">
        <f t="shared" si="86"/>
        <v>2.3639004156623388E-5</v>
      </c>
      <c r="Y381" s="174">
        <f t="shared" si="87"/>
        <v>5.240693680142832E-5</v>
      </c>
      <c r="Z381" s="174">
        <f t="shared" si="88"/>
        <v>4.3286334365746772E-5</v>
      </c>
      <c r="AA381" s="174">
        <f t="shared" si="89"/>
        <v>4.8509079073846056E-5</v>
      </c>
      <c r="AB381" s="174">
        <f t="shared" si="90"/>
        <v>6.1914712677264768E-5</v>
      </c>
      <c r="AC381" s="174">
        <f t="shared" si="91"/>
        <v>3.012993000293358E-5</v>
      </c>
      <c r="AE381" s="175">
        <f t="shared" si="92"/>
        <v>0.91390951246326002</v>
      </c>
      <c r="AF381" s="175">
        <f t="shared" si="93"/>
        <v>3.1053528425455825</v>
      </c>
      <c r="AG381" s="175">
        <f t="shared" si="94"/>
        <v>2.2169688898144413</v>
      </c>
      <c r="AH381" s="175">
        <f t="shared" si="95"/>
        <v>1.1206557400765293</v>
      </c>
      <c r="AI381" s="175">
        <f t="shared" si="96"/>
        <v>0.48663603043735615</v>
      </c>
    </row>
    <row r="382" spans="1:35" x14ac:dyDescent="0.25">
      <c r="A382" s="30" t="s">
        <v>1133</v>
      </c>
      <c r="B382" s="136" t="s">
        <v>65</v>
      </c>
      <c r="C382" s="135" t="s">
        <v>1001</v>
      </c>
      <c r="D382" s="118">
        <v>7814711</v>
      </c>
      <c r="E382" s="118">
        <v>1</v>
      </c>
      <c r="F382" s="132"/>
      <c r="G382" s="132">
        <v>304.2</v>
      </c>
      <c r="H382" s="132">
        <v>47.9</v>
      </c>
      <c r="I382" s="133">
        <v>6.6677000000000004E-3</v>
      </c>
      <c r="J382" s="133">
        <v>9.1770000000000003E-4</v>
      </c>
      <c r="K382" s="133">
        <v>8.9286000000000001E-3</v>
      </c>
      <c r="L382" s="133">
        <v>2.6332999999999999E-3</v>
      </c>
      <c r="M382" s="133">
        <v>8.2007E-3</v>
      </c>
      <c r="N382" s="133">
        <v>2.0476000000000001E-3</v>
      </c>
      <c r="O382" s="133">
        <v>6.8567000000000003E-3</v>
      </c>
      <c r="P382" s="133">
        <v>2.5127999999999999E-3</v>
      </c>
      <c r="Q382" s="133">
        <v>4.7438000000000003E-3</v>
      </c>
      <c r="R382" s="133">
        <v>1.4277999999999999E-3</v>
      </c>
      <c r="T382" s="174">
        <f t="shared" si="82"/>
        <v>2.1918803418803422E-5</v>
      </c>
      <c r="U382" s="174">
        <f t="shared" si="83"/>
        <v>1.915866388308977E-5</v>
      </c>
      <c r="V382" s="174">
        <f t="shared" si="84"/>
        <v>2.9351084812623274E-5</v>
      </c>
      <c r="W382" s="174">
        <f t="shared" si="85"/>
        <v>5.4974947807933191E-5</v>
      </c>
      <c r="X382" s="174">
        <f t="shared" si="86"/>
        <v>2.6958251150558844E-5</v>
      </c>
      <c r="Y382" s="174">
        <f t="shared" si="87"/>
        <v>4.2747390396659711E-5</v>
      </c>
      <c r="Z382" s="174">
        <f t="shared" si="88"/>
        <v>2.2540105193951349E-5</v>
      </c>
      <c r="AA382" s="174">
        <f t="shared" si="89"/>
        <v>5.2459290187891437E-5</v>
      </c>
      <c r="AB382" s="174">
        <f t="shared" si="90"/>
        <v>1.5594345825115059E-5</v>
      </c>
      <c r="AC382" s="174">
        <f t="shared" si="91"/>
        <v>2.9807933194154487E-5</v>
      </c>
      <c r="AE382" s="175">
        <f t="shared" si="92"/>
        <v>0.87407435146090962</v>
      </c>
      <c r="AF382" s="175">
        <f t="shared" si="93"/>
        <v>1.8730124681555089</v>
      </c>
      <c r="AG382" s="175">
        <f t="shared" si="94"/>
        <v>1.5856885581308771</v>
      </c>
      <c r="AH382" s="175">
        <f t="shared" si="95"/>
        <v>2.3273755706326038</v>
      </c>
      <c r="AI382" s="175">
        <f t="shared" si="96"/>
        <v>1.9114577506770507</v>
      </c>
    </row>
    <row r="383" spans="1:35" x14ac:dyDescent="0.25">
      <c r="A383" s="30" t="s">
        <v>1134</v>
      </c>
      <c r="B383" s="136" t="s">
        <v>65</v>
      </c>
      <c r="C383" s="135" t="s">
        <v>1002</v>
      </c>
      <c r="D383" s="118">
        <v>8176611</v>
      </c>
      <c r="E383" s="118">
        <v>1</v>
      </c>
      <c r="F383" s="132"/>
      <c r="G383" s="132">
        <v>207.5</v>
      </c>
      <c r="H383" s="132">
        <v>42.2</v>
      </c>
      <c r="I383" s="133">
        <v>3.6215000000000002E-3</v>
      </c>
      <c r="J383" s="133">
        <v>9.4863E-4</v>
      </c>
      <c r="K383" s="133">
        <v>6.0261000000000004E-3</v>
      </c>
      <c r="L383" s="133">
        <v>2.0214E-3</v>
      </c>
      <c r="M383" s="133">
        <v>3.4703999999999998E-3</v>
      </c>
      <c r="N383" s="133">
        <v>1.0326999999999999E-3</v>
      </c>
      <c r="O383" s="133">
        <v>6.8234000000000003E-3</v>
      </c>
      <c r="P383" s="133">
        <v>2.6118000000000001E-3</v>
      </c>
      <c r="Q383" s="133">
        <v>3.9992999999999999E-3</v>
      </c>
      <c r="R383" s="133">
        <v>6.7659999999999997E-4</v>
      </c>
      <c r="T383" s="174">
        <f t="shared" si="82"/>
        <v>1.7453012048192773E-5</v>
      </c>
      <c r="U383" s="174">
        <f t="shared" si="83"/>
        <v>2.2479383886255923E-5</v>
      </c>
      <c r="V383" s="174">
        <f t="shared" si="84"/>
        <v>2.9041445783132534E-5</v>
      </c>
      <c r="W383" s="174">
        <f t="shared" si="85"/>
        <v>4.7900473933649289E-5</v>
      </c>
      <c r="X383" s="174">
        <f t="shared" si="86"/>
        <v>1.6724819277108433E-5</v>
      </c>
      <c r="Y383" s="174">
        <f t="shared" si="87"/>
        <v>2.447156398104265E-5</v>
      </c>
      <c r="Z383" s="174">
        <f t="shared" si="88"/>
        <v>3.2883855421686749E-5</v>
      </c>
      <c r="AA383" s="174">
        <f t="shared" si="89"/>
        <v>6.1890995260663507E-5</v>
      </c>
      <c r="AB383" s="174">
        <f t="shared" si="90"/>
        <v>1.9273734939759034E-5</v>
      </c>
      <c r="AC383" s="174">
        <f t="shared" si="91"/>
        <v>1.6033175355450237E-5</v>
      </c>
      <c r="AE383" s="175">
        <f t="shared" si="92"/>
        <v>1.2879945206124821</v>
      </c>
      <c r="AF383" s="175">
        <f t="shared" si="93"/>
        <v>1.6493832397789991</v>
      </c>
      <c r="AG383" s="175">
        <f t="shared" si="94"/>
        <v>1.4631885448554489</v>
      </c>
      <c r="AH383" s="175">
        <f t="shared" si="95"/>
        <v>1.8821088484608373</v>
      </c>
      <c r="AI383" s="175">
        <f t="shared" si="96"/>
        <v>0.8318665482099179</v>
      </c>
    </row>
    <row r="384" spans="1:35" x14ac:dyDescent="0.25">
      <c r="A384" s="30" t="s">
        <v>1135</v>
      </c>
      <c r="B384" s="136" t="s">
        <v>65</v>
      </c>
      <c r="C384" s="135" t="s">
        <v>1003</v>
      </c>
      <c r="D384" s="118">
        <v>8091511</v>
      </c>
      <c r="E384" s="118">
        <v>4</v>
      </c>
      <c r="F384" s="132"/>
      <c r="G384" s="132">
        <v>979.9</v>
      </c>
      <c r="H384" s="132">
        <v>587.70000000000005</v>
      </c>
      <c r="I384" s="133">
        <v>2.5895000000000001E-2</v>
      </c>
      <c r="J384" s="133">
        <v>1.6250000000000001E-2</v>
      </c>
      <c r="K384" s="133">
        <v>2.4471E-2</v>
      </c>
      <c r="L384" s="133">
        <v>2.2977999999999998E-2</v>
      </c>
      <c r="M384" s="133">
        <v>3.3086999999999998E-2</v>
      </c>
      <c r="N384" s="133">
        <v>3.9229E-2</v>
      </c>
      <c r="O384" s="133">
        <v>5.9325000000000003E-2</v>
      </c>
      <c r="P384" s="133">
        <v>6.6847000000000004E-2</v>
      </c>
      <c r="Q384" s="133">
        <v>1.6324000000000002E-2</v>
      </c>
      <c r="R384" s="133">
        <v>1.3391E-2</v>
      </c>
      <c r="T384" s="174">
        <f t="shared" si="82"/>
        <v>2.6426165935299522E-5</v>
      </c>
      <c r="U384" s="174">
        <f t="shared" si="83"/>
        <v>2.7650161647098858E-5</v>
      </c>
      <c r="V384" s="174">
        <f t="shared" si="84"/>
        <v>2.497295642412491E-5</v>
      </c>
      <c r="W384" s="174">
        <f t="shared" si="85"/>
        <v>3.9098179343202307E-5</v>
      </c>
      <c r="X384" s="174">
        <f t="shared" si="86"/>
        <v>3.3765690376569036E-5</v>
      </c>
      <c r="Y384" s="174">
        <f t="shared" si="87"/>
        <v>6.6750042538710221E-5</v>
      </c>
      <c r="Z384" s="174">
        <f t="shared" si="88"/>
        <v>6.054189202979896E-5</v>
      </c>
      <c r="AA384" s="174">
        <f t="shared" si="89"/>
        <v>1.1374340649991492E-4</v>
      </c>
      <c r="AB384" s="174">
        <f t="shared" si="90"/>
        <v>1.6658842739055009E-5</v>
      </c>
      <c r="AC384" s="174">
        <f t="shared" si="91"/>
        <v>2.2785434745618512E-5</v>
      </c>
      <c r="AE384" s="175">
        <f t="shared" si="92"/>
        <v>1.0463175670203579</v>
      </c>
      <c r="AF384" s="175">
        <f t="shared" si="93"/>
        <v>1.5656207730948446</v>
      </c>
      <c r="AG384" s="175">
        <f t="shared" si="94"/>
        <v>1.9768599958800177</v>
      </c>
      <c r="AH384" s="175">
        <f t="shared" si="95"/>
        <v>1.8787553987234156</v>
      </c>
      <c r="AI384" s="175">
        <f t="shared" si="96"/>
        <v>1.3677681638833359</v>
      </c>
    </row>
    <row r="385" spans="1:35" x14ac:dyDescent="0.25">
      <c r="A385" s="30" t="s">
        <v>1136</v>
      </c>
      <c r="B385" s="136" t="s">
        <v>65</v>
      </c>
      <c r="C385" s="135" t="s">
        <v>1004</v>
      </c>
      <c r="D385" s="118">
        <v>7991711</v>
      </c>
      <c r="E385" s="118">
        <v>44</v>
      </c>
      <c r="F385" s="132"/>
      <c r="G385" s="132">
        <v>216.3</v>
      </c>
      <c r="H385" s="132">
        <v>92.7</v>
      </c>
      <c r="I385" s="133">
        <v>6.7156999999999998E-3</v>
      </c>
      <c r="J385" s="133">
        <v>5.2306999999999996E-3</v>
      </c>
      <c r="K385" s="133">
        <v>4.1522E-3</v>
      </c>
      <c r="L385" s="133">
        <v>4.0961000000000001E-3</v>
      </c>
      <c r="M385" s="133">
        <v>1.7543E-2</v>
      </c>
      <c r="N385" s="133">
        <v>1.4652999999999999E-2</v>
      </c>
      <c r="O385" s="133">
        <v>2.0177E-2</v>
      </c>
      <c r="P385" s="133">
        <v>2.8369999999999999E-2</v>
      </c>
      <c r="Q385" s="133">
        <v>5.6150999999999996E-3</v>
      </c>
      <c r="R385" s="133">
        <v>4.1038999999999997E-3</v>
      </c>
      <c r="T385" s="174">
        <f t="shared" ref="T385:T437" si="97">I385/$G385</f>
        <v>3.1048081368469713E-5</v>
      </c>
      <c r="U385" s="174">
        <f t="shared" ref="U385:U437" si="98">J385/$H385</f>
        <v>5.6426105717367848E-5</v>
      </c>
      <c r="V385" s="174">
        <f t="shared" ref="V385:V437" si="99">K385/$G385</f>
        <v>1.9196486361534905E-5</v>
      </c>
      <c r="W385" s="174">
        <f t="shared" ref="W385:W437" si="100">L385/$H385</f>
        <v>4.4186623516720602E-5</v>
      </c>
      <c r="X385" s="174">
        <f t="shared" ref="X385:X437" si="101">M385/$G385</f>
        <v>8.1104946833102172E-5</v>
      </c>
      <c r="Y385" s="174">
        <f t="shared" ref="Y385:Y437" si="102">N385/$H385</f>
        <v>1.5806903991370011E-4</v>
      </c>
      <c r="Z385" s="174">
        <f t="shared" ref="Z385:Z437" si="103">O385/$G385</f>
        <v>9.3282478039759584E-5</v>
      </c>
      <c r="AA385" s="174">
        <f t="shared" ref="AA385:AA437" si="104">P385/$H385</f>
        <v>3.0604099244875945E-4</v>
      </c>
      <c r="AB385" s="174">
        <f t="shared" ref="AB385:AB437" si="105">Q385/$G385</f>
        <v>2.5959778085991674E-5</v>
      </c>
      <c r="AC385" s="174">
        <f t="shared" ref="AC385:AC437" si="106">R385/$H385</f>
        <v>4.4270765911542604E-5</v>
      </c>
      <c r="AE385" s="175">
        <f t="shared" ref="AE385:AE437" si="107">U385/T385</f>
        <v>1.8173781834606471</v>
      </c>
      <c r="AF385" s="175">
        <f t="shared" ref="AF385:AF437" si="108">W385/V385</f>
        <v>2.3018078769487662</v>
      </c>
      <c r="AG385" s="175">
        <f t="shared" ref="AG385:AG437" si="109">Y385/X385</f>
        <v>1.9489444982804158</v>
      </c>
      <c r="AH385" s="175">
        <f t="shared" ref="AH385:AH437" si="110">AA385/Z385</f>
        <v>3.2807982686557304</v>
      </c>
      <c r="AI385" s="175">
        <f t="shared" ref="AI385:AI437" si="111">AC385/AB385</f>
        <v>1.7053599520340985</v>
      </c>
    </row>
    <row r="386" spans="1:35" x14ac:dyDescent="0.25">
      <c r="A386" s="30" t="s">
        <v>1137</v>
      </c>
      <c r="B386" s="137" t="s">
        <v>65</v>
      </c>
      <c r="C386" s="138" t="s">
        <v>1005</v>
      </c>
      <c r="D386" s="116">
        <v>8105211</v>
      </c>
      <c r="E386" s="116">
        <v>43101</v>
      </c>
      <c r="F386" s="139"/>
      <c r="G386" s="139">
        <v>2184.9</v>
      </c>
      <c r="H386" s="139">
        <v>1124.2</v>
      </c>
      <c r="I386" s="133">
        <v>6.4438999999999996E-2</v>
      </c>
      <c r="J386" s="133">
        <v>5.9584999999999999E-2</v>
      </c>
      <c r="K386" s="133">
        <v>6.0669000000000001E-2</v>
      </c>
      <c r="L386" s="133">
        <v>3.6836000000000001E-2</v>
      </c>
      <c r="M386" s="133">
        <v>8.0519999999999994E-2</v>
      </c>
      <c r="N386" s="133">
        <v>6.6765000000000005E-2</v>
      </c>
      <c r="O386" s="133">
        <v>0.25814999999999999</v>
      </c>
      <c r="P386" s="133">
        <v>0.45483000000000001</v>
      </c>
      <c r="Q386" s="133">
        <v>5.7216000000000003E-2</v>
      </c>
      <c r="R386" s="133">
        <v>4.1091999999999997E-2</v>
      </c>
      <c r="T386" s="174">
        <f t="shared" si="97"/>
        <v>2.9492882969472286E-5</v>
      </c>
      <c r="U386" s="174">
        <f t="shared" si="98"/>
        <v>5.3002134851449917E-5</v>
      </c>
      <c r="V386" s="174">
        <f t="shared" si="99"/>
        <v>2.7767403542496223E-5</v>
      </c>
      <c r="W386" s="174">
        <f t="shared" si="100"/>
        <v>3.2766411670521258E-5</v>
      </c>
      <c r="X386" s="174">
        <f t="shared" si="101"/>
        <v>3.6852945214883975E-5</v>
      </c>
      <c r="Y386" s="174">
        <f t="shared" si="102"/>
        <v>5.9388898772460415E-5</v>
      </c>
      <c r="Z386" s="174">
        <f t="shared" si="103"/>
        <v>1.1815186049704791E-4</v>
      </c>
      <c r="AA386" s="174">
        <f t="shared" si="104"/>
        <v>4.0458103540295319E-4</v>
      </c>
      <c r="AB386" s="174">
        <f t="shared" si="105"/>
        <v>2.6187010847178362E-5</v>
      </c>
      <c r="AC386" s="174">
        <f t="shared" si="106"/>
        <v>3.6552214908379285E-5</v>
      </c>
      <c r="AE386" s="175">
        <f t="shared" si="107"/>
        <v>1.797116101071291</v>
      </c>
      <c r="AF386" s="175">
        <f t="shared" si="108"/>
        <v>1.1800315294288994</v>
      </c>
      <c r="AG386" s="175">
        <f t="shared" si="109"/>
        <v>1.6115102450068153</v>
      </c>
      <c r="AH386" s="175">
        <f t="shared" si="110"/>
        <v>3.4242459974894923</v>
      </c>
      <c r="AI386" s="175">
        <f t="shared" si="111"/>
        <v>1.395814708356367</v>
      </c>
    </row>
    <row r="387" spans="1:35" x14ac:dyDescent="0.25">
      <c r="A387" s="30" t="s">
        <v>1138</v>
      </c>
      <c r="B387" s="136" t="s">
        <v>65</v>
      </c>
      <c r="C387" s="135" t="s">
        <v>1006</v>
      </c>
      <c r="D387" s="118">
        <v>7968211</v>
      </c>
      <c r="E387" s="118" t="s">
        <v>1007</v>
      </c>
      <c r="F387" s="132"/>
      <c r="G387" s="132">
        <v>542.9</v>
      </c>
      <c r="H387" s="132">
        <v>8.6999999999999993</v>
      </c>
      <c r="I387" s="133">
        <v>2.2263999999999999E-2</v>
      </c>
      <c r="J387" s="133">
        <v>3.5143000000000001E-4</v>
      </c>
      <c r="K387" s="133">
        <v>9.7474999999999992E-3</v>
      </c>
      <c r="L387" s="133">
        <v>3.5745999999999998E-4</v>
      </c>
      <c r="M387" s="133">
        <v>2.3005000000000001E-2</v>
      </c>
      <c r="N387" s="133">
        <v>6.5058E-4</v>
      </c>
      <c r="O387" s="133">
        <v>4.0711999999999998E-2</v>
      </c>
      <c r="P387" s="133">
        <v>1.6249000000000001E-3</v>
      </c>
      <c r="Q387" s="133">
        <v>1.5596E-2</v>
      </c>
      <c r="R387" s="133">
        <v>3.7968000000000002E-4</v>
      </c>
      <c r="T387" s="174">
        <f t="shared" si="97"/>
        <v>4.1009393995210907E-5</v>
      </c>
      <c r="U387" s="174">
        <f t="shared" si="98"/>
        <v>4.0394252873563221E-5</v>
      </c>
      <c r="V387" s="174">
        <f t="shared" si="99"/>
        <v>1.7954503591821697E-5</v>
      </c>
      <c r="W387" s="174">
        <f t="shared" si="100"/>
        <v>4.1087356321839081E-5</v>
      </c>
      <c r="X387" s="174">
        <f t="shared" si="101"/>
        <v>4.2374286240559959E-5</v>
      </c>
      <c r="Y387" s="174">
        <f t="shared" si="102"/>
        <v>7.4779310344827592E-5</v>
      </c>
      <c r="Z387" s="174">
        <f t="shared" si="103"/>
        <v>7.4989869220850987E-5</v>
      </c>
      <c r="AA387" s="174">
        <f t="shared" si="104"/>
        <v>1.8677011494252875E-4</v>
      </c>
      <c r="AB387" s="174">
        <f t="shared" si="105"/>
        <v>2.8727205746914719E-5</v>
      </c>
      <c r="AC387" s="174">
        <f t="shared" si="106"/>
        <v>4.3641379310344836E-5</v>
      </c>
      <c r="AE387" s="175">
        <f t="shared" si="107"/>
        <v>0.98499999483729206</v>
      </c>
      <c r="AF387" s="175">
        <f t="shared" si="108"/>
        <v>2.2884150548475444</v>
      </c>
      <c r="AG387" s="175">
        <f t="shared" si="109"/>
        <v>1.7647332139190131</v>
      </c>
      <c r="AH387" s="175">
        <f t="shared" si="110"/>
        <v>2.4906046227721275</v>
      </c>
      <c r="AI387" s="175">
        <f t="shared" si="111"/>
        <v>1.5191654800965768</v>
      </c>
    </row>
    <row r="388" spans="1:35" x14ac:dyDescent="0.25">
      <c r="A388" s="30" t="s">
        <v>1139</v>
      </c>
      <c r="B388" s="136" t="s">
        <v>65</v>
      </c>
      <c r="C388" s="135" t="s">
        <v>1008</v>
      </c>
      <c r="D388" s="118">
        <v>8090911</v>
      </c>
      <c r="E388" s="118"/>
      <c r="F388" s="132"/>
      <c r="G388" s="132">
        <v>28.52496118721459</v>
      </c>
      <c r="H388" s="132">
        <v>18.434246575342438</v>
      </c>
      <c r="I388" s="133">
        <v>6.5910000000000003E-4</v>
      </c>
      <c r="J388" s="133">
        <v>8.9329999999999998E-4</v>
      </c>
      <c r="K388" s="133">
        <v>7.1535000000000001E-4</v>
      </c>
      <c r="L388" s="133">
        <v>1.2354E-3</v>
      </c>
      <c r="M388" s="133">
        <v>8.0029999999999999E-4</v>
      </c>
      <c r="N388" s="133">
        <v>7.8691000000000004E-4</v>
      </c>
      <c r="O388" s="133">
        <v>4.3734000000000004E-3</v>
      </c>
      <c r="P388" s="133">
        <v>1.1564E-2</v>
      </c>
      <c r="Q388" s="133">
        <v>6.2379999999999998E-4</v>
      </c>
      <c r="R388" s="133">
        <v>4.7669999999999999E-4</v>
      </c>
      <c r="T388" s="174">
        <f t="shared" si="97"/>
        <v>2.3106078766390073E-5</v>
      </c>
      <c r="U388" s="174">
        <f t="shared" si="98"/>
        <v>4.845872036858148E-5</v>
      </c>
      <c r="V388" s="174">
        <f t="shared" si="99"/>
        <v>2.5078035875492548E-5</v>
      </c>
      <c r="W388" s="174">
        <f t="shared" si="100"/>
        <v>6.7016571301181638E-5</v>
      </c>
      <c r="X388" s="174">
        <f t="shared" si="101"/>
        <v>2.8056129322928197E-5</v>
      </c>
      <c r="Y388" s="174">
        <f t="shared" si="102"/>
        <v>4.2687396893809979E-5</v>
      </c>
      <c r="Z388" s="174">
        <f t="shared" si="103"/>
        <v>1.5331835059464476E-4</v>
      </c>
      <c r="AA388" s="174">
        <f t="shared" si="104"/>
        <v>6.2731069331946289E-4</v>
      </c>
      <c r="AB388" s="174">
        <f t="shared" si="105"/>
        <v>2.1868566127255539E-5</v>
      </c>
      <c r="AC388" s="174">
        <f t="shared" si="106"/>
        <v>2.5859478338411274E-5</v>
      </c>
      <c r="AE388" s="175">
        <f t="shared" si="107"/>
        <v>2.0972282168045391</v>
      </c>
      <c r="AF388" s="175">
        <f t="shared" si="108"/>
        <v>2.6723213745249255</v>
      </c>
      <c r="AG388" s="175">
        <f t="shared" si="109"/>
        <v>1.5214998620256832</v>
      </c>
      <c r="AH388" s="175">
        <f t="shared" si="110"/>
        <v>4.0915564959213313</v>
      </c>
      <c r="AI388" s="175">
        <f t="shared" si="111"/>
        <v>1.1824953766027542</v>
      </c>
    </row>
    <row r="389" spans="1:35" x14ac:dyDescent="0.25">
      <c r="A389" s="30" t="s">
        <v>1140</v>
      </c>
      <c r="B389" s="137" t="s">
        <v>65</v>
      </c>
      <c r="C389" s="138" t="s">
        <v>1009</v>
      </c>
      <c r="D389" s="116">
        <v>8325211</v>
      </c>
      <c r="E389" s="118"/>
      <c r="F389" s="132"/>
      <c r="G389" s="132">
        <v>65.162260273972578</v>
      </c>
      <c r="H389" s="132">
        <v>417.50913242008869</v>
      </c>
      <c r="I389" s="133">
        <v>1.8871000000000001E-3</v>
      </c>
      <c r="J389" s="133">
        <v>2.0456999999999999E-2</v>
      </c>
      <c r="K389" s="133">
        <v>1.4889E-3</v>
      </c>
      <c r="L389" s="133">
        <v>2.3496E-2</v>
      </c>
      <c r="M389" s="133">
        <v>5.3095E-3</v>
      </c>
      <c r="N389" s="133">
        <v>5.679E-2</v>
      </c>
      <c r="O389" s="133">
        <v>8.0950999999999992E-3</v>
      </c>
      <c r="P389" s="133">
        <v>0.29366999999999999</v>
      </c>
      <c r="Q389" s="133">
        <v>1.4279E-3</v>
      </c>
      <c r="R389" s="133">
        <v>1.1579000000000001E-2</v>
      </c>
      <c r="T389" s="174">
        <f t="shared" si="97"/>
        <v>2.8960014463368065E-5</v>
      </c>
      <c r="U389" s="174">
        <f t="shared" si="98"/>
        <v>4.8997730615905685E-5</v>
      </c>
      <c r="V389" s="174">
        <f t="shared" si="99"/>
        <v>2.2849115327491234E-5</v>
      </c>
      <c r="W389" s="174">
        <f t="shared" si="100"/>
        <v>5.6276613313355819E-5</v>
      </c>
      <c r="X389" s="174">
        <f t="shared" si="101"/>
        <v>8.1481212862727324E-5</v>
      </c>
      <c r="Y389" s="174">
        <f t="shared" si="102"/>
        <v>1.3602097676478878E-4</v>
      </c>
      <c r="Z389" s="174">
        <f t="shared" si="103"/>
        <v>1.242298834626733E-4</v>
      </c>
      <c r="AA389" s="174">
        <f t="shared" si="104"/>
        <v>7.0338581170127689E-4</v>
      </c>
      <c r="AB389" s="174">
        <f t="shared" si="105"/>
        <v>2.1912990648213265E-5</v>
      </c>
      <c r="AC389" s="174">
        <f t="shared" si="106"/>
        <v>2.7733525091732509E-5</v>
      </c>
      <c r="AE389" s="175">
        <f t="shared" si="107"/>
        <v>1.6919097425826086</v>
      </c>
      <c r="AF389" s="175">
        <f t="shared" si="108"/>
        <v>2.4629668373044544</v>
      </c>
      <c r="AG389" s="175">
        <f t="shared" si="109"/>
        <v>1.6693538545375539</v>
      </c>
      <c r="AH389" s="175">
        <f t="shared" si="110"/>
        <v>5.6619695044036611</v>
      </c>
      <c r="AI389" s="175">
        <f t="shared" si="111"/>
        <v>1.265620267765406</v>
      </c>
    </row>
    <row r="390" spans="1:35" x14ac:dyDescent="0.25">
      <c r="A390" s="30" t="s">
        <v>1141</v>
      </c>
      <c r="B390" s="136" t="s">
        <v>66</v>
      </c>
      <c r="C390" s="135" t="s">
        <v>1010</v>
      </c>
      <c r="D390" s="118">
        <v>7219511</v>
      </c>
      <c r="E390" s="118">
        <v>56897</v>
      </c>
      <c r="F390" s="132"/>
      <c r="G390" s="132">
        <v>226.8</v>
      </c>
      <c r="H390" s="132">
        <v>26</v>
      </c>
      <c r="I390" s="133">
        <v>3.8140000000000001E-3</v>
      </c>
      <c r="J390" s="133">
        <v>3.0781E-4</v>
      </c>
      <c r="K390" s="133">
        <v>4.5583999999999998E-3</v>
      </c>
      <c r="L390" s="133">
        <v>9.2734000000000002E-4</v>
      </c>
      <c r="M390" s="133">
        <v>4.2775000000000001E-3</v>
      </c>
      <c r="N390" s="133">
        <v>4.1407E-4</v>
      </c>
      <c r="O390" s="133">
        <v>6.1970999999999997E-3</v>
      </c>
      <c r="P390" s="133">
        <v>6.2418E-4</v>
      </c>
      <c r="Q390" s="133">
        <v>4.1564999999999996E-3</v>
      </c>
      <c r="R390" s="133">
        <v>2.7269000000000002E-4</v>
      </c>
      <c r="T390" s="174">
        <f t="shared" si="97"/>
        <v>1.6816578483245148E-5</v>
      </c>
      <c r="U390" s="174">
        <f t="shared" si="98"/>
        <v>1.1838846153846154E-5</v>
      </c>
      <c r="V390" s="174">
        <f t="shared" si="99"/>
        <v>2.0098765432098763E-5</v>
      </c>
      <c r="W390" s="174">
        <f t="shared" si="100"/>
        <v>3.5666923076923079E-5</v>
      </c>
      <c r="X390" s="174">
        <f t="shared" si="101"/>
        <v>1.8860229276895943E-5</v>
      </c>
      <c r="Y390" s="174">
        <f t="shared" si="102"/>
        <v>1.5925769230769232E-5</v>
      </c>
      <c r="Z390" s="174">
        <f t="shared" si="103"/>
        <v>2.7324074074074072E-5</v>
      </c>
      <c r="AA390" s="174">
        <f t="shared" si="104"/>
        <v>2.4006923076923079E-5</v>
      </c>
      <c r="AB390" s="174">
        <f t="shared" si="105"/>
        <v>1.8326719576719574E-5</v>
      </c>
      <c r="AC390" s="174">
        <f t="shared" si="106"/>
        <v>1.0488076923076924E-5</v>
      </c>
      <c r="AE390" s="175">
        <f t="shared" si="107"/>
        <v>0.70399850752289139</v>
      </c>
      <c r="AF390" s="175">
        <f t="shared" si="108"/>
        <v>1.7745827820827824</v>
      </c>
      <c r="AG390" s="175">
        <f t="shared" si="109"/>
        <v>0.84441016049993267</v>
      </c>
      <c r="AH390" s="175">
        <f t="shared" si="110"/>
        <v>0.87859969241195957</v>
      </c>
      <c r="AI390" s="175">
        <f t="shared" si="111"/>
        <v>0.57228337451072941</v>
      </c>
    </row>
    <row r="391" spans="1:35" x14ac:dyDescent="0.25">
      <c r="A391" s="30" t="s">
        <v>1142</v>
      </c>
      <c r="B391" s="136" t="s">
        <v>66</v>
      </c>
      <c r="C391" s="135" t="s">
        <v>1011</v>
      </c>
      <c r="D391" s="118">
        <v>7997111</v>
      </c>
      <c r="E391" s="118">
        <v>65589</v>
      </c>
      <c r="F391" s="132"/>
      <c r="G391" s="132">
        <v>542.4</v>
      </c>
      <c r="H391" s="132">
        <v>22.8</v>
      </c>
      <c r="I391" s="133">
        <v>1.3074000000000001E-2</v>
      </c>
      <c r="J391" s="133">
        <v>2.6585999999999998E-4</v>
      </c>
      <c r="K391" s="133">
        <v>1.0215E-2</v>
      </c>
      <c r="L391" s="133">
        <v>6.8581000000000002E-4</v>
      </c>
      <c r="M391" s="133">
        <v>1.0392999999999999E-2</v>
      </c>
      <c r="N391" s="133">
        <v>3.4856999999999998E-4</v>
      </c>
      <c r="O391" s="133">
        <v>1.2914999999999999E-2</v>
      </c>
      <c r="P391" s="133">
        <v>4.3392000000000002E-4</v>
      </c>
      <c r="Q391" s="133">
        <v>1.2355E-2</v>
      </c>
      <c r="R391" s="133">
        <v>2.7199E-4</v>
      </c>
      <c r="T391" s="174">
        <f t="shared" si="97"/>
        <v>2.4103982300884957E-5</v>
      </c>
      <c r="U391" s="174">
        <f t="shared" si="98"/>
        <v>1.1660526315789472E-5</v>
      </c>
      <c r="V391" s="174">
        <f t="shared" si="99"/>
        <v>1.8832964601769911E-5</v>
      </c>
      <c r="W391" s="174">
        <f t="shared" si="100"/>
        <v>3.0079385964912281E-5</v>
      </c>
      <c r="X391" s="174">
        <f t="shared" si="101"/>
        <v>1.9161135693215339E-5</v>
      </c>
      <c r="Y391" s="174">
        <f t="shared" si="102"/>
        <v>1.5288157894736839E-5</v>
      </c>
      <c r="Z391" s="174">
        <f t="shared" si="103"/>
        <v>2.3810840707964603E-5</v>
      </c>
      <c r="AA391" s="174">
        <f t="shared" si="104"/>
        <v>1.903157894736842E-5</v>
      </c>
      <c r="AB391" s="174">
        <f t="shared" si="105"/>
        <v>2.277839233038348E-5</v>
      </c>
      <c r="AC391" s="174">
        <f t="shared" si="106"/>
        <v>1.192938596491228E-5</v>
      </c>
      <c r="AE391" s="175">
        <f t="shared" si="107"/>
        <v>0.483759329484795</v>
      </c>
      <c r="AF391" s="175">
        <f t="shared" si="108"/>
        <v>1.5971668083571631</v>
      </c>
      <c r="AG391" s="175">
        <f t="shared" si="109"/>
        <v>0.7978732648999578</v>
      </c>
      <c r="AH391" s="175">
        <f t="shared" si="110"/>
        <v>0.799282107708295</v>
      </c>
      <c r="AI391" s="175">
        <f t="shared" si="111"/>
        <v>0.52371500990436426</v>
      </c>
    </row>
    <row r="392" spans="1:35" x14ac:dyDescent="0.25">
      <c r="A392" s="30" t="s">
        <v>1143</v>
      </c>
      <c r="B392" s="136" t="s">
        <v>66</v>
      </c>
      <c r="C392" s="135" t="s">
        <v>1011</v>
      </c>
      <c r="D392" s="118">
        <v>7997111</v>
      </c>
      <c r="E392" s="118">
        <v>65590</v>
      </c>
      <c r="F392" s="132"/>
      <c r="G392" s="132">
        <v>537.79999999999995</v>
      </c>
      <c r="H392" s="132">
        <v>23.2</v>
      </c>
      <c r="I392" s="133">
        <v>1.2963000000000001E-2</v>
      </c>
      <c r="J392" s="133">
        <v>2.7055999999999998E-4</v>
      </c>
      <c r="K392" s="133">
        <v>1.0129000000000001E-2</v>
      </c>
      <c r="L392" s="133">
        <v>6.9813000000000004E-4</v>
      </c>
      <c r="M392" s="133">
        <v>1.0304000000000001E-2</v>
      </c>
      <c r="N392" s="133">
        <v>3.5471999999999999E-4</v>
      </c>
      <c r="O392" s="133">
        <v>1.2806E-2</v>
      </c>
      <c r="P392" s="133">
        <v>4.417E-4</v>
      </c>
      <c r="Q392" s="133">
        <v>1.2251E-2</v>
      </c>
      <c r="R392" s="133">
        <v>2.7690000000000001E-4</v>
      </c>
      <c r="T392" s="174">
        <f t="shared" si="97"/>
        <v>2.4103756043138718E-5</v>
      </c>
      <c r="U392" s="174">
        <f t="shared" si="98"/>
        <v>1.1662068965517241E-5</v>
      </c>
      <c r="V392" s="174">
        <f t="shared" si="99"/>
        <v>1.8834139085161773E-5</v>
      </c>
      <c r="W392" s="174">
        <f t="shared" si="100"/>
        <v>3.009181034482759E-5</v>
      </c>
      <c r="X392" s="174">
        <f t="shared" si="101"/>
        <v>1.9159538862030498E-5</v>
      </c>
      <c r="Y392" s="174">
        <f t="shared" si="102"/>
        <v>1.5289655172413794E-5</v>
      </c>
      <c r="Z392" s="174">
        <f t="shared" si="103"/>
        <v>2.3811825957605058E-5</v>
      </c>
      <c r="AA392" s="174">
        <f t="shared" si="104"/>
        <v>1.9038793103448275E-5</v>
      </c>
      <c r="AB392" s="174">
        <f t="shared" si="105"/>
        <v>2.2779843808107104E-5</v>
      </c>
      <c r="AC392" s="174">
        <f t="shared" si="106"/>
        <v>1.1935344827586207E-5</v>
      </c>
      <c r="AE392" s="175">
        <f t="shared" si="107"/>
        <v>0.4838278708366251</v>
      </c>
      <c r="AF392" s="175">
        <f t="shared" si="108"/>
        <v>1.5977268835470704</v>
      </c>
      <c r="AG392" s="175">
        <f t="shared" si="109"/>
        <v>0.79801791068751327</v>
      </c>
      <c r="AH392" s="175">
        <f t="shared" si="110"/>
        <v>0.79955200148637218</v>
      </c>
      <c r="AI392" s="175">
        <f t="shared" si="111"/>
        <v>0.5239432249021192</v>
      </c>
    </row>
    <row r="393" spans="1:35" x14ac:dyDescent="0.25">
      <c r="A393" s="30" t="s">
        <v>1144</v>
      </c>
      <c r="B393" s="136" t="s">
        <v>66</v>
      </c>
      <c r="C393" s="135" t="s">
        <v>1012</v>
      </c>
      <c r="D393" s="118">
        <v>15485811</v>
      </c>
      <c r="E393" s="118">
        <v>146164</v>
      </c>
      <c r="F393" s="132"/>
      <c r="G393" s="132">
        <v>341.3</v>
      </c>
      <c r="H393" s="132">
        <v>40.299999999999997</v>
      </c>
      <c r="I393" s="133">
        <v>4.6899999999999997E-3</v>
      </c>
      <c r="J393" s="133">
        <v>2.8912000000000002E-4</v>
      </c>
      <c r="K393" s="133">
        <v>9.1118999999999992E-3</v>
      </c>
      <c r="L393" s="133">
        <v>1.2593000000000001E-3</v>
      </c>
      <c r="M393" s="133">
        <v>4.4822999999999998E-3</v>
      </c>
      <c r="N393" s="133">
        <v>7.0536999999999998E-4</v>
      </c>
      <c r="O393" s="133">
        <v>6.8884999999999997E-3</v>
      </c>
      <c r="P393" s="133">
        <v>5.3846000000000005E-4</v>
      </c>
      <c r="Q393" s="133">
        <v>4.2081999999999996E-3</v>
      </c>
      <c r="R393" s="133">
        <v>3.2730999999999998E-4</v>
      </c>
      <c r="T393" s="174">
        <f t="shared" si="97"/>
        <v>1.3741576325813066E-5</v>
      </c>
      <c r="U393" s="174">
        <f t="shared" si="98"/>
        <v>7.174193548387098E-6</v>
      </c>
      <c r="V393" s="174">
        <f t="shared" si="99"/>
        <v>2.6697626721359503E-5</v>
      </c>
      <c r="W393" s="174">
        <f t="shared" si="100"/>
        <v>3.124813895781638E-5</v>
      </c>
      <c r="X393" s="174">
        <f t="shared" si="101"/>
        <v>1.3133020802812773E-5</v>
      </c>
      <c r="Y393" s="174">
        <f t="shared" si="102"/>
        <v>1.7502977667493796E-5</v>
      </c>
      <c r="Z393" s="174">
        <f t="shared" si="103"/>
        <v>2.0183123351889832E-5</v>
      </c>
      <c r="AA393" s="174">
        <f t="shared" si="104"/>
        <v>1.3361290322580648E-5</v>
      </c>
      <c r="AB393" s="174">
        <f t="shared" si="105"/>
        <v>1.2329915030764721E-5</v>
      </c>
      <c r="AC393" s="174">
        <f t="shared" si="106"/>
        <v>8.1218362282878417E-6</v>
      </c>
      <c r="AE393" s="175">
        <f t="shared" si="107"/>
        <v>0.5220793727216454</v>
      </c>
      <c r="AF393" s="175">
        <f t="shared" si="108"/>
        <v>1.1704463203396362</v>
      </c>
      <c r="AG393" s="175">
        <f t="shared" si="109"/>
        <v>1.3327457506002796</v>
      </c>
      <c r="AH393" s="175">
        <f t="shared" si="110"/>
        <v>0.66200310475383251</v>
      </c>
      <c r="AI393" s="175">
        <f t="shared" si="111"/>
        <v>0.6587098295505539</v>
      </c>
    </row>
    <row r="394" spans="1:35" x14ac:dyDescent="0.25">
      <c r="A394" s="30" t="s">
        <v>1145</v>
      </c>
      <c r="B394" s="136" t="s">
        <v>66</v>
      </c>
      <c r="C394" s="135" t="s">
        <v>1012</v>
      </c>
      <c r="D394" s="118">
        <v>15485811</v>
      </c>
      <c r="E394" s="118">
        <v>146165</v>
      </c>
      <c r="F394" s="132"/>
      <c r="G394" s="132">
        <v>362.3</v>
      </c>
      <c r="H394" s="132">
        <v>40.9</v>
      </c>
      <c r="I394" s="133">
        <v>4.9785000000000003E-3</v>
      </c>
      <c r="J394" s="133">
        <v>2.9356E-4</v>
      </c>
      <c r="K394" s="133">
        <v>9.6725999999999999E-3</v>
      </c>
      <c r="L394" s="133">
        <v>1.2780000000000001E-3</v>
      </c>
      <c r="M394" s="133">
        <v>4.7580000000000001E-3</v>
      </c>
      <c r="N394" s="133">
        <v>7.161E-4</v>
      </c>
      <c r="O394" s="133">
        <v>7.3124000000000001E-3</v>
      </c>
      <c r="P394" s="133">
        <v>5.4653000000000004E-4</v>
      </c>
      <c r="Q394" s="133">
        <v>4.4670999999999999E-3</v>
      </c>
      <c r="R394" s="133">
        <v>3.3223999999999998E-4</v>
      </c>
      <c r="T394" s="174">
        <f t="shared" si="97"/>
        <v>1.3741374551476678E-5</v>
      </c>
      <c r="U394" s="174">
        <f t="shared" si="98"/>
        <v>7.177506112469438E-6</v>
      </c>
      <c r="V394" s="174">
        <f t="shared" si="99"/>
        <v>2.6697764283742754E-5</v>
      </c>
      <c r="W394" s="174">
        <f t="shared" si="100"/>
        <v>3.1246943765281174E-5</v>
      </c>
      <c r="X394" s="174">
        <f t="shared" si="101"/>
        <v>1.3132762903670991E-5</v>
      </c>
      <c r="Y394" s="174">
        <f t="shared" si="102"/>
        <v>1.7508557457212714E-5</v>
      </c>
      <c r="Z394" s="174">
        <f t="shared" si="103"/>
        <v>2.018327353022357E-5</v>
      </c>
      <c r="AA394" s="174">
        <f t="shared" si="104"/>
        <v>1.3362591687041566E-5</v>
      </c>
      <c r="AB394" s="174">
        <f t="shared" si="105"/>
        <v>1.232983715153188E-5</v>
      </c>
      <c r="AC394" s="174">
        <f t="shared" si="106"/>
        <v>8.1232273838630812E-6</v>
      </c>
      <c r="AE394" s="175">
        <f t="shared" si="107"/>
        <v>0.52232810375568484</v>
      </c>
      <c r="AF394" s="175">
        <f t="shared" si="108"/>
        <v>1.1703955220066342</v>
      </c>
      <c r="AG394" s="175">
        <f t="shared" si="109"/>
        <v>1.3331967983917963</v>
      </c>
      <c r="AH394" s="175">
        <f t="shared" si="110"/>
        <v>0.66206265633925387</v>
      </c>
      <c r="AI394" s="175">
        <f t="shared" si="111"/>
        <v>0.65882681855646708</v>
      </c>
    </row>
    <row r="395" spans="1:35" x14ac:dyDescent="0.25">
      <c r="A395" s="30" t="s">
        <v>1146</v>
      </c>
      <c r="B395" s="137" t="s">
        <v>66</v>
      </c>
      <c r="C395" s="138" t="s">
        <v>1013</v>
      </c>
      <c r="D395" s="116">
        <v>8131111</v>
      </c>
      <c r="E395" s="116">
        <v>147671</v>
      </c>
      <c r="F395" s="139"/>
      <c r="G395" s="139">
        <v>4495.2</v>
      </c>
      <c r="H395" s="139">
        <v>368.7</v>
      </c>
      <c r="I395" s="133">
        <v>8.9285000000000003E-2</v>
      </c>
      <c r="J395" s="133">
        <v>4.9404000000000002E-3</v>
      </c>
      <c r="K395" s="133">
        <v>0.11564000000000001</v>
      </c>
      <c r="L395" s="133">
        <v>1.9234999999999999E-2</v>
      </c>
      <c r="M395" s="133">
        <v>9.0493000000000004E-2</v>
      </c>
      <c r="N395" s="133">
        <v>9.9068000000000003E-3</v>
      </c>
      <c r="O395" s="133">
        <v>0.13149</v>
      </c>
      <c r="P395" s="133">
        <v>7.3911000000000003E-3</v>
      </c>
      <c r="Q395" s="133">
        <v>8.6271E-2</v>
      </c>
      <c r="R395" s="133">
        <v>4.5554000000000002E-3</v>
      </c>
      <c r="T395" s="174">
        <f t="shared" si="97"/>
        <v>1.9862297561843747E-5</v>
      </c>
      <c r="U395" s="174">
        <f t="shared" si="98"/>
        <v>1.3399511798209927E-5</v>
      </c>
      <c r="V395" s="174">
        <f t="shared" si="99"/>
        <v>2.5725218010322125E-5</v>
      </c>
      <c r="W395" s="174">
        <f t="shared" si="100"/>
        <v>5.2169785733658802E-5</v>
      </c>
      <c r="X395" s="174">
        <f t="shared" si="101"/>
        <v>2.0131028652785196E-5</v>
      </c>
      <c r="Y395" s="174">
        <f t="shared" si="102"/>
        <v>2.6869541632763766E-5</v>
      </c>
      <c r="Z395" s="174">
        <f t="shared" si="103"/>
        <v>2.9251201281366793E-5</v>
      </c>
      <c r="AA395" s="174">
        <f t="shared" si="104"/>
        <v>2.0046379170056959E-5</v>
      </c>
      <c r="AB395" s="174">
        <f t="shared" si="105"/>
        <v>1.9191804591564337E-5</v>
      </c>
      <c r="AC395" s="174">
        <f t="shared" si="106"/>
        <v>1.2355302413886629E-5</v>
      </c>
      <c r="AE395" s="175">
        <f t="shared" si="107"/>
        <v>0.67462043383897918</v>
      </c>
      <c r="AF395" s="175">
        <f t="shared" si="108"/>
        <v>2.0279628228116828</v>
      </c>
      <c r="AG395" s="175">
        <f t="shared" si="109"/>
        <v>1.3347326704562745</v>
      </c>
      <c r="AH395" s="175">
        <f t="shared" si="110"/>
        <v>0.68531815077374736</v>
      </c>
      <c r="AI395" s="175">
        <f t="shared" si="111"/>
        <v>0.64378012786339756</v>
      </c>
    </row>
    <row r="396" spans="1:35" x14ac:dyDescent="0.25">
      <c r="A396" s="30" t="s">
        <v>1147</v>
      </c>
      <c r="B396" s="136" t="s">
        <v>66</v>
      </c>
      <c r="C396" s="135" t="s">
        <v>1014</v>
      </c>
      <c r="D396" s="118">
        <v>8130511</v>
      </c>
      <c r="E396" s="118">
        <v>152405</v>
      </c>
      <c r="F396" s="132"/>
      <c r="G396" s="132">
        <v>303</v>
      </c>
      <c r="H396" s="132">
        <v>63.2</v>
      </c>
      <c r="I396" s="133">
        <v>4.4533999999999997E-3</v>
      </c>
      <c r="J396" s="133">
        <v>5.2733000000000001E-4</v>
      </c>
      <c r="K396" s="133">
        <v>8.2026000000000009E-3</v>
      </c>
      <c r="L396" s="133">
        <v>3.7142E-3</v>
      </c>
      <c r="M396" s="133">
        <v>5.0689000000000003E-3</v>
      </c>
      <c r="N396" s="133">
        <v>1.5866000000000001E-3</v>
      </c>
      <c r="O396" s="133">
        <v>6.6008999999999998E-3</v>
      </c>
      <c r="P396" s="133">
        <v>1.0152E-3</v>
      </c>
      <c r="Q396" s="133">
        <v>3.6200999999999998E-3</v>
      </c>
      <c r="R396" s="133">
        <v>7.2203000000000002E-4</v>
      </c>
      <c r="T396" s="174">
        <f t="shared" si="97"/>
        <v>1.4697689768976898E-5</v>
      </c>
      <c r="U396" s="174">
        <f t="shared" si="98"/>
        <v>8.3438291139240499E-6</v>
      </c>
      <c r="V396" s="174">
        <f t="shared" si="99"/>
        <v>2.7071287128712874E-5</v>
      </c>
      <c r="W396" s="174">
        <f t="shared" si="100"/>
        <v>5.8768987341772147E-5</v>
      </c>
      <c r="X396" s="174">
        <f t="shared" si="101"/>
        <v>1.672904290429043E-5</v>
      </c>
      <c r="Y396" s="174">
        <f t="shared" si="102"/>
        <v>2.5104430379746834E-5</v>
      </c>
      <c r="Z396" s="174">
        <f t="shared" si="103"/>
        <v>2.1785148514851485E-5</v>
      </c>
      <c r="AA396" s="174">
        <f t="shared" si="104"/>
        <v>1.6063291139240505E-5</v>
      </c>
      <c r="AB396" s="174">
        <f t="shared" si="105"/>
        <v>1.1947524752475247E-5</v>
      </c>
      <c r="AC396" s="174">
        <f t="shared" si="106"/>
        <v>1.1424525316455696E-5</v>
      </c>
      <c r="AE396" s="175">
        <f t="shared" si="107"/>
        <v>0.56769664110993556</v>
      </c>
      <c r="AF396" s="175">
        <f t="shared" si="108"/>
        <v>2.1708974184474386</v>
      </c>
      <c r="AG396" s="175">
        <f t="shared" si="109"/>
        <v>1.5006495304826077</v>
      </c>
      <c r="AH396" s="175">
        <f t="shared" si="110"/>
        <v>0.73735054540894018</v>
      </c>
      <c r="AI396" s="175">
        <f t="shared" si="111"/>
        <v>0.95622528960141318</v>
      </c>
    </row>
    <row r="397" spans="1:35" x14ac:dyDescent="0.25">
      <c r="A397" s="30" t="s">
        <v>1148</v>
      </c>
      <c r="B397" s="136" t="s">
        <v>66</v>
      </c>
      <c r="C397" s="135" t="s">
        <v>1014</v>
      </c>
      <c r="D397" s="118">
        <v>8130511</v>
      </c>
      <c r="E397" s="118">
        <v>152407</v>
      </c>
      <c r="F397" s="132"/>
      <c r="G397" s="132">
        <v>358.6</v>
      </c>
      <c r="H397" s="132">
        <v>66.2</v>
      </c>
      <c r="I397" s="133">
        <v>5.2716000000000004E-3</v>
      </c>
      <c r="J397" s="133">
        <v>5.5347999999999997E-4</v>
      </c>
      <c r="K397" s="133">
        <v>9.7144999999999992E-3</v>
      </c>
      <c r="L397" s="133">
        <v>3.8964E-3</v>
      </c>
      <c r="M397" s="133">
        <v>6.0001999999999998E-3</v>
      </c>
      <c r="N397" s="133">
        <v>1.6642E-3</v>
      </c>
      <c r="O397" s="133">
        <v>7.8131999999999993E-3</v>
      </c>
      <c r="P397" s="133">
        <v>1.0642E-3</v>
      </c>
      <c r="Q397" s="133">
        <v>4.2881000000000004E-3</v>
      </c>
      <c r="R397" s="133">
        <v>7.5677000000000003E-4</v>
      </c>
      <c r="T397" s="174">
        <f t="shared" si="97"/>
        <v>1.4700501952035695E-5</v>
      </c>
      <c r="U397" s="174">
        <f t="shared" si="98"/>
        <v>8.3607250755287009E-6</v>
      </c>
      <c r="V397" s="174">
        <f t="shared" si="99"/>
        <v>2.7090072504182928E-5</v>
      </c>
      <c r="W397" s="174">
        <f t="shared" si="100"/>
        <v>5.8858006042296069E-5</v>
      </c>
      <c r="X397" s="174">
        <f t="shared" si="101"/>
        <v>1.6732292247629669E-5</v>
      </c>
      <c r="Y397" s="174">
        <f t="shared" si="102"/>
        <v>2.5138972809667672E-5</v>
      </c>
      <c r="Z397" s="174">
        <f t="shared" si="103"/>
        <v>2.1788064696040153E-5</v>
      </c>
      <c r="AA397" s="174">
        <f t="shared" si="104"/>
        <v>1.6075528700906342E-5</v>
      </c>
      <c r="AB397" s="174">
        <f t="shared" si="105"/>
        <v>1.1957891801450084E-5</v>
      </c>
      <c r="AC397" s="174">
        <f t="shared" si="106"/>
        <v>1.1431570996978852E-5</v>
      </c>
      <c r="AE397" s="175">
        <f t="shared" si="107"/>
        <v>0.56873738752647995</v>
      </c>
      <c r="AF397" s="175">
        <f t="shared" si="108"/>
        <v>2.1726780551513074</v>
      </c>
      <c r="AG397" s="175">
        <f t="shared" si="109"/>
        <v>1.5024225275068879</v>
      </c>
      <c r="AH397" s="175">
        <f t="shared" si="110"/>
        <v>0.73781351970319653</v>
      </c>
      <c r="AI397" s="175">
        <f t="shared" si="111"/>
        <v>0.95598548530039318</v>
      </c>
    </row>
    <row r="398" spans="1:35" x14ac:dyDescent="0.25">
      <c r="A398" s="30" t="s">
        <v>1149</v>
      </c>
      <c r="B398" s="136" t="s">
        <v>66</v>
      </c>
      <c r="C398" s="135" t="s">
        <v>1015</v>
      </c>
      <c r="D398" s="118">
        <v>8252111</v>
      </c>
      <c r="E398" s="118">
        <v>184509</v>
      </c>
      <c r="F398" s="132"/>
      <c r="G398" s="132">
        <v>609.9</v>
      </c>
      <c r="H398" s="132">
        <v>57.5</v>
      </c>
      <c r="I398" s="133">
        <v>1.5572000000000001E-2</v>
      </c>
      <c r="J398" s="133">
        <v>1.4216999999999999E-3</v>
      </c>
      <c r="K398" s="133">
        <v>1.7136999999999999E-2</v>
      </c>
      <c r="L398" s="133">
        <v>1.784E-3</v>
      </c>
      <c r="M398" s="133">
        <v>1.8495999999999999E-2</v>
      </c>
      <c r="N398" s="133">
        <v>2.2731000000000001E-3</v>
      </c>
      <c r="O398" s="133">
        <v>1.3717E-2</v>
      </c>
      <c r="P398" s="133">
        <v>1.9781999999999998E-3</v>
      </c>
      <c r="Q398" s="133">
        <v>1.6174000000000001E-2</v>
      </c>
      <c r="R398" s="133">
        <v>9.2181000000000001E-4</v>
      </c>
      <c r="T398" s="174">
        <f t="shared" si="97"/>
        <v>2.5532054435153307E-5</v>
      </c>
      <c r="U398" s="174">
        <f t="shared" si="98"/>
        <v>2.4725217391304348E-5</v>
      </c>
      <c r="V398" s="174">
        <f t="shared" si="99"/>
        <v>2.8098048860468928E-5</v>
      </c>
      <c r="W398" s="174">
        <f t="shared" si="100"/>
        <v>3.102608695652174E-5</v>
      </c>
      <c r="X398" s="174">
        <f t="shared" si="101"/>
        <v>3.0326282997212657E-5</v>
      </c>
      <c r="Y398" s="174">
        <f t="shared" si="102"/>
        <v>3.9532173913043479E-5</v>
      </c>
      <c r="Z398" s="174">
        <f t="shared" si="103"/>
        <v>2.2490572224954913E-5</v>
      </c>
      <c r="AA398" s="174">
        <f t="shared" si="104"/>
        <v>3.4403478260869563E-5</v>
      </c>
      <c r="AB398" s="174">
        <f t="shared" si="105"/>
        <v>2.6519101492047878E-5</v>
      </c>
      <c r="AC398" s="174">
        <f t="shared" si="106"/>
        <v>1.6031478260869567E-5</v>
      </c>
      <c r="AE398" s="175">
        <f t="shared" si="107"/>
        <v>0.9683990551603211</v>
      </c>
      <c r="AF398" s="175">
        <f t="shared" si="108"/>
        <v>1.1042078797212236</v>
      </c>
      <c r="AG398" s="175">
        <f t="shared" si="109"/>
        <v>1.3035614656988115</v>
      </c>
      <c r="AH398" s="175">
        <f t="shared" si="110"/>
        <v>1.5296844347382332</v>
      </c>
      <c r="AI398" s="175">
        <f t="shared" si="111"/>
        <v>0.60452569502314513</v>
      </c>
    </row>
    <row r="399" spans="1:35" x14ac:dyDescent="0.25">
      <c r="A399" s="30" t="s">
        <v>1150</v>
      </c>
      <c r="B399" s="136" t="s">
        <v>66</v>
      </c>
      <c r="C399" s="135" t="s">
        <v>1016</v>
      </c>
      <c r="D399" s="118">
        <v>7416411</v>
      </c>
      <c r="E399" s="118">
        <v>250250</v>
      </c>
      <c r="F399" s="132"/>
      <c r="G399" s="132">
        <v>466.2</v>
      </c>
      <c r="H399" s="132">
        <v>42</v>
      </c>
      <c r="I399" s="133">
        <v>1.0375000000000001E-2</v>
      </c>
      <c r="J399" s="133">
        <v>5.7041000000000004E-4</v>
      </c>
      <c r="K399" s="133">
        <v>1.0302E-2</v>
      </c>
      <c r="L399" s="133">
        <v>1.4215E-3</v>
      </c>
      <c r="M399" s="133">
        <v>9.5937000000000001E-3</v>
      </c>
      <c r="N399" s="133">
        <v>7.8144E-4</v>
      </c>
      <c r="O399" s="133">
        <v>1.2463E-2</v>
      </c>
      <c r="P399" s="133">
        <v>8.2187000000000004E-4</v>
      </c>
      <c r="Q399" s="133">
        <v>1.0104E-2</v>
      </c>
      <c r="R399" s="133">
        <v>4.7291999999999999E-4</v>
      </c>
      <c r="T399" s="174">
        <f t="shared" si="97"/>
        <v>2.2254397254397255E-5</v>
      </c>
      <c r="U399" s="174">
        <f t="shared" si="98"/>
        <v>1.3581190476190477E-5</v>
      </c>
      <c r="V399" s="174">
        <f t="shared" si="99"/>
        <v>2.2097812097812098E-5</v>
      </c>
      <c r="W399" s="174">
        <f t="shared" si="100"/>
        <v>3.3845238095238097E-5</v>
      </c>
      <c r="X399" s="174">
        <f t="shared" si="101"/>
        <v>2.0578507078507078E-5</v>
      </c>
      <c r="Y399" s="174">
        <f t="shared" si="102"/>
        <v>1.8605714285714285E-5</v>
      </c>
      <c r="Z399" s="174">
        <f t="shared" si="103"/>
        <v>2.6733161733161734E-5</v>
      </c>
      <c r="AA399" s="174">
        <f t="shared" si="104"/>
        <v>1.9568333333333334E-5</v>
      </c>
      <c r="AB399" s="174">
        <f t="shared" si="105"/>
        <v>2.1673101673101674E-5</v>
      </c>
      <c r="AC399" s="174">
        <f t="shared" si="106"/>
        <v>1.1260000000000001E-5</v>
      </c>
      <c r="AE399" s="175">
        <f t="shared" si="107"/>
        <v>0.61026997590361443</v>
      </c>
      <c r="AF399" s="175">
        <f t="shared" si="108"/>
        <v>1.5316103669190448</v>
      </c>
      <c r="AG399" s="175">
        <f t="shared" si="109"/>
        <v>0.90413333750273617</v>
      </c>
      <c r="AH399" s="175">
        <f t="shared" si="110"/>
        <v>0.73198724223702161</v>
      </c>
      <c r="AI399" s="175">
        <f t="shared" si="111"/>
        <v>0.51953800475059386</v>
      </c>
    </row>
    <row r="400" spans="1:35" x14ac:dyDescent="0.25">
      <c r="A400" s="30" t="s">
        <v>1151</v>
      </c>
      <c r="B400" s="136" t="s">
        <v>66</v>
      </c>
      <c r="C400" s="135" t="s">
        <v>1017</v>
      </c>
      <c r="D400" s="118">
        <v>8170411</v>
      </c>
      <c r="E400" s="118">
        <v>253630</v>
      </c>
      <c r="F400" s="132"/>
      <c r="G400" s="132">
        <v>394.1</v>
      </c>
      <c r="H400" s="132">
        <v>43.7</v>
      </c>
      <c r="I400" s="133">
        <v>9.2341999999999997E-3</v>
      </c>
      <c r="J400" s="133">
        <v>7.0644999999999996E-4</v>
      </c>
      <c r="K400" s="133">
        <v>8.8886999999999994E-3</v>
      </c>
      <c r="L400" s="133">
        <v>1.8081E-3</v>
      </c>
      <c r="M400" s="133">
        <v>9.6939999999999995E-3</v>
      </c>
      <c r="N400" s="133">
        <v>8.4203000000000001E-4</v>
      </c>
      <c r="O400" s="133">
        <v>1.1179E-2</v>
      </c>
      <c r="P400" s="133">
        <v>9.9159000000000009E-4</v>
      </c>
      <c r="Q400" s="133">
        <v>9.0551999999999994E-3</v>
      </c>
      <c r="R400" s="133">
        <v>6.0141000000000003E-4</v>
      </c>
      <c r="T400" s="174">
        <f t="shared" si="97"/>
        <v>2.34311088556204E-5</v>
      </c>
      <c r="U400" s="174">
        <f t="shared" si="98"/>
        <v>1.6165903890160181E-5</v>
      </c>
      <c r="V400" s="174">
        <f t="shared" si="99"/>
        <v>2.2554427810200454E-5</v>
      </c>
      <c r="W400" s="174">
        <f t="shared" si="100"/>
        <v>4.137528604118993E-5</v>
      </c>
      <c r="X400" s="174">
        <f t="shared" si="101"/>
        <v>2.4597817812737881E-5</v>
      </c>
      <c r="Y400" s="174">
        <f t="shared" si="102"/>
        <v>1.9268421052631579E-5</v>
      </c>
      <c r="Z400" s="174">
        <f t="shared" si="103"/>
        <v>2.836589698046181E-5</v>
      </c>
      <c r="AA400" s="174">
        <f t="shared" si="104"/>
        <v>2.2690846681922196E-5</v>
      </c>
      <c r="AB400" s="174">
        <f t="shared" si="105"/>
        <v>2.297690941385435E-5</v>
      </c>
      <c r="AC400" s="174">
        <f t="shared" si="106"/>
        <v>1.3762242562929062E-5</v>
      </c>
      <c r="AE400" s="175">
        <f t="shared" si="107"/>
        <v>0.68993336976804998</v>
      </c>
      <c r="AF400" s="175">
        <f t="shared" si="108"/>
        <v>1.8344640081038794</v>
      </c>
      <c r="AG400" s="175">
        <f t="shared" si="109"/>
        <v>0.78333863594410003</v>
      </c>
      <c r="AH400" s="175">
        <f t="shared" si="110"/>
        <v>0.7999340439525483</v>
      </c>
      <c r="AI400" s="175">
        <f t="shared" si="111"/>
        <v>0.59895969101183233</v>
      </c>
    </row>
    <row r="401" spans="1:35" x14ac:dyDescent="0.25">
      <c r="A401" s="30" t="s">
        <v>1152</v>
      </c>
      <c r="B401" s="136" t="s">
        <v>66</v>
      </c>
      <c r="C401" s="135" t="s">
        <v>1018</v>
      </c>
      <c r="D401" s="118">
        <v>9301711</v>
      </c>
      <c r="E401" s="118">
        <v>2170429</v>
      </c>
      <c r="F401" s="132"/>
      <c r="G401" s="132">
        <v>490.2</v>
      </c>
      <c r="H401" s="132">
        <v>176.7</v>
      </c>
      <c r="I401" s="133">
        <v>8.4227999999999994E-3</v>
      </c>
      <c r="J401" s="133">
        <v>1.256E-3</v>
      </c>
      <c r="K401" s="133">
        <v>1.2257000000000001E-2</v>
      </c>
      <c r="L401" s="133">
        <v>4.6135999999999998E-3</v>
      </c>
      <c r="M401" s="133">
        <v>7.8079000000000004E-3</v>
      </c>
      <c r="N401" s="133">
        <v>1.8113999999999999E-3</v>
      </c>
      <c r="O401" s="133">
        <v>1.261E-2</v>
      </c>
      <c r="P401" s="133">
        <v>2.5385999999999998E-3</v>
      </c>
      <c r="Q401" s="133">
        <v>8.0248999999999997E-3</v>
      </c>
      <c r="R401" s="133">
        <v>1.6065000000000001E-3</v>
      </c>
      <c r="T401" s="174">
        <f t="shared" si="97"/>
        <v>1.7182374541003673E-5</v>
      </c>
      <c r="U401" s="174">
        <f t="shared" si="98"/>
        <v>7.1080928126768534E-6</v>
      </c>
      <c r="V401" s="174">
        <f t="shared" si="99"/>
        <v>2.5004079967360262E-5</v>
      </c>
      <c r="W401" s="174">
        <f t="shared" si="100"/>
        <v>2.6109790605546125E-5</v>
      </c>
      <c r="X401" s="174">
        <f t="shared" si="101"/>
        <v>1.5927988576091391E-5</v>
      </c>
      <c r="Y401" s="174">
        <f t="shared" si="102"/>
        <v>1.0251273344651952E-5</v>
      </c>
      <c r="Z401" s="174">
        <f t="shared" si="103"/>
        <v>2.5724194206446348E-5</v>
      </c>
      <c r="AA401" s="174">
        <f t="shared" si="104"/>
        <v>1.4366723259762308E-5</v>
      </c>
      <c r="AB401" s="174">
        <f t="shared" si="105"/>
        <v>1.6370665034679721E-5</v>
      </c>
      <c r="AC401" s="174">
        <f t="shared" si="106"/>
        <v>9.0916808149405782E-6</v>
      </c>
      <c r="AE401" s="175">
        <f t="shared" si="107"/>
        <v>0.41368512807785929</v>
      </c>
      <c r="AF401" s="175">
        <f t="shared" si="108"/>
        <v>1.044221208683912</v>
      </c>
      <c r="AG401" s="175">
        <f t="shared" si="109"/>
        <v>0.6436012491897164</v>
      </c>
      <c r="AH401" s="175">
        <f t="shared" si="110"/>
        <v>0.55849070118441579</v>
      </c>
      <c r="AI401" s="175">
        <f t="shared" si="111"/>
        <v>0.55536417095339152</v>
      </c>
    </row>
    <row r="402" spans="1:35" x14ac:dyDescent="0.25">
      <c r="A402" s="30" t="s">
        <v>1153</v>
      </c>
      <c r="B402" s="136" t="s">
        <v>66</v>
      </c>
      <c r="C402" s="135" t="s">
        <v>1019</v>
      </c>
      <c r="D402" s="118">
        <v>8063611</v>
      </c>
      <c r="E402" s="118"/>
      <c r="F402" s="132"/>
      <c r="G402" s="132">
        <v>53.627077153263492</v>
      </c>
      <c r="H402" s="132">
        <v>74.180419434832217</v>
      </c>
      <c r="I402" s="133">
        <v>9.4017999999999999E-4</v>
      </c>
      <c r="J402" s="133">
        <v>9.778600000000001E-4</v>
      </c>
      <c r="K402" s="133">
        <v>1.0945E-3</v>
      </c>
      <c r="L402" s="133">
        <v>2.4185000000000001E-3</v>
      </c>
      <c r="M402" s="133">
        <v>1.0283E-3</v>
      </c>
      <c r="N402" s="133">
        <v>1.6332E-3</v>
      </c>
      <c r="O402" s="133">
        <v>1.4139999999999999E-3</v>
      </c>
      <c r="P402" s="133">
        <v>1.6202E-3</v>
      </c>
      <c r="Q402" s="133">
        <v>1.0295E-3</v>
      </c>
      <c r="R402" s="133">
        <v>7.0186999999999995E-4</v>
      </c>
      <c r="T402" s="174">
        <f t="shared" si="97"/>
        <v>1.7531815081269726E-5</v>
      </c>
      <c r="U402" s="174">
        <f t="shared" si="98"/>
        <v>1.3182184833277383E-5</v>
      </c>
      <c r="V402" s="174">
        <f t="shared" si="99"/>
        <v>2.0409465853825558E-5</v>
      </c>
      <c r="W402" s="174">
        <f t="shared" si="100"/>
        <v>3.260294318131568E-5</v>
      </c>
      <c r="X402" s="174">
        <f t="shared" si="101"/>
        <v>1.9175014835531131E-5</v>
      </c>
      <c r="Y402" s="174">
        <f t="shared" si="102"/>
        <v>2.2016591607907697E-5</v>
      </c>
      <c r="Z402" s="174">
        <f t="shared" si="103"/>
        <v>2.6367277037285826E-5</v>
      </c>
      <c r="AA402" s="174">
        <f t="shared" si="104"/>
        <v>2.1841343205444556E-5</v>
      </c>
      <c r="AB402" s="174">
        <f t="shared" si="105"/>
        <v>1.9197391591149761E-5</v>
      </c>
      <c r="AC402" s="174">
        <f t="shared" si="106"/>
        <v>9.461661248984921E-6</v>
      </c>
      <c r="AE402" s="175">
        <f t="shared" si="107"/>
        <v>0.75190074571118937</v>
      </c>
      <c r="AF402" s="175">
        <f t="shared" si="108"/>
        <v>1.5974422561972426</v>
      </c>
      <c r="AG402" s="175">
        <f t="shared" si="109"/>
        <v>1.1481916335788773</v>
      </c>
      <c r="AH402" s="175">
        <f t="shared" si="110"/>
        <v>0.82835035163315607</v>
      </c>
      <c r="AI402" s="175">
        <f t="shared" si="111"/>
        <v>0.49286181427620956</v>
      </c>
    </row>
    <row r="403" spans="1:35" x14ac:dyDescent="0.25">
      <c r="A403" s="30" t="s">
        <v>1154</v>
      </c>
      <c r="B403" s="136" t="s">
        <v>66</v>
      </c>
      <c r="C403" s="135" t="s">
        <v>1020</v>
      </c>
      <c r="D403" s="118">
        <v>8008811</v>
      </c>
      <c r="E403" s="118"/>
      <c r="F403" s="132"/>
      <c r="G403" s="132">
        <v>465.69356641927584</v>
      </c>
      <c r="H403" s="132">
        <v>520.92245063273015</v>
      </c>
      <c r="I403" s="133">
        <v>8.5511000000000007E-3</v>
      </c>
      <c r="J403" s="133">
        <v>4.1047000000000002E-3</v>
      </c>
      <c r="K403" s="133">
        <v>1.021E-2</v>
      </c>
      <c r="L403" s="133">
        <v>2.0080000000000001E-2</v>
      </c>
      <c r="M403" s="133">
        <v>9.8665999999999997E-3</v>
      </c>
      <c r="N403" s="133">
        <v>5.4822999999999998E-3</v>
      </c>
      <c r="O403" s="133">
        <v>1.261E-2</v>
      </c>
      <c r="P403" s="133">
        <v>5.9382000000000002E-3</v>
      </c>
      <c r="Q403" s="133">
        <v>8.5716000000000004E-3</v>
      </c>
      <c r="R403" s="133">
        <v>4.4954000000000001E-3</v>
      </c>
      <c r="T403" s="174">
        <f t="shared" si="97"/>
        <v>1.8362074584258323E-5</v>
      </c>
      <c r="U403" s="174">
        <f t="shared" si="98"/>
        <v>7.8796757463885298E-6</v>
      </c>
      <c r="V403" s="174">
        <f t="shared" si="99"/>
        <v>2.1924288279318157E-5</v>
      </c>
      <c r="W403" s="174">
        <f t="shared" si="100"/>
        <v>3.8547004406529512E-5</v>
      </c>
      <c r="X403" s="174">
        <f t="shared" si="101"/>
        <v>2.118689350996283E-5</v>
      </c>
      <c r="Y403" s="174">
        <f t="shared" si="102"/>
        <v>1.0524215251888284E-5</v>
      </c>
      <c r="Z403" s="174">
        <f t="shared" si="103"/>
        <v>2.7077891792576094E-5</v>
      </c>
      <c r="AA403" s="174">
        <f t="shared" si="104"/>
        <v>1.1399393504325376E-5</v>
      </c>
      <c r="AB403" s="174">
        <f t="shared" si="105"/>
        <v>1.8406094947600735E-5</v>
      </c>
      <c r="AC403" s="174">
        <f t="shared" si="106"/>
        <v>8.6296914147964525E-6</v>
      </c>
      <c r="AE403" s="175">
        <f t="shared" si="107"/>
        <v>0.4291277497121006</v>
      </c>
      <c r="AF403" s="175">
        <f t="shared" si="108"/>
        <v>1.7581872631592819</v>
      </c>
      <c r="AG403" s="175">
        <f t="shared" si="109"/>
        <v>0.49673234289582963</v>
      </c>
      <c r="AH403" s="175">
        <f t="shared" si="110"/>
        <v>0.42098526693465593</v>
      </c>
      <c r="AI403" s="175">
        <f t="shared" si="111"/>
        <v>0.46884966307974779</v>
      </c>
    </row>
    <row r="404" spans="1:35" x14ac:dyDescent="0.25">
      <c r="A404" s="30" t="s">
        <v>1155</v>
      </c>
      <c r="B404" s="136" t="s">
        <v>66</v>
      </c>
      <c r="C404" s="135" t="s">
        <v>1010</v>
      </c>
      <c r="D404" s="118">
        <v>7219511</v>
      </c>
      <c r="E404" s="118"/>
      <c r="F404" s="132"/>
      <c r="G404" s="132">
        <v>357.84520865295008</v>
      </c>
      <c r="H404" s="132">
        <v>46.286636934563049</v>
      </c>
      <c r="I404" s="133">
        <v>5.7821000000000001E-3</v>
      </c>
      <c r="J404" s="133">
        <v>5.2222E-4</v>
      </c>
      <c r="K404" s="133">
        <v>7.1285000000000003E-3</v>
      </c>
      <c r="L404" s="133">
        <v>1.5896E-3</v>
      </c>
      <c r="M404" s="133">
        <v>6.5575E-3</v>
      </c>
      <c r="N404" s="133">
        <v>6.9021000000000002E-4</v>
      </c>
      <c r="O404" s="133">
        <v>9.3302000000000003E-3</v>
      </c>
      <c r="P404" s="133">
        <v>1.0954999999999999E-3</v>
      </c>
      <c r="Q404" s="133">
        <v>6.2883000000000001E-3</v>
      </c>
      <c r="R404" s="133">
        <v>4.7859999999999998E-4</v>
      </c>
      <c r="T404" s="174">
        <f t="shared" si="97"/>
        <v>1.6158103728049824E-5</v>
      </c>
      <c r="U404" s="174">
        <f t="shared" si="98"/>
        <v>1.1282305965289285E-5</v>
      </c>
      <c r="V404" s="174">
        <f t="shared" si="99"/>
        <v>1.9920624414209919E-5</v>
      </c>
      <c r="W404" s="174">
        <f t="shared" si="100"/>
        <v>3.4342525300493754E-5</v>
      </c>
      <c r="X404" s="174">
        <f t="shared" si="101"/>
        <v>1.8324962417925447E-5</v>
      </c>
      <c r="Y404" s="174">
        <f t="shared" si="102"/>
        <v>1.4911647199077625E-5</v>
      </c>
      <c r="Z404" s="174">
        <f t="shared" si="103"/>
        <v>2.6073284689550592E-5</v>
      </c>
      <c r="AA404" s="174">
        <f t="shared" si="104"/>
        <v>2.3667738089262017E-5</v>
      </c>
      <c r="AB404" s="174">
        <f t="shared" si="105"/>
        <v>1.7572681841043171E-5</v>
      </c>
      <c r="AC404" s="174">
        <f t="shared" si="106"/>
        <v>1.0339917343241261E-5</v>
      </c>
      <c r="AE404" s="175">
        <f t="shared" si="107"/>
        <v>0.69824443234038969</v>
      </c>
      <c r="AF404" s="175">
        <f t="shared" si="108"/>
        <v>1.7239683147681006</v>
      </c>
      <c r="AG404" s="175">
        <f t="shared" si="109"/>
        <v>0.81373412174046678</v>
      </c>
      <c r="AH404" s="175">
        <f t="shared" si="110"/>
        <v>0.90773902755517999</v>
      </c>
      <c r="AI404" s="175">
        <f t="shared" si="111"/>
        <v>0.58840861268489508</v>
      </c>
    </row>
    <row r="405" spans="1:35" x14ac:dyDescent="0.25">
      <c r="A405" s="30" t="s">
        <v>1156</v>
      </c>
      <c r="B405" s="136" t="s">
        <v>68</v>
      </c>
      <c r="C405" s="135" t="s">
        <v>1021</v>
      </c>
      <c r="D405" s="118">
        <v>3186811</v>
      </c>
      <c r="E405" s="118" t="s">
        <v>1022</v>
      </c>
      <c r="F405" s="132"/>
      <c r="G405" s="132">
        <v>784.2</v>
      </c>
      <c r="H405" s="132">
        <v>161.69999999999999</v>
      </c>
      <c r="I405" s="133">
        <v>1.8477E-2</v>
      </c>
      <c r="J405" s="133">
        <v>2.7774000000000002E-3</v>
      </c>
      <c r="K405" s="133">
        <v>2.9012E-2</v>
      </c>
      <c r="L405" s="133">
        <v>1.3155999999999999E-2</v>
      </c>
      <c r="M405" s="133">
        <v>1.4586999999999999E-2</v>
      </c>
      <c r="N405" s="133">
        <v>7.0143999999999996E-3</v>
      </c>
      <c r="O405" s="133">
        <v>1.8898000000000002E-2</v>
      </c>
      <c r="P405" s="133">
        <v>6.3458000000000004E-3</v>
      </c>
      <c r="Q405" s="133">
        <v>1.6945999999999999E-2</v>
      </c>
      <c r="R405" s="133">
        <v>2.7455000000000001E-3</v>
      </c>
      <c r="T405" s="174">
        <f t="shared" si="97"/>
        <v>2.356159143075746E-5</v>
      </c>
      <c r="U405" s="174">
        <f t="shared" si="98"/>
        <v>1.7176252319109463E-5</v>
      </c>
      <c r="V405" s="174">
        <f t="shared" si="99"/>
        <v>3.699566437133384E-5</v>
      </c>
      <c r="W405" s="174">
        <f t="shared" si="100"/>
        <v>8.1360544217687076E-5</v>
      </c>
      <c r="X405" s="174">
        <f t="shared" si="101"/>
        <v>1.860112216271359E-5</v>
      </c>
      <c r="Y405" s="174">
        <f t="shared" si="102"/>
        <v>4.3379097093382805E-5</v>
      </c>
      <c r="Z405" s="174">
        <f t="shared" si="103"/>
        <v>2.4098444274419793E-5</v>
      </c>
      <c r="AA405" s="174">
        <f t="shared" si="104"/>
        <v>3.9244279529993823E-5</v>
      </c>
      <c r="AB405" s="174">
        <f t="shared" si="105"/>
        <v>2.160928334608518E-5</v>
      </c>
      <c r="AC405" s="174">
        <f t="shared" si="106"/>
        <v>1.6978973407544838E-5</v>
      </c>
      <c r="AE405" s="175">
        <f t="shared" si="107"/>
        <v>0.72899372563974896</v>
      </c>
      <c r="AF405" s="175">
        <f t="shared" si="108"/>
        <v>2.1991913268823318</v>
      </c>
      <c r="AG405" s="175">
        <f t="shared" si="109"/>
        <v>2.3320688243388497</v>
      </c>
      <c r="AH405" s="175">
        <f t="shared" si="110"/>
        <v>1.6284984658387742</v>
      </c>
      <c r="AI405" s="175">
        <f t="shared" si="111"/>
        <v>0.78572589084129962</v>
      </c>
    </row>
    <row r="406" spans="1:35" x14ac:dyDescent="0.25">
      <c r="A406" s="30" t="s">
        <v>1157</v>
      </c>
      <c r="B406" s="136" t="s">
        <v>68</v>
      </c>
      <c r="C406" s="135" t="s">
        <v>1023</v>
      </c>
      <c r="D406" s="118">
        <v>9248211</v>
      </c>
      <c r="E406" s="118" t="s">
        <v>1022</v>
      </c>
      <c r="F406" s="132"/>
      <c r="G406" s="132">
        <v>509.8</v>
      </c>
      <c r="H406" s="132">
        <v>66.8</v>
      </c>
      <c r="I406" s="133">
        <v>1.2142E-2</v>
      </c>
      <c r="J406" s="133">
        <v>9.2953000000000003E-4</v>
      </c>
      <c r="K406" s="133">
        <v>1.7724E-2</v>
      </c>
      <c r="L406" s="133">
        <v>5.9280000000000001E-3</v>
      </c>
      <c r="M406" s="133">
        <v>9.1585E-3</v>
      </c>
      <c r="N406" s="133">
        <v>2.1821000000000002E-3</v>
      </c>
      <c r="O406" s="133">
        <v>1.3413E-2</v>
      </c>
      <c r="P406" s="133">
        <v>2.3191000000000002E-3</v>
      </c>
      <c r="Q406" s="133">
        <v>1.0519000000000001E-2</v>
      </c>
      <c r="R406" s="133">
        <v>8.6713999999999997E-4</v>
      </c>
      <c r="T406" s="174">
        <f t="shared" si="97"/>
        <v>2.3817183209101609E-5</v>
      </c>
      <c r="U406" s="174">
        <f t="shared" si="98"/>
        <v>1.3915119760479043E-5</v>
      </c>
      <c r="V406" s="174">
        <f t="shared" si="99"/>
        <v>3.4766575127500981E-5</v>
      </c>
      <c r="W406" s="174">
        <f t="shared" si="100"/>
        <v>8.874251497005988E-5</v>
      </c>
      <c r="X406" s="174">
        <f t="shared" si="101"/>
        <v>1.7964888191447625E-5</v>
      </c>
      <c r="Y406" s="174">
        <f t="shared" si="102"/>
        <v>3.2666167664670662E-5</v>
      </c>
      <c r="Z406" s="174">
        <f t="shared" si="103"/>
        <v>2.6310317771675165E-5</v>
      </c>
      <c r="AA406" s="174">
        <f t="shared" si="104"/>
        <v>3.471706586826348E-5</v>
      </c>
      <c r="AB406" s="174">
        <f t="shared" si="105"/>
        <v>2.0633581796783053E-5</v>
      </c>
      <c r="AC406" s="174">
        <f t="shared" si="106"/>
        <v>1.2981137724550899E-5</v>
      </c>
      <c r="AE406" s="175">
        <f t="shared" si="107"/>
        <v>0.5842470807027027</v>
      </c>
      <c r="AF406" s="175">
        <f t="shared" si="108"/>
        <v>2.5525239297978182</v>
      </c>
      <c r="AG406" s="175">
        <f t="shared" si="109"/>
        <v>1.8183340367362675</v>
      </c>
      <c r="AH406" s="175">
        <f t="shared" si="110"/>
        <v>1.3195228643585122</v>
      </c>
      <c r="AI406" s="175">
        <f t="shared" si="111"/>
        <v>0.6291267242110512</v>
      </c>
    </row>
    <row r="407" spans="1:35" x14ac:dyDescent="0.25">
      <c r="A407" s="30" t="s">
        <v>1158</v>
      </c>
      <c r="B407" s="136" t="s">
        <v>68</v>
      </c>
      <c r="C407" s="135" t="s">
        <v>1024</v>
      </c>
      <c r="D407" s="118">
        <v>6582111</v>
      </c>
      <c r="E407" s="118" t="s">
        <v>1025</v>
      </c>
      <c r="F407" s="132"/>
      <c r="G407" s="132">
        <v>332.2</v>
      </c>
      <c r="H407" s="132">
        <v>94.5</v>
      </c>
      <c r="I407" s="133">
        <v>5.6477999999999997E-3</v>
      </c>
      <c r="J407" s="133">
        <v>1.7983000000000001E-3</v>
      </c>
      <c r="K407" s="133">
        <v>2.8257999999999998E-2</v>
      </c>
      <c r="L407" s="133">
        <v>1.3014E-2</v>
      </c>
      <c r="M407" s="133">
        <v>5.3426000000000003E-3</v>
      </c>
      <c r="N407" s="133">
        <v>3.1109000000000002E-3</v>
      </c>
      <c r="O407" s="133">
        <v>8.1875999999999997E-3</v>
      </c>
      <c r="P407" s="133">
        <v>4.2399999999999998E-3</v>
      </c>
      <c r="Q407" s="133">
        <v>7.4663999999999998E-3</v>
      </c>
      <c r="R407" s="133">
        <v>1.7535000000000001E-3</v>
      </c>
      <c r="T407" s="174">
        <f t="shared" si="97"/>
        <v>1.7001204093919325E-5</v>
      </c>
      <c r="U407" s="174">
        <f t="shared" si="98"/>
        <v>1.902962962962963E-5</v>
      </c>
      <c r="V407" s="174">
        <f t="shared" si="99"/>
        <v>8.5063214930764601E-5</v>
      </c>
      <c r="W407" s="174">
        <f t="shared" si="100"/>
        <v>1.3771428571428572E-4</v>
      </c>
      <c r="X407" s="174">
        <f t="shared" si="101"/>
        <v>1.6082480433473813E-5</v>
      </c>
      <c r="Y407" s="174">
        <f t="shared" si="102"/>
        <v>3.2919576719576725E-5</v>
      </c>
      <c r="Z407" s="174">
        <f t="shared" si="103"/>
        <v>2.4646598434677905E-5</v>
      </c>
      <c r="AA407" s="174">
        <f t="shared" si="104"/>
        <v>4.4867724867724867E-5</v>
      </c>
      <c r="AB407" s="174">
        <f t="shared" si="105"/>
        <v>2.2475617098133655E-5</v>
      </c>
      <c r="AC407" s="174">
        <f t="shared" si="106"/>
        <v>1.8555555555555557E-5</v>
      </c>
      <c r="AE407" s="175">
        <f t="shared" si="107"/>
        <v>1.1193106984955139</v>
      </c>
      <c r="AF407" s="175">
        <f t="shared" si="108"/>
        <v>1.618964035469096</v>
      </c>
      <c r="AG407" s="175">
        <f t="shared" si="109"/>
        <v>2.0469216086256479</v>
      </c>
      <c r="AH407" s="175">
        <f t="shared" si="110"/>
        <v>1.8204428893763986</v>
      </c>
      <c r="AI407" s="175">
        <f t="shared" si="111"/>
        <v>0.82558603283450605</v>
      </c>
    </row>
    <row r="408" spans="1:35" x14ac:dyDescent="0.25">
      <c r="A408" s="30" t="s">
        <v>1159</v>
      </c>
      <c r="B408" s="136" t="s">
        <v>68</v>
      </c>
      <c r="C408" s="135" t="s">
        <v>1026</v>
      </c>
      <c r="D408" s="118">
        <v>3881611</v>
      </c>
      <c r="E408" s="118" t="s">
        <v>1027</v>
      </c>
      <c r="F408" s="132"/>
      <c r="G408" s="132">
        <v>472.9</v>
      </c>
      <c r="H408" s="132">
        <v>329.3</v>
      </c>
      <c r="I408" s="133">
        <v>1.4605E-2</v>
      </c>
      <c r="J408" s="133">
        <v>9.8145000000000003E-3</v>
      </c>
      <c r="K408" s="133">
        <v>3.5210999999999999E-2</v>
      </c>
      <c r="L408" s="133">
        <v>4.9668999999999998E-2</v>
      </c>
      <c r="M408" s="133">
        <v>9.7470999999999999E-3</v>
      </c>
      <c r="N408" s="133">
        <v>1.2968E-2</v>
      </c>
      <c r="O408" s="133">
        <v>1.4396000000000001E-2</v>
      </c>
      <c r="P408" s="133">
        <v>1.9909E-2</v>
      </c>
      <c r="Q408" s="133">
        <v>1.2782999999999999E-2</v>
      </c>
      <c r="R408" s="133">
        <v>1.315E-2</v>
      </c>
      <c r="T408" s="174">
        <f t="shared" si="97"/>
        <v>3.0883907802918167E-5</v>
      </c>
      <c r="U408" s="174">
        <f t="shared" si="98"/>
        <v>2.98041299726693E-5</v>
      </c>
      <c r="V408" s="174">
        <f t="shared" si="99"/>
        <v>7.4457602030027496E-5</v>
      </c>
      <c r="W408" s="174">
        <f t="shared" si="100"/>
        <v>1.5083206802307924E-4</v>
      </c>
      <c r="X408" s="174">
        <f t="shared" si="101"/>
        <v>2.0611334320152254E-5</v>
      </c>
      <c r="Y408" s="174">
        <f t="shared" si="102"/>
        <v>3.9380504099605224E-5</v>
      </c>
      <c r="Z408" s="174">
        <f t="shared" si="103"/>
        <v>3.0441953901459086E-5</v>
      </c>
      <c r="AA408" s="174">
        <f t="shared" si="104"/>
        <v>6.0458548436076524E-5</v>
      </c>
      <c r="AB408" s="174">
        <f t="shared" si="105"/>
        <v>2.7031084795939946E-5</v>
      </c>
      <c r="AC408" s="174">
        <f t="shared" si="106"/>
        <v>3.9933191618584876E-5</v>
      </c>
      <c r="AE408" s="175">
        <f t="shared" si="107"/>
        <v>0.96503752578399937</v>
      </c>
      <c r="AF408" s="175">
        <f t="shared" si="108"/>
        <v>2.0257443687516448</v>
      </c>
      <c r="AG408" s="175">
        <f t="shared" si="109"/>
        <v>1.9106237125609986</v>
      </c>
      <c r="AH408" s="175">
        <f t="shared" si="110"/>
        <v>1.9860271989039029</v>
      </c>
      <c r="AI408" s="175">
        <f t="shared" si="111"/>
        <v>1.4773062908885854</v>
      </c>
    </row>
    <row r="409" spans="1:35" x14ac:dyDescent="0.25">
      <c r="A409" s="30" t="s">
        <v>1160</v>
      </c>
      <c r="B409" s="136" t="s">
        <v>68</v>
      </c>
      <c r="C409" s="135" t="s">
        <v>1028</v>
      </c>
      <c r="D409" s="118">
        <v>7872711</v>
      </c>
      <c r="E409" s="118" t="s">
        <v>1029</v>
      </c>
      <c r="F409" s="132"/>
      <c r="G409" s="132">
        <v>202.4</v>
      </c>
      <c r="H409" s="132">
        <v>51.6</v>
      </c>
      <c r="I409" s="133">
        <v>4.6915000000000004E-3</v>
      </c>
      <c r="J409" s="133">
        <v>7.6581000000000002E-4</v>
      </c>
      <c r="K409" s="133">
        <v>5.7952999999999998E-3</v>
      </c>
      <c r="L409" s="133">
        <v>2.4031999999999999E-3</v>
      </c>
      <c r="M409" s="133">
        <v>3.6227E-3</v>
      </c>
      <c r="N409" s="133">
        <v>1.6337999999999999E-3</v>
      </c>
      <c r="O409" s="133">
        <v>5.7476999999999997E-3</v>
      </c>
      <c r="P409" s="133">
        <v>2.1790999999999998E-3</v>
      </c>
      <c r="Q409" s="133">
        <v>3.3884000000000002E-3</v>
      </c>
      <c r="R409" s="133">
        <v>7.0394999999999995E-4</v>
      </c>
      <c r="T409" s="174">
        <f t="shared" si="97"/>
        <v>2.3179347826086956E-5</v>
      </c>
      <c r="U409" s="174">
        <f t="shared" si="98"/>
        <v>1.4841279069767441E-5</v>
      </c>
      <c r="V409" s="174">
        <f t="shared" si="99"/>
        <v>2.863290513833992E-5</v>
      </c>
      <c r="W409" s="174">
        <f t="shared" si="100"/>
        <v>4.6573643410852709E-5</v>
      </c>
      <c r="X409" s="174">
        <f t="shared" si="101"/>
        <v>1.7898715415019764E-5</v>
      </c>
      <c r="Y409" s="174">
        <f t="shared" si="102"/>
        <v>3.1662790697674419E-5</v>
      </c>
      <c r="Z409" s="174">
        <f t="shared" si="103"/>
        <v>2.839772727272727E-5</v>
      </c>
      <c r="AA409" s="174">
        <f t="shared" si="104"/>
        <v>4.2230620155038752E-5</v>
      </c>
      <c r="AB409" s="174">
        <f t="shared" si="105"/>
        <v>1.674110671936759E-5</v>
      </c>
      <c r="AC409" s="174">
        <f t="shared" si="106"/>
        <v>1.3642441860465115E-5</v>
      </c>
      <c r="AE409" s="175">
        <f t="shared" si="107"/>
        <v>0.64028026936394122</v>
      </c>
      <c r="AF409" s="175">
        <f t="shared" si="108"/>
        <v>1.6265776450497107</v>
      </c>
      <c r="AG409" s="175">
        <f t="shared" si="109"/>
        <v>1.7689979399920783</v>
      </c>
      <c r="AH409" s="175">
        <f t="shared" si="110"/>
        <v>1.487112674527175</v>
      </c>
      <c r="AI409" s="175">
        <f t="shared" si="111"/>
        <v>0.81490680927816639</v>
      </c>
    </row>
    <row r="410" spans="1:35" x14ac:dyDescent="0.25">
      <c r="A410" s="30" t="s">
        <v>1161</v>
      </c>
      <c r="B410" s="136" t="s">
        <v>68</v>
      </c>
      <c r="C410" s="135" t="s">
        <v>1030</v>
      </c>
      <c r="D410" s="118">
        <v>6532511</v>
      </c>
      <c r="E410" s="118" t="s">
        <v>1031</v>
      </c>
      <c r="F410" s="132"/>
      <c r="G410" s="132">
        <v>255.5</v>
      </c>
      <c r="H410" s="132">
        <v>50.5</v>
      </c>
      <c r="I410" s="133">
        <v>4.4148E-3</v>
      </c>
      <c r="J410" s="133">
        <v>9.6604000000000004E-4</v>
      </c>
      <c r="K410" s="133">
        <v>2.2332000000000001E-2</v>
      </c>
      <c r="L410" s="133">
        <v>6.7990000000000004E-3</v>
      </c>
      <c r="M410" s="133">
        <v>3.9373000000000003E-3</v>
      </c>
      <c r="N410" s="133">
        <v>1.7155E-3</v>
      </c>
      <c r="O410" s="133">
        <v>7.8811000000000003E-3</v>
      </c>
      <c r="P410" s="133">
        <v>2.6543999999999999E-3</v>
      </c>
      <c r="Q410" s="133">
        <v>5.9170000000000004E-3</v>
      </c>
      <c r="R410" s="133">
        <v>9.4870000000000002E-4</v>
      </c>
      <c r="T410" s="174">
        <f t="shared" si="97"/>
        <v>1.7279060665362035E-5</v>
      </c>
      <c r="U410" s="174">
        <f t="shared" si="98"/>
        <v>1.9129504950495052E-5</v>
      </c>
      <c r="V410" s="174">
        <f t="shared" si="99"/>
        <v>8.740508806262232E-5</v>
      </c>
      <c r="W410" s="174">
        <f t="shared" si="100"/>
        <v>1.3463366336633663E-4</v>
      </c>
      <c r="X410" s="174">
        <f t="shared" si="101"/>
        <v>1.5410176125244621E-5</v>
      </c>
      <c r="Y410" s="174">
        <f t="shared" si="102"/>
        <v>3.3970297029702973E-5</v>
      </c>
      <c r="Z410" s="174">
        <f t="shared" si="103"/>
        <v>3.0845792563600782E-5</v>
      </c>
      <c r="AA410" s="174">
        <f t="shared" si="104"/>
        <v>5.2562376237623761E-5</v>
      </c>
      <c r="AB410" s="174">
        <f t="shared" si="105"/>
        <v>2.3158512720156558E-5</v>
      </c>
      <c r="AC410" s="174">
        <f t="shared" si="106"/>
        <v>1.8786138613861386E-5</v>
      </c>
      <c r="AE410" s="175">
        <f t="shared" si="107"/>
        <v>1.1070917175979627</v>
      </c>
      <c r="AF410" s="175">
        <f t="shared" si="108"/>
        <v>1.5403412587362979</v>
      </c>
      <c r="AG410" s="175">
        <f t="shared" si="109"/>
        <v>2.2044067993521215</v>
      </c>
      <c r="AH410" s="175">
        <f t="shared" si="110"/>
        <v>1.7040371431288617</v>
      </c>
      <c r="AI410" s="175">
        <f t="shared" si="111"/>
        <v>0.81119797462254239</v>
      </c>
    </row>
    <row r="411" spans="1:35" x14ac:dyDescent="0.25">
      <c r="A411" s="30" t="s">
        <v>1162</v>
      </c>
      <c r="B411" s="136" t="s">
        <v>68</v>
      </c>
      <c r="C411" s="135" t="s">
        <v>1028</v>
      </c>
      <c r="D411" s="118">
        <v>7872711</v>
      </c>
      <c r="E411" s="118" t="s">
        <v>1032</v>
      </c>
      <c r="F411" s="132"/>
      <c r="G411" s="132">
        <v>404.2</v>
      </c>
      <c r="H411" s="132">
        <v>25.8</v>
      </c>
      <c r="I411" s="133">
        <v>9.7248000000000005E-3</v>
      </c>
      <c r="J411" s="133">
        <v>3.8967E-4</v>
      </c>
      <c r="K411" s="133">
        <v>1.3037E-2</v>
      </c>
      <c r="L411" s="133">
        <v>1.1134999999999999E-3</v>
      </c>
      <c r="M411" s="133">
        <v>7.5290000000000001E-3</v>
      </c>
      <c r="N411" s="133">
        <v>9.7375000000000001E-4</v>
      </c>
      <c r="O411" s="133">
        <v>1.2078E-2</v>
      </c>
      <c r="P411" s="133">
        <v>1.2302999999999999E-3</v>
      </c>
      <c r="Q411" s="133">
        <v>7.2059999999999997E-3</v>
      </c>
      <c r="R411" s="133">
        <v>3.9031E-4</v>
      </c>
      <c r="T411" s="174">
        <f t="shared" si="97"/>
        <v>2.4059376546264226E-5</v>
      </c>
      <c r="U411" s="174">
        <f t="shared" si="98"/>
        <v>1.5103488372093023E-5</v>
      </c>
      <c r="V411" s="174">
        <f t="shared" si="99"/>
        <v>3.2253834735279566E-5</v>
      </c>
      <c r="W411" s="174">
        <f t="shared" si="100"/>
        <v>4.3158914728682166E-5</v>
      </c>
      <c r="X411" s="174">
        <f t="shared" si="101"/>
        <v>1.8626917367639783E-5</v>
      </c>
      <c r="Y411" s="174">
        <f t="shared" si="102"/>
        <v>3.7742248062015501E-5</v>
      </c>
      <c r="Z411" s="174">
        <f t="shared" si="103"/>
        <v>2.988124690747155E-5</v>
      </c>
      <c r="AA411" s="174">
        <f t="shared" si="104"/>
        <v>4.76860465116279E-5</v>
      </c>
      <c r="AB411" s="174">
        <f t="shared" si="105"/>
        <v>1.7827808015833747E-5</v>
      </c>
      <c r="AC411" s="174">
        <f t="shared" si="106"/>
        <v>1.512829457364341E-5</v>
      </c>
      <c r="AE411" s="175">
        <f t="shared" si="107"/>
        <v>0.62775892563343205</v>
      </c>
      <c r="AF411" s="175">
        <f t="shared" si="108"/>
        <v>1.3381018127892406</v>
      </c>
      <c r="AG411" s="175">
        <f t="shared" si="109"/>
        <v>2.02622083499358</v>
      </c>
      <c r="AH411" s="175">
        <f t="shared" si="110"/>
        <v>1.5958519622454046</v>
      </c>
      <c r="AI411" s="175">
        <f t="shared" si="111"/>
        <v>0.84857849939864916</v>
      </c>
    </row>
    <row r="412" spans="1:35" x14ac:dyDescent="0.25">
      <c r="A412" s="30" t="s">
        <v>1163</v>
      </c>
      <c r="B412" s="136" t="s">
        <v>68</v>
      </c>
      <c r="C412" s="135" t="s">
        <v>1033</v>
      </c>
      <c r="D412" s="118">
        <v>4966711</v>
      </c>
      <c r="E412" s="118" t="s">
        <v>1034</v>
      </c>
      <c r="F412" s="132"/>
      <c r="G412" s="132">
        <v>232.9</v>
      </c>
      <c r="H412" s="132">
        <v>13.8</v>
      </c>
      <c r="I412" s="133">
        <v>4.3261999999999997E-3</v>
      </c>
      <c r="J412" s="133">
        <v>2.3525999999999999E-4</v>
      </c>
      <c r="K412" s="133">
        <v>1.6664000000000002E-2</v>
      </c>
      <c r="L412" s="133">
        <v>1.5284999999999999E-3</v>
      </c>
      <c r="M412" s="133">
        <v>3.5977000000000001E-3</v>
      </c>
      <c r="N412" s="133">
        <v>4.0441000000000001E-4</v>
      </c>
      <c r="O412" s="133">
        <v>6.0629000000000004E-3</v>
      </c>
      <c r="P412" s="133">
        <v>6.0625999999999996E-4</v>
      </c>
      <c r="Q412" s="133">
        <v>4.9256999999999999E-3</v>
      </c>
      <c r="R412" s="133">
        <v>2.218E-4</v>
      </c>
      <c r="T412" s="174">
        <f t="shared" si="97"/>
        <v>1.8575354229282951E-5</v>
      </c>
      <c r="U412" s="174">
        <f t="shared" si="98"/>
        <v>1.7047826086956522E-5</v>
      </c>
      <c r="V412" s="174">
        <f t="shared" si="99"/>
        <v>7.1550021468441395E-5</v>
      </c>
      <c r="W412" s="174">
        <f t="shared" si="100"/>
        <v>1.1076086956521737E-4</v>
      </c>
      <c r="X412" s="174">
        <f t="shared" si="101"/>
        <v>1.5447402318591669E-5</v>
      </c>
      <c r="Y412" s="174">
        <f t="shared" si="102"/>
        <v>2.9305072463768115E-5</v>
      </c>
      <c r="Z412" s="174">
        <f t="shared" si="103"/>
        <v>2.6032202662086732E-5</v>
      </c>
      <c r="AA412" s="174">
        <f t="shared" si="104"/>
        <v>4.3931884057971011E-5</v>
      </c>
      <c r="AB412" s="174">
        <f t="shared" si="105"/>
        <v>2.1149420352082437E-5</v>
      </c>
      <c r="AC412" s="174">
        <f t="shared" si="106"/>
        <v>1.6072463768115942E-5</v>
      </c>
      <c r="AE412" s="175">
        <f t="shared" si="107"/>
        <v>0.91776586742456989</v>
      </c>
      <c r="AF412" s="175">
        <f t="shared" si="108"/>
        <v>1.5480200745162702</v>
      </c>
      <c r="AG412" s="175">
        <f t="shared" si="109"/>
        <v>1.8970874105154945</v>
      </c>
      <c r="AH412" s="175">
        <f t="shared" si="110"/>
        <v>1.6875976508109072</v>
      </c>
      <c r="AI412" s="175">
        <f t="shared" si="111"/>
        <v>0.75994819245877809</v>
      </c>
    </row>
    <row r="413" spans="1:35" x14ac:dyDescent="0.25">
      <c r="A413" s="30" t="s">
        <v>1164</v>
      </c>
      <c r="B413" s="136" t="s">
        <v>68</v>
      </c>
      <c r="C413" s="135" t="s">
        <v>1028</v>
      </c>
      <c r="D413" s="118">
        <v>7872711</v>
      </c>
      <c r="E413" s="118" t="s">
        <v>1035</v>
      </c>
      <c r="F413" s="132"/>
      <c r="G413" s="132">
        <v>404.2</v>
      </c>
      <c r="H413" s="132">
        <v>25.8</v>
      </c>
      <c r="I413" s="133">
        <v>9.7269999999999995E-3</v>
      </c>
      <c r="J413" s="133">
        <v>3.8988E-4</v>
      </c>
      <c r="K413" s="133">
        <v>1.3039E-2</v>
      </c>
      <c r="L413" s="133">
        <v>1.1137E-3</v>
      </c>
      <c r="M413" s="133">
        <v>7.5326000000000004E-3</v>
      </c>
      <c r="N413" s="133">
        <v>9.7437000000000001E-4</v>
      </c>
      <c r="O413" s="133">
        <v>1.2082000000000001E-2</v>
      </c>
      <c r="P413" s="133">
        <v>1.2308E-3</v>
      </c>
      <c r="Q413" s="133">
        <v>7.2084000000000002E-3</v>
      </c>
      <c r="R413" s="133">
        <v>3.9050000000000001E-4</v>
      </c>
      <c r="T413" s="174">
        <f t="shared" si="97"/>
        <v>2.4064819396338445E-5</v>
      </c>
      <c r="U413" s="174">
        <f t="shared" si="98"/>
        <v>1.5111627906976744E-5</v>
      </c>
      <c r="V413" s="174">
        <f t="shared" si="99"/>
        <v>3.2258782780801585E-5</v>
      </c>
      <c r="W413" s="174">
        <f t="shared" si="100"/>
        <v>4.3166666666666668E-5</v>
      </c>
      <c r="X413" s="174">
        <f t="shared" si="101"/>
        <v>1.8635823849579418E-5</v>
      </c>
      <c r="Y413" s="174">
        <f t="shared" si="102"/>
        <v>3.7766279069767441E-5</v>
      </c>
      <c r="Z413" s="174">
        <f t="shared" si="103"/>
        <v>2.9891142998515588E-5</v>
      </c>
      <c r="AA413" s="174">
        <f t="shared" si="104"/>
        <v>4.7705426356589145E-5</v>
      </c>
      <c r="AB413" s="174">
        <f t="shared" si="105"/>
        <v>1.7833745670460169E-5</v>
      </c>
      <c r="AC413" s="174">
        <f t="shared" si="106"/>
        <v>1.5135658914728683E-5</v>
      </c>
      <c r="AE413" s="175">
        <f t="shared" si="107"/>
        <v>0.62795517631335462</v>
      </c>
      <c r="AF413" s="175">
        <f t="shared" si="108"/>
        <v>1.338136871436971</v>
      </c>
      <c r="AG413" s="175">
        <f t="shared" si="109"/>
        <v>2.0265419642620075</v>
      </c>
      <c r="AH413" s="175">
        <f t="shared" si="110"/>
        <v>1.5959719693207524</v>
      </c>
      <c r="AI413" s="175">
        <f t="shared" si="111"/>
        <v>0.84870891367478685</v>
      </c>
    </row>
    <row r="414" spans="1:35" x14ac:dyDescent="0.25">
      <c r="A414" s="30" t="s">
        <v>1165</v>
      </c>
      <c r="B414" s="136" t="s">
        <v>68</v>
      </c>
      <c r="C414" s="135" t="s">
        <v>1036</v>
      </c>
      <c r="D414" s="118">
        <v>7873611</v>
      </c>
      <c r="E414" s="118" t="s">
        <v>1037</v>
      </c>
      <c r="F414" s="132"/>
      <c r="G414" s="132">
        <v>497.9</v>
      </c>
      <c r="H414" s="132">
        <v>266.39999999999998</v>
      </c>
      <c r="I414" s="133">
        <v>1.5292999999999999E-2</v>
      </c>
      <c r="J414" s="133">
        <v>7.6864999999999998E-3</v>
      </c>
      <c r="K414" s="133">
        <v>4.9371999999999999E-2</v>
      </c>
      <c r="L414" s="133">
        <v>4.0758999999999997E-2</v>
      </c>
      <c r="M414" s="133">
        <v>9.5361000000000005E-3</v>
      </c>
      <c r="N414" s="133">
        <v>1.0338E-2</v>
      </c>
      <c r="O414" s="133">
        <v>1.3535E-2</v>
      </c>
      <c r="P414" s="133">
        <v>1.1495999999999999E-2</v>
      </c>
      <c r="Q414" s="133">
        <v>1.6701000000000001E-2</v>
      </c>
      <c r="R414" s="133">
        <v>7.1990999999999999E-3</v>
      </c>
      <c r="T414" s="174">
        <f t="shared" si="97"/>
        <v>3.0715003012653142E-5</v>
      </c>
      <c r="U414" s="174">
        <f t="shared" si="98"/>
        <v>2.885322822822823E-5</v>
      </c>
      <c r="V414" s="174">
        <f t="shared" si="99"/>
        <v>9.9160473990761197E-5</v>
      </c>
      <c r="W414" s="174">
        <f t="shared" si="100"/>
        <v>1.5299924924924924E-4</v>
      </c>
      <c r="X414" s="174">
        <f t="shared" si="101"/>
        <v>1.9152641092588876E-5</v>
      </c>
      <c r="Y414" s="174">
        <f t="shared" si="102"/>
        <v>3.8806306306306309E-5</v>
      </c>
      <c r="Z414" s="174">
        <f t="shared" si="103"/>
        <v>2.7184173528821049E-5</v>
      </c>
      <c r="AA414" s="174">
        <f t="shared" si="104"/>
        <v>4.3153153153153156E-5</v>
      </c>
      <c r="AB414" s="174">
        <f t="shared" si="105"/>
        <v>3.3542880096404905E-5</v>
      </c>
      <c r="AC414" s="174">
        <f t="shared" si="106"/>
        <v>2.702364864864865E-5</v>
      </c>
      <c r="AE414" s="175">
        <f t="shared" si="107"/>
        <v>0.93938549237133562</v>
      </c>
      <c r="AF414" s="175">
        <f t="shared" si="108"/>
        <v>1.5429459248400146</v>
      </c>
      <c r="AG414" s="175">
        <f t="shared" si="109"/>
        <v>2.026159531664927</v>
      </c>
      <c r="AH414" s="175">
        <f t="shared" si="110"/>
        <v>1.5874366424052424</v>
      </c>
      <c r="AI414" s="175">
        <f t="shared" si="111"/>
        <v>0.80564485133597752</v>
      </c>
    </row>
    <row r="415" spans="1:35" x14ac:dyDescent="0.25">
      <c r="A415" s="30" t="s">
        <v>1166</v>
      </c>
      <c r="B415" s="136" t="s">
        <v>68</v>
      </c>
      <c r="C415" s="135" t="s">
        <v>1038</v>
      </c>
      <c r="D415" s="118">
        <v>6582211</v>
      </c>
      <c r="E415" s="118" t="s">
        <v>1039</v>
      </c>
      <c r="F415" s="132"/>
      <c r="G415" s="132">
        <v>477.1</v>
      </c>
      <c r="H415" s="132">
        <v>401.6</v>
      </c>
      <c r="I415" s="133">
        <v>1.1866E-2</v>
      </c>
      <c r="J415" s="133">
        <v>1.2739E-2</v>
      </c>
      <c r="K415" s="133">
        <v>3.6676E-2</v>
      </c>
      <c r="L415" s="133">
        <v>5.8091999999999998E-2</v>
      </c>
      <c r="M415" s="133">
        <v>1.1439E-2</v>
      </c>
      <c r="N415" s="133">
        <v>1.7725999999999999E-2</v>
      </c>
      <c r="O415" s="133">
        <v>1.4269E-2</v>
      </c>
      <c r="P415" s="133">
        <v>2.4060999999999999E-2</v>
      </c>
      <c r="Q415" s="133">
        <v>1.3051E-2</v>
      </c>
      <c r="R415" s="133">
        <v>1.4461999999999999E-2</v>
      </c>
      <c r="T415" s="174">
        <f t="shared" si="97"/>
        <v>2.4871096206246067E-5</v>
      </c>
      <c r="U415" s="174">
        <f t="shared" si="98"/>
        <v>3.1720617529880477E-5</v>
      </c>
      <c r="V415" s="174">
        <f t="shared" si="99"/>
        <v>7.6872773003563196E-5</v>
      </c>
      <c r="W415" s="174">
        <f t="shared" si="100"/>
        <v>1.4465139442231074E-4</v>
      </c>
      <c r="X415" s="174">
        <f t="shared" si="101"/>
        <v>2.3976105638230977E-5</v>
      </c>
      <c r="Y415" s="174">
        <f t="shared" si="102"/>
        <v>4.413844621513944E-5</v>
      </c>
      <c r="Z415" s="174">
        <f t="shared" si="103"/>
        <v>2.9907776147558164E-5</v>
      </c>
      <c r="AA415" s="174">
        <f t="shared" si="104"/>
        <v>5.9912848605577686E-5</v>
      </c>
      <c r="AB415" s="174">
        <f t="shared" si="105"/>
        <v>2.7354852232236427E-5</v>
      </c>
      <c r="AC415" s="174">
        <f t="shared" si="106"/>
        <v>3.6010956175298799E-5</v>
      </c>
      <c r="AE415" s="175">
        <f t="shared" si="107"/>
        <v>1.275400861579806</v>
      </c>
      <c r="AF415" s="175">
        <f t="shared" si="108"/>
        <v>1.881698666127289</v>
      </c>
      <c r="AG415" s="175">
        <f t="shared" si="109"/>
        <v>1.8409347573426897</v>
      </c>
      <c r="AH415" s="175">
        <f t="shared" si="110"/>
        <v>2.0032532111375088</v>
      </c>
      <c r="AI415" s="175">
        <f t="shared" si="111"/>
        <v>1.3164376056421008</v>
      </c>
    </row>
    <row r="416" spans="1:35" x14ac:dyDescent="0.25">
      <c r="A416" s="30" t="s">
        <v>1167</v>
      </c>
      <c r="B416" s="136" t="s">
        <v>68</v>
      </c>
      <c r="C416" s="135" t="s">
        <v>1040</v>
      </c>
      <c r="D416" s="118">
        <v>6463511</v>
      </c>
      <c r="E416" s="118"/>
      <c r="F416" s="132"/>
      <c r="G416" s="132">
        <v>145.19542117060578</v>
      </c>
      <c r="H416" s="132">
        <v>1076.9170147179204</v>
      </c>
      <c r="I416" s="133">
        <v>3.4851000000000001E-3</v>
      </c>
      <c r="J416" s="133">
        <v>3.5687000000000003E-2</v>
      </c>
      <c r="K416" s="133">
        <v>7.4329000000000001E-3</v>
      </c>
      <c r="L416" s="133">
        <v>9.3092999999999995E-2</v>
      </c>
      <c r="M416" s="133">
        <v>2.7894E-3</v>
      </c>
      <c r="N416" s="133">
        <v>2.6839999999999999E-2</v>
      </c>
      <c r="O416" s="133">
        <v>5.1453000000000002E-3</v>
      </c>
      <c r="P416" s="133">
        <v>7.4412000000000006E-2</v>
      </c>
      <c r="Q416" s="133">
        <v>3.6002999999999999E-3</v>
      </c>
      <c r="R416" s="133">
        <v>3.2665E-2</v>
      </c>
      <c r="T416" s="174">
        <f t="shared" si="97"/>
        <v>2.4002823036030728E-5</v>
      </c>
      <c r="U416" s="174">
        <f t="shared" si="98"/>
        <v>3.3138115112191433E-5</v>
      </c>
      <c r="V416" s="174">
        <f t="shared" si="99"/>
        <v>5.1192385683197843E-5</v>
      </c>
      <c r="W416" s="174">
        <f t="shared" si="100"/>
        <v>8.6443986609668419E-5</v>
      </c>
      <c r="X416" s="174">
        <f t="shared" si="101"/>
        <v>1.9211349624603055E-5</v>
      </c>
      <c r="Y416" s="174">
        <f t="shared" si="102"/>
        <v>2.4922997439157618E-5</v>
      </c>
      <c r="Z416" s="174">
        <f t="shared" si="103"/>
        <v>3.5437067908320826E-5</v>
      </c>
      <c r="AA416" s="174">
        <f t="shared" si="104"/>
        <v>6.909724610441867E-5</v>
      </c>
      <c r="AB416" s="174">
        <f t="shared" si="105"/>
        <v>2.4796236485788476E-5</v>
      </c>
      <c r="AC416" s="174">
        <f t="shared" si="106"/>
        <v>3.0331956458646931E-5</v>
      </c>
      <c r="AE416" s="175">
        <f t="shared" si="107"/>
        <v>1.3805924020873579</v>
      </c>
      <c r="AF416" s="175">
        <f t="shared" si="108"/>
        <v>1.688610238730107</v>
      </c>
      <c r="AG416" s="175">
        <f t="shared" si="109"/>
        <v>1.2973059116700436</v>
      </c>
      <c r="AH416" s="175">
        <f t="shared" si="110"/>
        <v>1.9498578799798005</v>
      </c>
      <c r="AI416" s="175">
        <f t="shared" si="111"/>
        <v>1.2232483940065322</v>
      </c>
    </row>
    <row r="417" spans="1:35" x14ac:dyDescent="0.25">
      <c r="A417" s="30" t="s">
        <v>1168</v>
      </c>
      <c r="B417" s="136" t="s">
        <v>68</v>
      </c>
      <c r="C417" s="135" t="s">
        <v>1041</v>
      </c>
      <c r="D417" s="118">
        <v>6652211</v>
      </c>
      <c r="E417" s="118"/>
      <c r="F417" s="132"/>
      <c r="G417" s="132">
        <v>67.833767123287672</v>
      </c>
      <c r="H417" s="132">
        <v>300.24020547945167</v>
      </c>
      <c r="I417" s="133">
        <v>2.0969999999999999E-3</v>
      </c>
      <c r="J417" s="133">
        <v>9.3393E-3</v>
      </c>
      <c r="K417" s="133">
        <v>5.6676000000000001E-3</v>
      </c>
      <c r="L417" s="133">
        <v>3.703E-2</v>
      </c>
      <c r="M417" s="133">
        <v>1.4890999999999999E-3</v>
      </c>
      <c r="N417" s="133">
        <v>1.3752E-2</v>
      </c>
      <c r="O417" s="133">
        <v>1.8457E-3</v>
      </c>
      <c r="P417" s="133">
        <v>1.1547E-2</v>
      </c>
      <c r="Q417" s="133">
        <v>2.3116E-3</v>
      </c>
      <c r="R417" s="133">
        <v>6.8723999999999999E-3</v>
      </c>
      <c r="T417" s="174">
        <f t="shared" si="97"/>
        <v>3.0913807222127419E-5</v>
      </c>
      <c r="U417" s="174">
        <f t="shared" si="98"/>
        <v>3.1106093819400806E-5</v>
      </c>
      <c r="V417" s="174">
        <f t="shared" si="99"/>
        <v>8.355130844641362E-5</v>
      </c>
      <c r="W417" s="174">
        <f t="shared" si="100"/>
        <v>1.2333458119263884E-4</v>
      </c>
      <c r="X417" s="174">
        <f t="shared" si="101"/>
        <v>2.1952193769418187E-5</v>
      </c>
      <c r="Y417" s="174">
        <f t="shared" si="102"/>
        <v>4.5803325967085316E-5</v>
      </c>
      <c r="Z417" s="174">
        <f t="shared" si="103"/>
        <v>2.7209162608431369E-5</v>
      </c>
      <c r="AA417" s="174">
        <f t="shared" si="104"/>
        <v>3.8459206293043499E-5</v>
      </c>
      <c r="AB417" s="174">
        <f t="shared" si="105"/>
        <v>3.4077423354635073E-5</v>
      </c>
      <c r="AC417" s="174">
        <f t="shared" si="106"/>
        <v>2.2889672584074834E-5</v>
      </c>
      <c r="AE417" s="175">
        <f t="shared" si="107"/>
        <v>1.006220087868561</v>
      </c>
      <c r="AF417" s="175">
        <f t="shared" si="108"/>
        <v>1.4761537968222314</v>
      </c>
      <c r="AG417" s="175">
        <f t="shared" si="109"/>
        <v>2.0865033558010211</v>
      </c>
      <c r="AH417" s="175">
        <f t="shared" si="110"/>
        <v>1.4134652670687502</v>
      </c>
      <c r="AI417" s="175">
        <f t="shared" si="111"/>
        <v>0.67169610641825339</v>
      </c>
    </row>
    <row r="418" spans="1:35" ht="14.25" customHeight="1" x14ac:dyDescent="0.25">
      <c r="A418" s="30" t="s">
        <v>1169</v>
      </c>
      <c r="B418" s="136" t="s">
        <v>68</v>
      </c>
      <c r="C418" s="135" t="s">
        <v>1042</v>
      </c>
      <c r="D418" s="118">
        <v>7409311</v>
      </c>
      <c r="E418" s="118"/>
      <c r="F418" s="132"/>
      <c r="G418" s="132">
        <v>301.03075865759263</v>
      </c>
      <c r="H418" s="132">
        <v>64.782097891880156</v>
      </c>
      <c r="I418" s="133">
        <v>5.7330999999999997E-3</v>
      </c>
      <c r="J418" s="133">
        <v>1.0794000000000001E-3</v>
      </c>
      <c r="K418" s="133">
        <v>6.9343E-3</v>
      </c>
      <c r="L418" s="133">
        <v>2.5148000000000002E-3</v>
      </c>
      <c r="M418" s="133">
        <v>6.8523000000000004E-3</v>
      </c>
      <c r="N418" s="133">
        <v>1.6354E-3</v>
      </c>
      <c r="O418" s="133">
        <v>8.5226999999999994E-3</v>
      </c>
      <c r="P418" s="133">
        <v>2.3348000000000002E-3</v>
      </c>
      <c r="Q418" s="133">
        <v>5.0914999999999997E-3</v>
      </c>
      <c r="R418" s="133">
        <v>8.8807000000000003E-4</v>
      </c>
      <c r="T418" s="174">
        <f t="shared" si="97"/>
        <v>1.9044897689412242E-5</v>
      </c>
      <c r="U418" s="174">
        <f t="shared" si="98"/>
        <v>1.6662010572758761E-5</v>
      </c>
      <c r="V418" s="174">
        <f t="shared" si="99"/>
        <v>2.3035187603162567E-5</v>
      </c>
      <c r="W418" s="174">
        <f t="shared" si="100"/>
        <v>3.8819366489136302E-5</v>
      </c>
      <c r="X418" s="174">
        <f t="shared" si="101"/>
        <v>2.2762790189802988E-5</v>
      </c>
      <c r="Y418" s="174">
        <f t="shared" si="102"/>
        <v>2.5244628581331917E-5</v>
      </c>
      <c r="Z418" s="174">
        <f t="shared" si="103"/>
        <v>2.8311724815118122E-5</v>
      </c>
      <c r="AA418" s="174">
        <f t="shared" si="104"/>
        <v>3.604082109067737E-5</v>
      </c>
      <c r="AB418" s="174">
        <f t="shared" si="105"/>
        <v>1.6913554025857288E-5</v>
      </c>
      <c r="AC418" s="174">
        <f t="shared" si="106"/>
        <v>1.3708571177830156E-5</v>
      </c>
      <c r="AE418" s="175">
        <f t="shared" si="107"/>
        <v>0.87488055039653922</v>
      </c>
      <c r="AF418" s="175">
        <f t="shared" si="108"/>
        <v>1.6852203315160621</v>
      </c>
      <c r="AG418" s="175">
        <f t="shared" si="109"/>
        <v>1.1090304998128355</v>
      </c>
      <c r="AH418" s="175">
        <f t="shared" si="110"/>
        <v>1.2729998375595966</v>
      </c>
      <c r="AI418" s="175">
        <f t="shared" si="111"/>
        <v>0.81050801959615448</v>
      </c>
    </row>
    <row r="419" spans="1:35" x14ac:dyDescent="0.25">
      <c r="A419" s="30" t="s">
        <v>1170</v>
      </c>
      <c r="B419" s="136" t="s">
        <v>68</v>
      </c>
      <c r="C419" s="135" t="s">
        <v>1043</v>
      </c>
      <c r="D419" s="118">
        <v>8204511</v>
      </c>
      <c r="E419" s="118"/>
      <c r="F419" s="132"/>
      <c r="G419" s="132">
        <v>336.11551497996533</v>
      </c>
      <c r="H419" s="132">
        <v>708.5352207755144</v>
      </c>
      <c r="I419" s="133">
        <v>6.2735999999999998E-3</v>
      </c>
      <c r="J419" s="133">
        <v>9.7394000000000005E-3</v>
      </c>
      <c r="K419" s="133">
        <v>7.7777000000000002E-3</v>
      </c>
      <c r="L419" s="133">
        <v>3.0921000000000001E-2</v>
      </c>
      <c r="M419" s="133">
        <v>7.4247000000000002E-3</v>
      </c>
      <c r="N419" s="133">
        <v>1.9255000000000001E-2</v>
      </c>
      <c r="O419" s="133">
        <v>8.8237999999999997E-3</v>
      </c>
      <c r="P419" s="133">
        <v>2.4857000000000001E-2</v>
      </c>
      <c r="Q419" s="133">
        <v>5.6341000000000004E-3</v>
      </c>
      <c r="R419" s="133">
        <v>1.0387E-2</v>
      </c>
      <c r="T419" s="174">
        <f t="shared" si="97"/>
        <v>1.8665011641530284E-5</v>
      </c>
      <c r="U419" s="174">
        <f t="shared" si="98"/>
        <v>1.3745823375357285E-5</v>
      </c>
      <c r="V419" s="174">
        <f t="shared" si="99"/>
        <v>2.3139961273324744E-5</v>
      </c>
      <c r="W419" s="174">
        <f t="shared" si="100"/>
        <v>4.3640738093663122E-5</v>
      </c>
      <c r="X419" s="174">
        <f t="shared" si="101"/>
        <v>2.2089727100049401E-5</v>
      </c>
      <c r="Y419" s="174">
        <f t="shared" si="102"/>
        <v>2.7175783836017059E-5</v>
      </c>
      <c r="Z419" s="174">
        <f t="shared" si="103"/>
        <v>2.625228413072796E-5</v>
      </c>
      <c r="AA419" s="174">
        <f t="shared" si="104"/>
        <v>3.5082236240554449E-5</v>
      </c>
      <c r="AB419" s="174">
        <f t="shared" si="105"/>
        <v>1.6762391942353003E-5</v>
      </c>
      <c r="AC419" s="174">
        <f t="shared" si="106"/>
        <v>1.4659821693311305E-5</v>
      </c>
      <c r="AE419" s="175">
        <f t="shared" si="107"/>
        <v>0.73644869016702685</v>
      </c>
      <c r="AF419" s="175">
        <f t="shared" si="108"/>
        <v>1.885946894127746</v>
      </c>
      <c r="AG419" s="175">
        <f t="shared" si="109"/>
        <v>1.2302453404214433</v>
      </c>
      <c r="AH419" s="175">
        <f t="shared" si="110"/>
        <v>1.3363498606771189</v>
      </c>
      <c r="AI419" s="175">
        <f t="shared" si="111"/>
        <v>0.87456621607032103</v>
      </c>
    </row>
    <row r="420" spans="1:35" x14ac:dyDescent="0.25">
      <c r="A420" s="30" t="s">
        <v>1171</v>
      </c>
      <c r="B420" s="136" t="s">
        <v>68</v>
      </c>
      <c r="C420" s="135" t="s">
        <v>1024</v>
      </c>
      <c r="D420" s="118">
        <v>6582111</v>
      </c>
      <c r="E420" s="118"/>
      <c r="F420" s="132"/>
      <c r="G420" s="132">
        <v>178.91508653680461</v>
      </c>
      <c r="H420" s="132">
        <v>56.472112995480146</v>
      </c>
      <c r="I420" s="133">
        <v>2.8452E-3</v>
      </c>
      <c r="J420" s="133">
        <v>1.0008E-3</v>
      </c>
      <c r="K420" s="133">
        <v>1.2829999999999999E-2</v>
      </c>
      <c r="L420" s="133">
        <v>6.6493000000000003E-3</v>
      </c>
      <c r="M420" s="133">
        <v>2.6307000000000001E-3</v>
      </c>
      <c r="N420" s="133">
        <v>1.7159E-3</v>
      </c>
      <c r="O420" s="133">
        <v>3.3944000000000001E-3</v>
      </c>
      <c r="P420" s="133">
        <v>1.949E-3</v>
      </c>
      <c r="Q420" s="133">
        <v>3.5041999999999998E-3</v>
      </c>
      <c r="R420" s="133">
        <v>8.2932000000000004E-4</v>
      </c>
      <c r="T420" s="174">
        <f t="shared" si="97"/>
        <v>1.5902515853042466E-5</v>
      </c>
      <c r="U420" s="174">
        <f t="shared" si="98"/>
        <v>1.772202148837783E-5</v>
      </c>
      <c r="V420" s="174">
        <f t="shared" si="99"/>
        <v>7.170999521809885E-5</v>
      </c>
      <c r="W420" s="174">
        <f t="shared" si="100"/>
        <v>1.1774484160938319E-4</v>
      </c>
      <c r="X420" s="174">
        <f t="shared" si="101"/>
        <v>1.4703623103682981E-5</v>
      </c>
      <c r="Y420" s="174">
        <f t="shared" si="102"/>
        <v>3.0384908744911588E-5</v>
      </c>
      <c r="Z420" s="174">
        <f t="shared" si="103"/>
        <v>1.897212843088969E-5</v>
      </c>
      <c r="AA420" s="174">
        <f t="shared" si="104"/>
        <v>3.451260979301398E-5</v>
      </c>
      <c r="AB420" s="174">
        <f t="shared" si="105"/>
        <v>1.9585827376715666E-5</v>
      </c>
      <c r="AC420" s="174">
        <f t="shared" si="106"/>
        <v>1.4685478477959135E-5</v>
      </c>
      <c r="AE420" s="175">
        <f t="shared" si="107"/>
        <v>1.1144162126389112</v>
      </c>
      <c r="AF420" s="175">
        <f t="shared" si="108"/>
        <v>1.6419585756668078</v>
      </c>
      <c r="AG420" s="175">
        <f t="shared" si="109"/>
        <v>2.0664912675366889</v>
      </c>
      <c r="AH420" s="175">
        <f t="shared" si="110"/>
        <v>1.8191216614801045</v>
      </c>
      <c r="AI420" s="175">
        <f t="shared" si="111"/>
        <v>0.74980128209532571</v>
      </c>
    </row>
    <row r="421" spans="1:35" x14ac:dyDescent="0.25">
      <c r="A421" s="30" t="s">
        <v>1172</v>
      </c>
      <c r="B421" s="136" t="s">
        <v>72</v>
      </c>
      <c r="C421" s="135" t="s">
        <v>1044</v>
      </c>
      <c r="D421" s="118">
        <v>5723011</v>
      </c>
      <c r="E421" s="118">
        <v>8001</v>
      </c>
      <c r="F421" s="132"/>
      <c r="G421" s="132">
        <v>335.4</v>
      </c>
      <c r="H421" s="132">
        <v>56.8</v>
      </c>
      <c r="I421" s="133">
        <v>2.0755000000000001E-3</v>
      </c>
      <c r="J421" s="133">
        <v>3.4217999999999998E-4</v>
      </c>
      <c r="K421" s="133">
        <v>5.2195000000000002E-3</v>
      </c>
      <c r="L421" s="133">
        <v>1.0338999999999999E-3</v>
      </c>
      <c r="M421" s="133">
        <v>2.3183000000000001E-3</v>
      </c>
      <c r="N421" s="133">
        <v>2.5710000000000002E-4</v>
      </c>
      <c r="O421" s="133">
        <v>2.1657999999999998E-3</v>
      </c>
      <c r="P421" s="133">
        <v>2.8794999999999998E-4</v>
      </c>
      <c r="Q421" s="133">
        <v>2.0692000000000002E-3</v>
      </c>
      <c r="R421" s="133">
        <v>2.6685000000000001E-4</v>
      </c>
      <c r="T421" s="174">
        <f t="shared" si="97"/>
        <v>6.1881335718545029E-6</v>
      </c>
      <c r="U421" s="174">
        <f t="shared" si="98"/>
        <v>6.0242957746478872E-6</v>
      </c>
      <c r="V421" s="174">
        <f t="shared" si="99"/>
        <v>1.5562015503875972E-5</v>
      </c>
      <c r="W421" s="174">
        <f t="shared" si="100"/>
        <v>1.8202464788732393E-5</v>
      </c>
      <c r="X421" s="174">
        <f t="shared" si="101"/>
        <v>6.9120453190220642E-6</v>
      </c>
      <c r="Y421" s="174">
        <f t="shared" si="102"/>
        <v>4.5264084507042261E-6</v>
      </c>
      <c r="Z421" s="174">
        <f t="shared" si="103"/>
        <v>6.4573643410852712E-6</v>
      </c>
      <c r="AA421" s="174">
        <f t="shared" si="104"/>
        <v>5.069542253521127E-6</v>
      </c>
      <c r="AB421" s="174">
        <f t="shared" si="105"/>
        <v>6.1693500298151469E-6</v>
      </c>
      <c r="AC421" s="174">
        <f t="shared" si="106"/>
        <v>4.6980633802816907E-6</v>
      </c>
      <c r="AE421" s="175">
        <f t="shared" si="107"/>
        <v>0.97352387512257343</v>
      </c>
      <c r="AF421" s="175">
        <f t="shared" si="108"/>
        <v>1.1696727062248957</v>
      </c>
      <c r="AG421" s="175">
        <f t="shared" si="109"/>
        <v>0.65485804010102111</v>
      </c>
      <c r="AH421" s="175">
        <f t="shared" si="110"/>
        <v>0.78507917251407611</v>
      </c>
      <c r="AI421" s="175">
        <f t="shared" si="111"/>
        <v>0.76151674934587221</v>
      </c>
    </row>
    <row r="422" spans="1:35" x14ac:dyDescent="0.25">
      <c r="A422" s="30" t="s">
        <v>1173</v>
      </c>
      <c r="B422" s="136" t="s">
        <v>72</v>
      </c>
      <c r="C422" s="135" t="s">
        <v>1044</v>
      </c>
      <c r="D422" s="118">
        <v>5723011</v>
      </c>
      <c r="E422" s="118">
        <v>8301</v>
      </c>
      <c r="F422" s="132"/>
      <c r="G422" s="132">
        <v>295.2</v>
      </c>
      <c r="H422" s="132">
        <v>51.9</v>
      </c>
      <c r="I422" s="133">
        <v>1.8309999999999999E-3</v>
      </c>
      <c r="J422" s="133">
        <v>2.8599000000000002E-4</v>
      </c>
      <c r="K422" s="133">
        <v>4.7781000000000004E-3</v>
      </c>
      <c r="L422" s="133">
        <v>9.7841000000000009E-4</v>
      </c>
      <c r="M422" s="133">
        <v>2.0698000000000001E-3</v>
      </c>
      <c r="N422" s="133">
        <v>2.3237E-4</v>
      </c>
      <c r="O422" s="133">
        <v>1.9530000000000001E-3</v>
      </c>
      <c r="P422" s="133">
        <v>2.6676E-4</v>
      </c>
      <c r="Q422" s="133">
        <v>1.8787999999999999E-3</v>
      </c>
      <c r="R422" s="133">
        <v>2.4497000000000001E-4</v>
      </c>
      <c r="T422" s="174">
        <f t="shared" si="97"/>
        <v>6.2025745257452572E-6</v>
      </c>
      <c r="U422" s="174">
        <f t="shared" si="98"/>
        <v>5.5104046242774571E-6</v>
      </c>
      <c r="V422" s="174">
        <f t="shared" si="99"/>
        <v>1.61859756097561E-5</v>
      </c>
      <c r="W422" s="174">
        <f t="shared" si="100"/>
        <v>1.8851830443159927E-5</v>
      </c>
      <c r="X422" s="174">
        <f t="shared" si="101"/>
        <v>7.0115176151761521E-6</v>
      </c>
      <c r="Y422" s="174">
        <f t="shared" si="102"/>
        <v>4.4772639691714839E-6</v>
      </c>
      <c r="Z422" s="174">
        <f t="shared" si="103"/>
        <v>6.6158536585365859E-6</v>
      </c>
      <c r="AA422" s="174">
        <f t="shared" si="104"/>
        <v>5.1398843930635844E-6</v>
      </c>
      <c r="AB422" s="174">
        <f t="shared" si="105"/>
        <v>6.3644986449864499E-6</v>
      </c>
      <c r="AC422" s="174">
        <f t="shared" si="106"/>
        <v>4.7200385356454724E-6</v>
      </c>
      <c r="AE422" s="175">
        <f t="shared" si="107"/>
        <v>0.88840603227018322</v>
      </c>
      <c r="AF422" s="175">
        <f t="shared" si="108"/>
        <v>1.1647015229528075</v>
      </c>
      <c r="AG422" s="175">
        <f t="shared" si="109"/>
        <v>0.63855847120466802</v>
      </c>
      <c r="AH422" s="175">
        <f t="shared" si="110"/>
        <v>0.77690418475799794</v>
      </c>
      <c r="AI422" s="175">
        <f t="shared" si="111"/>
        <v>0.74161985082102588</v>
      </c>
    </row>
    <row r="423" spans="1:35" x14ac:dyDescent="0.25">
      <c r="A423" s="14"/>
      <c r="B423" s="136" t="s">
        <v>72</v>
      </c>
      <c r="C423" s="135" t="s">
        <v>1045</v>
      </c>
      <c r="D423" s="118">
        <v>3982311</v>
      </c>
      <c r="E423" s="118" t="s">
        <v>1046</v>
      </c>
      <c r="F423" s="132"/>
      <c r="G423" s="132">
        <v>3401.1</v>
      </c>
      <c r="H423" s="132">
        <v>1221.5</v>
      </c>
      <c r="I423" s="133">
        <v>3.8559999999999997E-2</v>
      </c>
      <c r="J423" s="133">
        <v>1.0468E-2</v>
      </c>
      <c r="K423" s="133">
        <v>7.3950000000000002E-2</v>
      </c>
      <c r="L423" s="133">
        <v>4.5324999999999997E-2</v>
      </c>
      <c r="M423" s="133">
        <v>3.7095999999999997E-2</v>
      </c>
      <c r="N423" s="133">
        <v>1.434E-2</v>
      </c>
      <c r="O423" s="133">
        <v>5.8619999999999998E-2</v>
      </c>
      <c r="P423" s="133">
        <v>2.8101999999999999E-2</v>
      </c>
      <c r="Q423" s="133">
        <v>4.1085999999999998E-2</v>
      </c>
      <c r="R423" s="133">
        <v>1.0222999999999999E-2</v>
      </c>
      <c r="T423" s="174">
        <f t="shared" si="97"/>
        <v>1.133750845314751E-5</v>
      </c>
      <c r="U423" s="174">
        <f t="shared" si="98"/>
        <v>8.569791240278347E-6</v>
      </c>
      <c r="V423" s="174">
        <f t="shared" si="99"/>
        <v>2.1742965511158155E-5</v>
      </c>
      <c r="W423" s="174">
        <f t="shared" si="100"/>
        <v>3.7106017191977077E-5</v>
      </c>
      <c r="X423" s="174">
        <f t="shared" si="101"/>
        <v>1.0907059480756225E-5</v>
      </c>
      <c r="Y423" s="174">
        <f t="shared" si="102"/>
        <v>1.1739664347114204E-5</v>
      </c>
      <c r="Z423" s="174">
        <f t="shared" si="103"/>
        <v>1.7235600246978919E-5</v>
      </c>
      <c r="AA423" s="174">
        <f t="shared" si="104"/>
        <v>2.3006139991813345E-5</v>
      </c>
      <c r="AB423" s="174">
        <f t="shared" si="105"/>
        <v>1.2080209344035753E-5</v>
      </c>
      <c r="AC423" s="174">
        <f t="shared" si="106"/>
        <v>8.3692181743757679E-6</v>
      </c>
      <c r="AE423" s="175">
        <f t="shared" si="107"/>
        <v>0.75587958991988302</v>
      </c>
      <c r="AF423" s="175">
        <f t="shared" si="108"/>
        <v>1.7065757278111322</v>
      </c>
      <c r="AG423" s="175">
        <f t="shared" si="109"/>
        <v>1.0763363276625546</v>
      </c>
      <c r="AH423" s="175">
        <f t="shared" si="110"/>
        <v>1.3348035265465092</v>
      </c>
      <c r="AI423" s="175">
        <f t="shared" si="111"/>
        <v>0.69280406787882554</v>
      </c>
    </row>
    <row r="424" spans="1:35" x14ac:dyDescent="0.25">
      <c r="A424" s="14"/>
      <c r="B424" s="136" t="s">
        <v>72</v>
      </c>
      <c r="C424" s="135" t="s">
        <v>1045</v>
      </c>
      <c r="D424" s="118">
        <v>3982311</v>
      </c>
      <c r="E424" s="118" t="s">
        <v>1047</v>
      </c>
      <c r="F424" s="132"/>
      <c r="G424" s="132">
        <v>291.3</v>
      </c>
      <c r="H424" s="132">
        <v>369.4</v>
      </c>
      <c r="I424" s="133">
        <v>3.4183E-3</v>
      </c>
      <c r="J424" s="133">
        <v>3.9966000000000003E-3</v>
      </c>
      <c r="K424" s="133">
        <v>6.6172999999999996E-3</v>
      </c>
      <c r="L424" s="133">
        <v>1.3502E-2</v>
      </c>
      <c r="M424" s="133">
        <v>3.1914000000000001E-3</v>
      </c>
      <c r="N424" s="133">
        <v>5.1108000000000004E-3</v>
      </c>
      <c r="O424" s="133">
        <v>5.6595999999999999E-3</v>
      </c>
      <c r="P424" s="133">
        <v>9.4725999999999994E-3</v>
      </c>
      <c r="Q424" s="133">
        <v>3.6321000000000001E-3</v>
      </c>
      <c r="R424" s="133">
        <v>3.8839999999999999E-3</v>
      </c>
      <c r="T424" s="174">
        <f t="shared" si="97"/>
        <v>1.173463783041538E-5</v>
      </c>
      <c r="U424" s="174">
        <f t="shared" si="98"/>
        <v>1.0819166215484572E-5</v>
      </c>
      <c r="V424" s="174">
        <f t="shared" si="99"/>
        <v>2.2716443529007894E-5</v>
      </c>
      <c r="W424" s="174">
        <f t="shared" si="100"/>
        <v>3.6551164049810509E-5</v>
      </c>
      <c r="X424" s="174">
        <f t="shared" si="101"/>
        <v>1.0955715756951597E-5</v>
      </c>
      <c r="Y424" s="174">
        <f t="shared" si="102"/>
        <v>1.383540877097997E-5</v>
      </c>
      <c r="Z424" s="174">
        <f t="shared" si="103"/>
        <v>1.942876759354617E-5</v>
      </c>
      <c r="AA424" s="174">
        <f t="shared" si="104"/>
        <v>2.5643205197617759E-5</v>
      </c>
      <c r="AB424" s="174">
        <f t="shared" si="105"/>
        <v>1.2468589083419155E-5</v>
      </c>
      <c r="AC424" s="174">
        <f t="shared" si="106"/>
        <v>1.0514347590687601E-5</v>
      </c>
      <c r="AE424" s="175">
        <f t="shared" si="107"/>
        <v>0.92198552455040683</v>
      </c>
      <c r="AF424" s="175">
        <f t="shared" si="108"/>
        <v>1.6090178906366346</v>
      </c>
      <c r="AG424" s="175">
        <f t="shared" si="109"/>
        <v>1.2628484599193035</v>
      </c>
      <c r="AH424" s="175">
        <f t="shared" si="110"/>
        <v>1.3198575295190569</v>
      </c>
      <c r="AI424" s="175">
        <f t="shared" si="111"/>
        <v>0.84326682997915758</v>
      </c>
    </row>
    <row r="425" spans="1:35" x14ac:dyDescent="0.25">
      <c r="A425" s="14"/>
      <c r="B425" s="136" t="s">
        <v>72</v>
      </c>
      <c r="C425" s="135" t="s">
        <v>1045</v>
      </c>
      <c r="D425" s="118">
        <v>3982311</v>
      </c>
      <c r="E425" s="118" t="s">
        <v>1048</v>
      </c>
      <c r="F425" s="132"/>
      <c r="G425" s="132">
        <v>1298.2</v>
      </c>
      <c r="H425" s="132">
        <v>403.9</v>
      </c>
      <c r="I425" s="133">
        <v>1.5295E-2</v>
      </c>
      <c r="J425" s="133">
        <v>3.8722000000000001E-3</v>
      </c>
      <c r="K425" s="133">
        <v>3.0811999999999999E-2</v>
      </c>
      <c r="L425" s="133">
        <v>1.553E-2</v>
      </c>
      <c r="M425" s="133">
        <v>1.4513E-2</v>
      </c>
      <c r="N425" s="133">
        <v>4.5462000000000002E-3</v>
      </c>
      <c r="O425" s="133">
        <v>2.2159999999999999E-2</v>
      </c>
      <c r="P425" s="133">
        <v>9.1427000000000001E-3</v>
      </c>
      <c r="Q425" s="133">
        <v>1.6299999999999999E-2</v>
      </c>
      <c r="R425" s="133">
        <v>3.7664999999999999E-3</v>
      </c>
      <c r="T425" s="174">
        <f t="shared" si="97"/>
        <v>1.1781697735325835E-5</v>
      </c>
      <c r="U425" s="174">
        <f t="shared" si="98"/>
        <v>9.5870264917058693E-6</v>
      </c>
      <c r="V425" s="174">
        <f t="shared" si="99"/>
        <v>2.3734401478970881E-5</v>
      </c>
      <c r="W425" s="174">
        <f t="shared" si="100"/>
        <v>3.8450111413716272E-5</v>
      </c>
      <c r="X425" s="174">
        <f t="shared" si="101"/>
        <v>1.1179325219534739E-5</v>
      </c>
      <c r="Y425" s="174">
        <f t="shared" si="102"/>
        <v>1.1255756375340432E-5</v>
      </c>
      <c r="Z425" s="174">
        <f t="shared" si="103"/>
        <v>1.706978893853027E-5</v>
      </c>
      <c r="AA425" s="174">
        <f t="shared" si="104"/>
        <v>2.2636048526863085E-5</v>
      </c>
      <c r="AB425" s="174">
        <f t="shared" si="105"/>
        <v>1.2555846556770913E-5</v>
      </c>
      <c r="AC425" s="174">
        <f t="shared" si="106"/>
        <v>9.3253280514978958E-6</v>
      </c>
      <c r="AE425" s="175">
        <f t="shared" si="107"/>
        <v>0.81372198702403142</v>
      </c>
      <c r="AF425" s="175">
        <f t="shared" si="108"/>
        <v>1.6200160533975876</v>
      </c>
      <c r="AG425" s="175">
        <f t="shared" si="109"/>
        <v>1.0068368308734894</v>
      </c>
      <c r="AH425" s="175">
        <f t="shared" si="110"/>
        <v>1.3260883663165008</v>
      </c>
      <c r="AI425" s="175">
        <f t="shared" si="111"/>
        <v>0.74270802923034163</v>
      </c>
    </row>
    <row r="426" spans="1:35" x14ac:dyDescent="0.25">
      <c r="A426" s="14"/>
      <c r="B426" s="136" t="s">
        <v>72</v>
      </c>
      <c r="C426" s="135" t="s">
        <v>1049</v>
      </c>
      <c r="D426" s="118">
        <v>4963011</v>
      </c>
      <c r="E426" s="118" t="s">
        <v>1050</v>
      </c>
      <c r="F426" s="132"/>
      <c r="G426" s="132">
        <v>339.7</v>
      </c>
      <c r="H426" s="132">
        <v>198</v>
      </c>
      <c r="I426" s="133">
        <v>4.6905000000000002E-3</v>
      </c>
      <c r="J426" s="133">
        <v>1.2505999999999999E-3</v>
      </c>
      <c r="K426" s="133">
        <v>5.4121999999999998E-3</v>
      </c>
      <c r="L426" s="133">
        <v>4.0432999999999997E-3</v>
      </c>
      <c r="M426" s="133">
        <v>3.0090999999999998E-3</v>
      </c>
      <c r="N426" s="133">
        <v>8.6010000000000004E-4</v>
      </c>
      <c r="O426" s="133">
        <v>2.0825000000000001E-3</v>
      </c>
      <c r="P426" s="133">
        <v>1.2723999999999999E-3</v>
      </c>
      <c r="Q426" s="133">
        <v>4.9182000000000002E-3</v>
      </c>
      <c r="R426" s="133">
        <v>1.1447E-3</v>
      </c>
      <c r="T426" s="174">
        <f t="shared" si="97"/>
        <v>1.3807771563143952E-5</v>
      </c>
      <c r="U426" s="174">
        <f t="shared" si="98"/>
        <v>6.3161616161616159E-6</v>
      </c>
      <c r="V426" s="174">
        <f t="shared" si="99"/>
        <v>1.593229319988225E-5</v>
      </c>
      <c r="W426" s="174">
        <f t="shared" si="100"/>
        <v>2.042070707070707E-5</v>
      </c>
      <c r="X426" s="174">
        <f t="shared" si="101"/>
        <v>8.8581100971445382E-6</v>
      </c>
      <c r="Y426" s="174">
        <f t="shared" si="102"/>
        <v>4.3439393939393944E-6</v>
      </c>
      <c r="Z426" s="174">
        <f t="shared" si="103"/>
        <v>6.1304091845746255E-6</v>
      </c>
      <c r="AA426" s="174">
        <f t="shared" si="104"/>
        <v>6.4262626262626255E-6</v>
      </c>
      <c r="AB426" s="174">
        <f t="shared" si="105"/>
        <v>1.4478068884309687E-5</v>
      </c>
      <c r="AC426" s="174">
        <f t="shared" si="106"/>
        <v>5.7813131313131315E-6</v>
      </c>
      <c r="AE426" s="175">
        <f t="shared" si="107"/>
        <v>0.45743526298051396</v>
      </c>
      <c r="AF426" s="175">
        <f t="shared" si="108"/>
        <v>1.2817180059715441</v>
      </c>
      <c r="AG426" s="175">
        <f t="shared" si="109"/>
        <v>0.49039121734778257</v>
      </c>
      <c r="AH426" s="175">
        <f t="shared" si="110"/>
        <v>1.0482599827809909</v>
      </c>
      <c r="AI426" s="175">
        <f t="shared" si="111"/>
        <v>0.39931521099326389</v>
      </c>
    </row>
    <row r="427" spans="1:35" x14ac:dyDescent="0.25">
      <c r="A427" s="14"/>
      <c r="B427" s="136" t="s">
        <v>72</v>
      </c>
      <c r="C427" s="135" t="s">
        <v>1049</v>
      </c>
      <c r="D427" s="118">
        <v>4963011</v>
      </c>
      <c r="E427" s="118"/>
      <c r="F427" s="132"/>
      <c r="G427" s="132">
        <v>202.05805936073011</v>
      </c>
      <c r="H427" s="132">
        <v>152.24200913241998</v>
      </c>
      <c r="I427" s="133">
        <v>2.7690000000000002E-3</v>
      </c>
      <c r="J427" s="133">
        <v>9.4244000000000001E-4</v>
      </c>
      <c r="K427" s="133">
        <v>3.1711E-3</v>
      </c>
      <c r="L427" s="133">
        <v>3.0631E-3</v>
      </c>
      <c r="M427" s="133">
        <v>1.7986E-3</v>
      </c>
      <c r="N427" s="133">
        <v>6.3858999999999997E-4</v>
      </c>
      <c r="O427" s="133">
        <v>1.2328E-3</v>
      </c>
      <c r="P427" s="133">
        <v>9.6016000000000005E-4</v>
      </c>
      <c r="Q427" s="133">
        <v>2.9310999999999999E-3</v>
      </c>
      <c r="R427" s="133">
        <v>8.5545E-4</v>
      </c>
      <c r="T427" s="174">
        <f t="shared" si="97"/>
        <v>1.3703981958257658E-5</v>
      </c>
      <c r="U427" s="174">
        <f t="shared" si="98"/>
        <v>6.1904070063885351E-6</v>
      </c>
      <c r="V427" s="174">
        <f t="shared" si="99"/>
        <v>1.5694004040386731E-5</v>
      </c>
      <c r="W427" s="174">
        <f t="shared" si="100"/>
        <v>2.011993941393481E-5</v>
      </c>
      <c r="X427" s="174">
        <f t="shared" si="101"/>
        <v>8.9014019321495926E-6</v>
      </c>
      <c r="Y427" s="174">
        <f t="shared" si="102"/>
        <v>4.1945715485438377E-6</v>
      </c>
      <c r="Z427" s="174">
        <f t="shared" si="103"/>
        <v>6.1012166696063701E-6</v>
      </c>
      <c r="AA427" s="174">
        <f t="shared" si="104"/>
        <v>6.3068006358537586E-6</v>
      </c>
      <c r="AB427" s="174">
        <f t="shared" si="105"/>
        <v>1.4506226622552912E-5</v>
      </c>
      <c r="AC427" s="174">
        <f t="shared" si="106"/>
        <v>5.6190141267508512E-6</v>
      </c>
      <c r="AE427" s="175">
        <f t="shared" si="107"/>
        <v>0.45172323090066235</v>
      </c>
      <c r="AF427" s="175">
        <f t="shared" si="108"/>
        <v>1.2820144153243773</v>
      </c>
      <c r="AG427" s="175">
        <f t="shared" si="109"/>
        <v>0.47122594626292691</v>
      </c>
      <c r="AH427" s="175">
        <f t="shared" si="110"/>
        <v>1.0336955688316265</v>
      </c>
      <c r="AI427" s="175">
        <f t="shared" si="111"/>
        <v>0.38735187812486938</v>
      </c>
    </row>
    <row r="428" spans="1:35" x14ac:dyDescent="0.25">
      <c r="A428" s="14"/>
      <c r="B428" s="136" t="s">
        <v>74</v>
      </c>
      <c r="C428" s="135" t="s">
        <v>1051</v>
      </c>
      <c r="D428" s="118">
        <v>4183311</v>
      </c>
      <c r="E428" s="118">
        <v>1</v>
      </c>
      <c r="F428" s="132"/>
      <c r="G428" s="132">
        <v>260.89999999999998</v>
      </c>
      <c r="H428" s="132">
        <v>106.2</v>
      </c>
      <c r="I428" s="133">
        <v>4.4155000000000002E-3</v>
      </c>
      <c r="J428" s="133">
        <v>1.2117E-3</v>
      </c>
      <c r="K428" s="133">
        <v>1.0708000000000001E-2</v>
      </c>
      <c r="L428" s="133">
        <v>4.0896999999999999E-3</v>
      </c>
      <c r="M428" s="133">
        <v>5.5928999999999996E-3</v>
      </c>
      <c r="N428" s="133">
        <v>1.3550000000000001E-3</v>
      </c>
      <c r="O428" s="133">
        <v>6.1808999999999996E-3</v>
      </c>
      <c r="P428" s="133">
        <v>2.2258E-3</v>
      </c>
      <c r="Q428" s="133">
        <v>3.1508999999999999E-3</v>
      </c>
      <c r="R428" s="133">
        <v>8.4462000000000003E-4</v>
      </c>
      <c r="T428" s="174">
        <f t="shared" si="97"/>
        <v>1.6924108853967038E-5</v>
      </c>
      <c r="U428" s="174">
        <f t="shared" si="98"/>
        <v>1.1409604519774012E-5</v>
      </c>
      <c r="V428" s="174">
        <f t="shared" si="99"/>
        <v>4.1042545036412424E-5</v>
      </c>
      <c r="W428" s="174">
        <f t="shared" si="100"/>
        <v>3.8509416195856872E-5</v>
      </c>
      <c r="X428" s="174">
        <f t="shared" si="101"/>
        <v>2.143694902261403E-5</v>
      </c>
      <c r="Y428" s="174">
        <f t="shared" si="102"/>
        <v>1.275894538606403E-5</v>
      </c>
      <c r="Z428" s="174">
        <f t="shared" si="103"/>
        <v>2.3690686086623229E-5</v>
      </c>
      <c r="AA428" s="174">
        <f t="shared" si="104"/>
        <v>2.0958568738229755E-5</v>
      </c>
      <c r="AB428" s="174">
        <f t="shared" si="105"/>
        <v>1.2077041011881948E-5</v>
      </c>
      <c r="AC428" s="174">
        <f t="shared" si="106"/>
        <v>7.9531073446327689E-6</v>
      </c>
      <c r="AE428" s="175">
        <f t="shared" si="107"/>
        <v>0.67416279452135419</v>
      </c>
      <c r="AF428" s="175">
        <f t="shared" si="108"/>
        <v>0.93828041515680394</v>
      </c>
      <c r="AG428" s="175">
        <f t="shared" si="109"/>
        <v>0.5951847612551816</v>
      </c>
      <c r="AH428" s="175">
        <f t="shared" si="110"/>
        <v>0.88467546535361241</v>
      </c>
      <c r="AI428" s="175">
        <f t="shared" si="111"/>
        <v>0.65853112006559689</v>
      </c>
    </row>
    <row r="429" spans="1:35" x14ac:dyDescent="0.25">
      <c r="A429" s="14"/>
      <c r="B429" s="136" t="s">
        <v>74</v>
      </c>
      <c r="C429" s="135" t="s">
        <v>1052</v>
      </c>
      <c r="D429" s="118">
        <v>5748611</v>
      </c>
      <c r="E429" s="118">
        <v>1</v>
      </c>
      <c r="F429" s="132"/>
      <c r="G429" s="132">
        <v>659.1</v>
      </c>
      <c r="H429" s="132">
        <v>285.5</v>
      </c>
      <c r="I429" s="133">
        <v>7.4187000000000003E-3</v>
      </c>
      <c r="J429" s="133">
        <v>3.9023999999999999E-3</v>
      </c>
      <c r="K429" s="133">
        <v>1.9369999999999998E-2</v>
      </c>
      <c r="L429" s="133">
        <v>8.2258000000000001E-3</v>
      </c>
      <c r="M429" s="133">
        <v>1.1110999999999999E-2</v>
      </c>
      <c r="N429" s="133">
        <v>2.8135999999999999E-3</v>
      </c>
      <c r="O429" s="133">
        <v>1.1922E-2</v>
      </c>
      <c r="P429" s="133">
        <v>8.7852999999999994E-3</v>
      </c>
      <c r="Q429" s="133">
        <v>8.0286000000000003E-3</v>
      </c>
      <c r="R429" s="133">
        <v>3.7041000000000001E-3</v>
      </c>
      <c r="T429" s="174">
        <f t="shared" si="97"/>
        <v>1.1255803368229403E-5</v>
      </c>
      <c r="U429" s="174">
        <f t="shared" si="98"/>
        <v>1.3668651488616462E-5</v>
      </c>
      <c r="V429" s="174">
        <f t="shared" si="99"/>
        <v>2.9388560157790924E-5</v>
      </c>
      <c r="W429" s="174">
        <f t="shared" si="100"/>
        <v>2.8811908931698776E-5</v>
      </c>
      <c r="X429" s="174">
        <f t="shared" si="101"/>
        <v>1.6857836443635259E-5</v>
      </c>
      <c r="Y429" s="174">
        <f t="shared" si="102"/>
        <v>9.8549912434325731E-6</v>
      </c>
      <c r="Z429" s="174">
        <f t="shared" si="103"/>
        <v>1.8088302230314065E-5</v>
      </c>
      <c r="AA429" s="174">
        <f t="shared" si="104"/>
        <v>3.0771628721541152E-5</v>
      </c>
      <c r="AB429" s="174">
        <f t="shared" si="105"/>
        <v>1.2181156121984524E-5</v>
      </c>
      <c r="AC429" s="174">
        <f t="shared" si="106"/>
        <v>1.2974080560420315E-5</v>
      </c>
      <c r="AE429" s="175">
        <f t="shared" si="107"/>
        <v>1.2143648073310838</v>
      </c>
      <c r="AF429" s="175">
        <f t="shared" si="108"/>
        <v>0.98037837774303893</v>
      </c>
      <c r="AG429" s="175">
        <f t="shared" si="109"/>
        <v>0.58459407150989195</v>
      </c>
      <c r="AH429" s="175">
        <f t="shared" si="110"/>
        <v>1.7011894388833897</v>
      </c>
      <c r="AI429" s="175">
        <f t="shared" si="111"/>
        <v>1.0650943498708405</v>
      </c>
    </row>
    <row r="430" spans="1:35" x14ac:dyDescent="0.25">
      <c r="A430" s="14"/>
      <c r="B430" s="136" t="s">
        <v>74</v>
      </c>
      <c r="C430" s="135" t="s">
        <v>1053</v>
      </c>
      <c r="D430" s="118">
        <v>5039811</v>
      </c>
      <c r="E430" s="118">
        <v>4</v>
      </c>
      <c r="F430" s="132"/>
      <c r="G430" s="132">
        <v>437.8</v>
      </c>
      <c r="H430" s="132">
        <v>377.1</v>
      </c>
      <c r="I430" s="133">
        <v>6.4029000000000004E-3</v>
      </c>
      <c r="J430" s="133">
        <v>5.5078000000000002E-3</v>
      </c>
      <c r="K430" s="133">
        <v>1.6629000000000001E-2</v>
      </c>
      <c r="L430" s="133">
        <v>1.2279E-2</v>
      </c>
      <c r="M430" s="133">
        <v>8.2994999999999996E-3</v>
      </c>
      <c r="N430" s="133">
        <v>5.4354E-3</v>
      </c>
      <c r="O430" s="133">
        <v>8.5422999999999992E-3</v>
      </c>
      <c r="P430" s="133">
        <v>1.1887E-2</v>
      </c>
      <c r="Q430" s="133">
        <v>5.7865E-3</v>
      </c>
      <c r="R430" s="133">
        <v>5.0084999999999999E-3</v>
      </c>
      <c r="T430" s="174">
        <f t="shared" si="97"/>
        <v>1.462517131110096E-5</v>
      </c>
      <c r="U430" s="174">
        <f t="shared" si="98"/>
        <v>1.4605674887297799E-5</v>
      </c>
      <c r="V430" s="174">
        <f t="shared" si="99"/>
        <v>3.7983097304705348E-5</v>
      </c>
      <c r="W430" s="174">
        <f t="shared" si="100"/>
        <v>3.2561654733492441E-5</v>
      </c>
      <c r="X430" s="174">
        <f t="shared" si="101"/>
        <v>1.8957286432160801E-5</v>
      </c>
      <c r="Y430" s="174">
        <f t="shared" si="102"/>
        <v>1.441368337311058E-5</v>
      </c>
      <c r="Z430" s="174">
        <f t="shared" si="103"/>
        <v>1.9511877569666512E-5</v>
      </c>
      <c r="AA430" s="174">
        <f t="shared" si="104"/>
        <v>3.1522142667727391E-5</v>
      </c>
      <c r="AB430" s="174">
        <f t="shared" si="105"/>
        <v>1.3217222476016446E-5</v>
      </c>
      <c r="AC430" s="174">
        <f t="shared" si="106"/>
        <v>1.3281622911694509E-5</v>
      </c>
      <c r="AE430" s="175">
        <f t="shared" si="107"/>
        <v>0.99866692680800506</v>
      </c>
      <c r="AF430" s="175">
        <f t="shared" si="108"/>
        <v>0.85726696989133377</v>
      </c>
      <c r="AG430" s="175">
        <f t="shared" si="109"/>
        <v>0.76032418588442829</v>
      </c>
      <c r="AH430" s="175">
        <f t="shared" si="110"/>
        <v>1.615536103851545</v>
      </c>
      <c r="AI430" s="175">
        <f t="shared" si="111"/>
        <v>1.0048724636204711</v>
      </c>
    </row>
    <row r="431" spans="1:35" x14ac:dyDescent="0.25">
      <c r="A431" s="14"/>
      <c r="B431" s="136" t="s">
        <v>74</v>
      </c>
      <c r="C431" s="135" t="s">
        <v>1054</v>
      </c>
      <c r="D431" s="118">
        <v>4182011</v>
      </c>
      <c r="E431" s="118"/>
      <c r="F431" s="132"/>
      <c r="G431" s="132">
        <v>207.27949429223722</v>
      </c>
      <c r="H431" s="132">
        <v>435.25844748858395</v>
      </c>
      <c r="I431" s="133">
        <v>5.4565999999999998E-3</v>
      </c>
      <c r="J431" s="133">
        <v>7.1214E-3</v>
      </c>
      <c r="K431" s="133">
        <v>1.5709000000000001E-2</v>
      </c>
      <c r="L431" s="133">
        <v>7.9607999999999998E-2</v>
      </c>
      <c r="M431" s="133">
        <v>3.2667E-3</v>
      </c>
      <c r="N431" s="133">
        <v>7.5459999999999998E-3</v>
      </c>
      <c r="O431" s="133">
        <v>6.3920000000000001E-3</v>
      </c>
      <c r="P431" s="133">
        <v>2.0202000000000001E-2</v>
      </c>
      <c r="Q431" s="133">
        <v>5.4314999999999997E-3</v>
      </c>
      <c r="R431" s="133">
        <v>5.8982000000000001E-3</v>
      </c>
      <c r="T431" s="174">
        <f t="shared" si="97"/>
        <v>2.6324842303536795E-5</v>
      </c>
      <c r="U431" s="174">
        <f t="shared" si="98"/>
        <v>1.6361313700147732E-5</v>
      </c>
      <c r="V431" s="174">
        <f t="shared" si="99"/>
        <v>7.5786560815573718E-5</v>
      </c>
      <c r="W431" s="174">
        <f t="shared" si="100"/>
        <v>1.8289823083120742E-4</v>
      </c>
      <c r="X431" s="174">
        <f t="shared" si="101"/>
        <v>1.5759880209830966E-5</v>
      </c>
      <c r="Y431" s="174">
        <f t="shared" si="102"/>
        <v>1.7336826070901053E-5</v>
      </c>
      <c r="Z431" s="174">
        <f t="shared" si="103"/>
        <v>3.0837589708647727E-5</v>
      </c>
      <c r="AA431" s="174">
        <f t="shared" si="104"/>
        <v>4.6413803377198931E-5</v>
      </c>
      <c r="AB431" s="174">
        <f t="shared" si="105"/>
        <v>2.6203749765725928E-5</v>
      </c>
      <c r="AC431" s="174">
        <f t="shared" si="106"/>
        <v>1.3551029357459397E-5</v>
      </c>
      <c r="AE431" s="175">
        <f t="shared" si="107"/>
        <v>0.62151611437951737</v>
      </c>
      <c r="AF431" s="175">
        <f t="shared" si="108"/>
        <v>2.4133332989774994</v>
      </c>
      <c r="AG431" s="175">
        <f t="shared" si="109"/>
        <v>1.1000607771172266</v>
      </c>
      <c r="AH431" s="175">
        <f t="shared" si="110"/>
        <v>1.5051047703700136</v>
      </c>
      <c r="AI431" s="175">
        <f t="shared" si="111"/>
        <v>0.51714084734483001</v>
      </c>
    </row>
    <row r="432" spans="1:35" x14ac:dyDescent="0.25">
      <c r="A432" s="14"/>
      <c r="B432" s="136" t="s">
        <v>74</v>
      </c>
      <c r="C432" s="135" t="s">
        <v>1055</v>
      </c>
      <c r="D432" s="118">
        <v>4938811</v>
      </c>
      <c r="E432" s="118"/>
      <c r="F432" s="132"/>
      <c r="G432" s="132">
        <v>183.82009554794496</v>
      </c>
      <c r="H432" s="132">
        <v>68.720587328766868</v>
      </c>
      <c r="I432" s="133">
        <v>5.4291000000000001E-3</v>
      </c>
      <c r="J432" s="133">
        <v>1.6645E-3</v>
      </c>
      <c r="K432" s="133">
        <v>2.1911E-2</v>
      </c>
      <c r="L432" s="133">
        <v>1.8123E-2</v>
      </c>
      <c r="M432" s="133">
        <v>2.9334000000000001E-3</v>
      </c>
      <c r="N432" s="133">
        <v>1.1203000000000001E-3</v>
      </c>
      <c r="O432" s="133">
        <v>6.1992999999999996E-3</v>
      </c>
      <c r="P432" s="133">
        <v>2.2030000000000001E-3</v>
      </c>
      <c r="Q432" s="133">
        <v>5.8688000000000004E-3</v>
      </c>
      <c r="R432" s="133">
        <v>1.1900999999999999E-3</v>
      </c>
      <c r="T432" s="174">
        <f t="shared" si="97"/>
        <v>2.9534855717578236E-5</v>
      </c>
      <c r="U432" s="174">
        <f t="shared" si="98"/>
        <v>2.4221271451549861E-5</v>
      </c>
      <c r="V432" s="174">
        <f t="shared" si="99"/>
        <v>1.1919806664601071E-4</v>
      </c>
      <c r="W432" s="174">
        <f t="shared" si="100"/>
        <v>2.6372009763679069E-4</v>
      </c>
      <c r="X432" s="174">
        <f t="shared" si="101"/>
        <v>1.5957994098827429E-5</v>
      </c>
      <c r="Y432" s="174">
        <f t="shared" si="102"/>
        <v>1.6302247165618089E-5</v>
      </c>
      <c r="Z432" s="174">
        <f t="shared" si="103"/>
        <v>3.3724821987066504E-5</v>
      </c>
      <c r="AA432" s="174">
        <f t="shared" si="104"/>
        <v>3.2057351161168125E-5</v>
      </c>
      <c r="AB432" s="174">
        <f t="shared" si="105"/>
        <v>3.192686840089944E-5</v>
      </c>
      <c r="AC432" s="174">
        <f t="shared" si="106"/>
        <v>1.7317954433457188E-5</v>
      </c>
      <c r="AE432" s="175">
        <f t="shared" si="107"/>
        <v>0.82009107080669119</v>
      </c>
      <c r="AF432" s="175">
        <f t="shared" si="108"/>
        <v>2.2124528111682826</v>
      </c>
      <c r="AG432" s="175">
        <f t="shared" si="109"/>
        <v>1.0215724523181742</v>
      </c>
      <c r="AH432" s="175">
        <f t="shared" si="110"/>
        <v>0.9505565714612858</v>
      </c>
      <c r="AI432" s="175">
        <f t="shared" si="111"/>
        <v>0.54242571541934592</v>
      </c>
    </row>
    <row r="433" spans="1:35" x14ac:dyDescent="0.25">
      <c r="A433" s="14"/>
      <c r="B433" s="136" t="s">
        <v>74</v>
      </c>
      <c r="C433" s="135" t="s">
        <v>1056</v>
      </c>
      <c r="D433" s="118">
        <v>5795511</v>
      </c>
      <c r="E433" s="118"/>
      <c r="F433" s="132"/>
      <c r="G433" s="132">
        <v>155.49247420091299</v>
      </c>
      <c r="H433" s="132">
        <v>100.03939726027397</v>
      </c>
      <c r="I433" s="133">
        <v>4.0784999999999997E-3</v>
      </c>
      <c r="J433" s="133">
        <v>1.3977E-3</v>
      </c>
      <c r="K433" s="133">
        <v>8.3435999999999996E-3</v>
      </c>
      <c r="L433" s="133">
        <v>1.7361999999999999E-2</v>
      </c>
      <c r="M433" s="133">
        <v>2.1105E-3</v>
      </c>
      <c r="N433" s="133">
        <v>1.4885E-3</v>
      </c>
      <c r="O433" s="133">
        <v>3.8923999999999999E-3</v>
      </c>
      <c r="P433" s="133">
        <v>3.3411000000000001E-3</v>
      </c>
      <c r="Q433" s="133">
        <v>3.9180999999999999E-3</v>
      </c>
      <c r="R433" s="133">
        <v>1.0024000000000001E-3</v>
      </c>
      <c r="T433" s="174">
        <f t="shared" si="97"/>
        <v>2.6229565263268876E-5</v>
      </c>
      <c r="U433" s="174">
        <f t="shared" si="98"/>
        <v>1.3971495613508979E-5</v>
      </c>
      <c r="V433" s="174">
        <f t="shared" si="99"/>
        <v>5.3659188606254803E-5</v>
      </c>
      <c r="W433" s="174">
        <f t="shared" si="100"/>
        <v>1.7355162541442577E-4</v>
      </c>
      <c r="X433" s="174">
        <f t="shared" si="101"/>
        <v>1.3573004165288457E-5</v>
      </c>
      <c r="Y433" s="174">
        <f t="shared" si="102"/>
        <v>1.4879138027264874E-5</v>
      </c>
      <c r="Z433" s="174">
        <f t="shared" si="103"/>
        <v>2.5032722773261685E-5</v>
      </c>
      <c r="AA433" s="174">
        <f t="shared" si="104"/>
        <v>3.3397842165196289E-5</v>
      </c>
      <c r="AB433" s="174">
        <f t="shared" si="105"/>
        <v>2.5198004084348116E-5</v>
      </c>
      <c r="AC433" s="174">
        <f t="shared" si="106"/>
        <v>1.0020052373886673E-5</v>
      </c>
      <c r="AE433" s="175">
        <f t="shared" si="107"/>
        <v>0.53266211137224817</v>
      </c>
      <c r="AF433" s="175">
        <f t="shared" si="108"/>
        <v>3.2343318995732195</v>
      </c>
      <c r="AG433" s="175">
        <f t="shared" si="109"/>
        <v>1.0962302704744407</v>
      </c>
      <c r="AH433" s="175">
        <f t="shared" si="110"/>
        <v>1.3341673803406506</v>
      </c>
      <c r="AI433" s="175">
        <f t="shared" si="111"/>
        <v>0.39765262122926182</v>
      </c>
    </row>
    <row r="434" spans="1:35" x14ac:dyDescent="0.25">
      <c r="A434" s="14"/>
      <c r="B434" s="136" t="s">
        <v>78</v>
      </c>
      <c r="C434" s="135" t="s">
        <v>1057</v>
      </c>
      <c r="D434" s="118">
        <v>5782411</v>
      </c>
      <c r="E434" s="118">
        <v>8</v>
      </c>
      <c r="F434" s="132"/>
      <c r="G434" s="132">
        <v>647.79999999999995</v>
      </c>
      <c r="H434" s="132">
        <v>460.6</v>
      </c>
      <c r="I434" s="133">
        <v>9.2137E-3</v>
      </c>
      <c r="J434" s="133">
        <v>5.8893000000000001E-3</v>
      </c>
      <c r="K434" s="133">
        <v>2.0781999999999998E-2</v>
      </c>
      <c r="L434" s="133">
        <v>1.0978999999999999E-2</v>
      </c>
      <c r="M434" s="133">
        <v>1.4822999999999999E-2</v>
      </c>
      <c r="N434" s="133">
        <v>1.7350000000000001E-2</v>
      </c>
      <c r="O434" s="133">
        <v>1.2921999999999999E-2</v>
      </c>
      <c r="P434" s="133">
        <v>7.6971000000000001E-3</v>
      </c>
      <c r="Q434" s="133">
        <v>7.5976000000000004E-3</v>
      </c>
      <c r="R434" s="133">
        <v>7.2474999999999996E-3</v>
      </c>
      <c r="T434" s="174">
        <f t="shared" si="97"/>
        <v>1.4223062673664712E-5</v>
      </c>
      <c r="U434" s="174">
        <f t="shared" si="98"/>
        <v>1.2786148501953973E-5</v>
      </c>
      <c r="V434" s="174">
        <f t="shared" si="99"/>
        <v>3.2080889163322016E-5</v>
      </c>
      <c r="W434" s="174">
        <f t="shared" si="100"/>
        <v>2.3836300477637861E-5</v>
      </c>
      <c r="X434" s="174">
        <f t="shared" si="101"/>
        <v>2.2882062364927447E-5</v>
      </c>
      <c r="Y434" s="174">
        <f t="shared" si="102"/>
        <v>3.7668258792878856E-5</v>
      </c>
      <c r="Z434" s="174">
        <f t="shared" si="103"/>
        <v>1.9947514665020068E-5</v>
      </c>
      <c r="AA434" s="174">
        <f t="shared" si="104"/>
        <v>1.6711029092488059E-5</v>
      </c>
      <c r="AB434" s="174">
        <f t="shared" si="105"/>
        <v>1.1728311207162706E-5</v>
      </c>
      <c r="AC434" s="174">
        <f t="shared" si="106"/>
        <v>1.5734910985670863E-5</v>
      </c>
      <c r="AE434" s="175">
        <f t="shared" si="107"/>
        <v>0.89897294241898296</v>
      </c>
      <c r="AF434" s="175">
        <f t="shared" si="108"/>
        <v>0.7430062289199213</v>
      </c>
      <c r="AG434" s="175">
        <f t="shared" si="109"/>
        <v>1.6461915972493371</v>
      </c>
      <c r="AH434" s="175">
        <f t="shared" si="110"/>
        <v>0.83774993391996322</v>
      </c>
      <c r="AI434" s="175">
        <f t="shared" si="111"/>
        <v>1.3416177920024197</v>
      </c>
    </row>
    <row r="435" spans="1:35" x14ac:dyDescent="0.25">
      <c r="A435" s="14"/>
      <c r="B435" s="136" t="s">
        <v>78</v>
      </c>
      <c r="C435" s="135" t="s">
        <v>1058</v>
      </c>
      <c r="D435" s="118">
        <v>4987611</v>
      </c>
      <c r="E435" s="118">
        <v>71</v>
      </c>
      <c r="F435" s="132"/>
      <c r="G435" s="132">
        <v>419</v>
      </c>
      <c r="H435" s="132">
        <v>490.6</v>
      </c>
      <c r="I435" s="133">
        <v>9.7672999999999996E-3</v>
      </c>
      <c r="J435" s="133">
        <v>1.4279999999999999E-2</v>
      </c>
      <c r="K435" s="133">
        <v>1.5545E-2</v>
      </c>
      <c r="L435" s="133">
        <v>4.8261999999999999E-2</v>
      </c>
      <c r="M435" s="133">
        <v>1.0772E-2</v>
      </c>
      <c r="N435" s="133">
        <v>9.1240000000000002E-3</v>
      </c>
      <c r="O435" s="133">
        <v>1.8724000000000001E-2</v>
      </c>
      <c r="P435" s="133">
        <v>3.4596000000000002E-2</v>
      </c>
      <c r="Q435" s="133">
        <v>7.1643000000000002E-3</v>
      </c>
      <c r="R435" s="133">
        <v>1.0364999999999999E-2</v>
      </c>
      <c r="T435" s="174">
        <f t="shared" si="97"/>
        <v>2.3310978520286394E-5</v>
      </c>
      <c r="U435" s="174">
        <f t="shared" si="98"/>
        <v>2.9107215654300852E-5</v>
      </c>
      <c r="V435" s="174">
        <f t="shared" si="99"/>
        <v>3.7100238663484484E-5</v>
      </c>
      <c r="W435" s="174">
        <f t="shared" si="100"/>
        <v>9.8373420301671411E-5</v>
      </c>
      <c r="X435" s="174">
        <f t="shared" si="101"/>
        <v>2.5708830548926016E-5</v>
      </c>
      <c r="Y435" s="174">
        <f t="shared" si="102"/>
        <v>1.8597635548308193E-5</v>
      </c>
      <c r="Z435" s="174">
        <f t="shared" si="103"/>
        <v>4.46873508353222E-5</v>
      </c>
      <c r="AA435" s="174">
        <f t="shared" si="104"/>
        <v>7.051773338768854E-5</v>
      </c>
      <c r="AB435" s="174">
        <f t="shared" si="105"/>
        <v>1.709856801909308E-5</v>
      </c>
      <c r="AC435" s="174">
        <f t="shared" si="106"/>
        <v>2.1127191194455765E-5</v>
      </c>
      <c r="AE435" s="175">
        <f t="shared" si="107"/>
        <v>1.2486483838063802</v>
      </c>
      <c r="AF435" s="175">
        <f t="shared" si="108"/>
        <v>2.651557613792237</v>
      </c>
      <c r="AG435" s="175">
        <f t="shared" si="109"/>
        <v>0.72339484726523695</v>
      </c>
      <c r="AH435" s="175">
        <f t="shared" si="110"/>
        <v>1.5780244760436604</v>
      </c>
      <c r="AI435" s="175">
        <f t="shared" si="111"/>
        <v>1.2356117290561486</v>
      </c>
    </row>
    <row r="436" spans="1:35" x14ac:dyDescent="0.25">
      <c r="A436" s="14"/>
      <c r="B436" s="136" t="s">
        <v>78</v>
      </c>
      <c r="C436" s="135" t="s">
        <v>1059</v>
      </c>
      <c r="D436" s="118">
        <v>4878911</v>
      </c>
      <c r="E436" s="118">
        <v>477</v>
      </c>
      <c r="F436" s="132"/>
      <c r="G436" s="132">
        <v>440.2</v>
      </c>
      <c r="H436" s="132">
        <v>220.2</v>
      </c>
      <c r="I436" s="133">
        <v>6.2713999999999999E-3</v>
      </c>
      <c r="J436" s="133">
        <v>1.9464E-3</v>
      </c>
      <c r="K436" s="133">
        <v>1.1851E-2</v>
      </c>
      <c r="L436" s="133">
        <v>1.3035E-2</v>
      </c>
      <c r="M436" s="133">
        <v>7.3714999999999996E-3</v>
      </c>
      <c r="N436" s="133">
        <v>5.7869000000000002E-3</v>
      </c>
      <c r="O436" s="133">
        <v>9.3428999999999995E-3</v>
      </c>
      <c r="P436" s="133">
        <v>3.4053E-3</v>
      </c>
      <c r="Q436" s="133">
        <v>5.2984E-3</v>
      </c>
      <c r="R436" s="133">
        <v>2.5891E-3</v>
      </c>
      <c r="T436" s="174">
        <f t="shared" si="97"/>
        <v>1.424670604270786E-5</v>
      </c>
      <c r="U436" s="174">
        <f t="shared" si="98"/>
        <v>8.8392370572207089E-6</v>
      </c>
      <c r="V436" s="174">
        <f t="shared" si="99"/>
        <v>2.6921853702862338E-5</v>
      </c>
      <c r="W436" s="174">
        <f t="shared" si="100"/>
        <v>5.9196185286103545E-5</v>
      </c>
      <c r="X436" s="174">
        <f t="shared" si="101"/>
        <v>1.6745797364834167E-5</v>
      </c>
      <c r="Y436" s="174">
        <f t="shared" si="102"/>
        <v>2.628019981834696E-5</v>
      </c>
      <c r="Z436" s="174">
        <f t="shared" si="103"/>
        <v>2.1224216265333938E-5</v>
      </c>
      <c r="AA436" s="174">
        <f t="shared" si="104"/>
        <v>1.5464577656675751E-5</v>
      </c>
      <c r="AB436" s="174">
        <f t="shared" si="105"/>
        <v>1.2036347114947752E-5</v>
      </c>
      <c r="AC436" s="174">
        <f t="shared" si="106"/>
        <v>1.175794732061762E-5</v>
      </c>
      <c r="AE436" s="175">
        <f t="shared" si="107"/>
        <v>0.62044075526813092</v>
      </c>
      <c r="AF436" s="175">
        <f t="shared" si="108"/>
        <v>2.1988153542268818</v>
      </c>
      <c r="AG436" s="175">
        <f t="shared" si="109"/>
        <v>1.5693609116240022</v>
      </c>
      <c r="AH436" s="175">
        <f t="shared" si="110"/>
        <v>0.72862891441294098</v>
      </c>
      <c r="AI436" s="175">
        <f t="shared" si="111"/>
        <v>0.9768700759731006</v>
      </c>
    </row>
    <row r="437" spans="1:35" x14ac:dyDescent="0.25">
      <c r="A437" s="14"/>
      <c r="B437" s="136" t="s">
        <v>78</v>
      </c>
      <c r="C437" s="135" t="s">
        <v>1059</v>
      </c>
      <c r="D437" s="118">
        <v>4878911</v>
      </c>
      <c r="E437" s="118"/>
      <c r="F437" s="132"/>
      <c r="G437" s="132">
        <v>216.23387929957994</v>
      </c>
      <c r="H437" s="132">
        <v>115.36166408546967</v>
      </c>
      <c r="I437" s="133">
        <v>3.0314000000000001E-3</v>
      </c>
      <c r="J437" s="133">
        <v>1.0196999999999999E-3</v>
      </c>
      <c r="K437" s="133">
        <v>5.2951999999999999E-3</v>
      </c>
      <c r="L437" s="133">
        <v>6.5011000000000001E-3</v>
      </c>
      <c r="M437" s="133">
        <v>3.6456000000000001E-3</v>
      </c>
      <c r="N437" s="133">
        <v>3.0098999999999998E-3</v>
      </c>
      <c r="O437" s="133">
        <v>4.4654999999999999E-3</v>
      </c>
      <c r="P437" s="133">
        <v>1.8611000000000001E-3</v>
      </c>
      <c r="Q437" s="133">
        <v>2.5417999999999999E-3</v>
      </c>
      <c r="R437" s="133">
        <v>1.1402999999999999E-3</v>
      </c>
      <c r="T437" s="174">
        <f t="shared" si="97"/>
        <v>1.4019079756693284E-5</v>
      </c>
      <c r="U437" s="174">
        <f t="shared" si="98"/>
        <v>8.8391582080899947E-6</v>
      </c>
      <c r="V437" s="174">
        <f t="shared" si="99"/>
        <v>2.4488299507700162E-5</v>
      </c>
      <c r="W437" s="174">
        <f t="shared" si="100"/>
        <v>5.6354076126913668E-5</v>
      </c>
      <c r="X437" s="174">
        <f t="shared" si="101"/>
        <v>1.6859522715907185E-5</v>
      </c>
      <c r="Y437" s="174">
        <f t="shared" si="102"/>
        <v>2.6090989791634866E-5</v>
      </c>
      <c r="Z437" s="174">
        <f t="shared" si="103"/>
        <v>2.065125046299197E-5</v>
      </c>
      <c r="AA437" s="174">
        <f t="shared" si="104"/>
        <v>1.6132742317423056E-5</v>
      </c>
      <c r="AB437" s="174">
        <f t="shared" si="105"/>
        <v>1.1754864724405551E-5</v>
      </c>
      <c r="AC437" s="174">
        <f t="shared" si="106"/>
        <v>9.8845661515004609E-6</v>
      </c>
      <c r="AE437" s="175">
        <f t="shared" si="107"/>
        <v>0.630509160479654</v>
      </c>
      <c r="AF437" s="175">
        <f t="shared" si="108"/>
        <v>2.3012653904038354</v>
      </c>
      <c r="AG437" s="175">
        <f t="shared" si="109"/>
        <v>1.5475521004528596</v>
      </c>
      <c r="AH437" s="175">
        <f t="shared" si="110"/>
        <v>0.78119929571982594</v>
      </c>
      <c r="AI437" s="175">
        <f t="shared" si="111"/>
        <v>0.84089152731617911</v>
      </c>
    </row>
    <row r="438" spans="1:35" x14ac:dyDescent="0.25">
      <c r="A438" s="14"/>
      <c r="B438" s="30"/>
      <c r="C438" s="40"/>
      <c r="D438" s="14"/>
      <c r="E438" s="49"/>
      <c r="F438" s="49"/>
      <c r="G438" s="49"/>
      <c r="H438" s="49"/>
    </row>
    <row r="439" spans="1:35" x14ac:dyDescent="0.25">
      <c r="A439" s="14"/>
      <c r="B439" s="30"/>
      <c r="C439" s="40"/>
      <c r="D439" s="14"/>
      <c r="E439" s="49"/>
      <c r="F439" s="49"/>
      <c r="G439" s="49"/>
      <c r="H439" s="49"/>
    </row>
    <row r="440" spans="1:35" x14ac:dyDescent="0.25">
      <c r="A440" s="14"/>
      <c r="B440" s="30"/>
      <c r="C440" s="40"/>
      <c r="D440" s="14"/>
      <c r="E440" s="49"/>
      <c r="F440" s="49"/>
      <c r="G440" s="49"/>
      <c r="H440" s="49"/>
    </row>
    <row r="441" spans="1:35" x14ac:dyDescent="0.25">
      <c r="A441" s="14"/>
      <c r="B441" s="30"/>
      <c r="C441" s="40"/>
      <c r="D441" s="14"/>
      <c r="E441" s="49"/>
      <c r="F441" s="49"/>
      <c r="G441" s="49"/>
      <c r="H441" s="49"/>
    </row>
    <row r="442" spans="1:35" x14ac:dyDescent="0.25">
      <c r="A442" s="14"/>
      <c r="B442" s="30"/>
      <c r="C442" s="40"/>
      <c r="D442" s="14"/>
      <c r="E442" s="49"/>
      <c r="F442" s="49"/>
      <c r="G442" s="49"/>
      <c r="H442" s="49"/>
    </row>
    <row r="443" spans="1:35" x14ac:dyDescent="0.25">
      <c r="A443" s="14"/>
      <c r="B443" s="30"/>
      <c r="C443" s="40"/>
      <c r="D443" s="14"/>
      <c r="E443" s="49"/>
      <c r="F443" s="49"/>
      <c r="G443" s="49"/>
      <c r="H443" s="49"/>
    </row>
    <row r="444" spans="1:35" x14ac:dyDescent="0.25">
      <c r="A444" s="14"/>
      <c r="B444" s="30"/>
      <c r="C444" s="40"/>
      <c r="D444" s="14"/>
      <c r="E444" s="49"/>
      <c r="F444" s="49"/>
      <c r="G444" s="49"/>
      <c r="H444" s="49"/>
    </row>
    <row r="445" spans="1:35" x14ac:dyDescent="0.25">
      <c r="A445" s="14"/>
      <c r="B445" s="30"/>
      <c r="C445" s="40"/>
      <c r="D445" s="14"/>
      <c r="E445" s="49"/>
      <c r="F445" s="49"/>
      <c r="G445" s="49"/>
      <c r="H445" s="49"/>
    </row>
    <row r="446" spans="1:35" x14ac:dyDescent="0.25">
      <c r="A446" s="14"/>
      <c r="B446" s="30"/>
      <c r="C446" s="40"/>
      <c r="D446" s="14"/>
      <c r="E446" s="49"/>
      <c r="F446" s="49"/>
      <c r="G446" s="49"/>
      <c r="H446" s="49"/>
    </row>
    <row r="447" spans="1:35" x14ac:dyDescent="0.25">
      <c r="A447" s="14"/>
      <c r="B447" s="30"/>
      <c r="C447" s="40"/>
      <c r="D447" s="14"/>
      <c r="E447" s="49"/>
      <c r="F447" s="49"/>
      <c r="G447" s="49"/>
      <c r="H447" s="49"/>
    </row>
    <row r="448" spans="1:35" x14ac:dyDescent="0.25">
      <c r="A448" s="14"/>
      <c r="B448" s="30"/>
      <c r="C448" s="40"/>
      <c r="D448" s="14"/>
      <c r="E448" s="49"/>
      <c r="F448" s="49"/>
      <c r="G448" s="49"/>
      <c r="H448" s="49"/>
    </row>
    <row r="449" spans="1:8" x14ac:dyDescent="0.25">
      <c r="A449" s="14"/>
      <c r="B449" s="30"/>
      <c r="C449" s="40"/>
      <c r="D449" s="14"/>
      <c r="E449" s="49"/>
      <c r="F449" s="49"/>
      <c r="G449" s="49"/>
      <c r="H449" s="49"/>
    </row>
    <row r="450" spans="1:8" x14ac:dyDescent="0.25">
      <c r="A450" s="14"/>
      <c r="B450" s="30"/>
      <c r="C450" s="40"/>
      <c r="D450" s="14"/>
      <c r="E450" s="49"/>
      <c r="F450" s="49"/>
      <c r="G450" s="49"/>
      <c r="H450" s="49"/>
    </row>
    <row r="451" spans="1:8" x14ac:dyDescent="0.25">
      <c r="A451" s="14"/>
      <c r="B451" s="30"/>
      <c r="C451" s="40"/>
      <c r="D451" s="14"/>
      <c r="E451" s="49"/>
      <c r="F451" s="49"/>
      <c r="G451" s="49"/>
      <c r="H451" s="49"/>
    </row>
    <row r="452" spans="1:8" x14ac:dyDescent="0.25">
      <c r="A452" s="14"/>
      <c r="B452" s="30"/>
      <c r="C452" s="40"/>
      <c r="D452" s="14"/>
      <c r="E452" s="49"/>
      <c r="F452" s="49"/>
      <c r="G452" s="49"/>
      <c r="H452" s="49"/>
    </row>
    <row r="453" spans="1:8" x14ac:dyDescent="0.25">
      <c r="A453" s="14"/>
      <c r="B453" s="30"/>
      <c r="C453" s="40"/>
      <c r="D453" s="14"/>
      <c r="E453" s="49"/>
      <c r="F453" s="49"/>
      <c r="G453" s="49"/>
      <c r="H453" s="49"/>
    </row>
    <row r="454" spans="1:8" x14ac:dyDescent="0.25">
      <c r="A454" s="14"/>
      <c r="B454" s="30"/>
      <c r="C454" s="40"/>
      <c r="D454" s="14"/>
      <c r="E454" s="49"/>
      <c r="F454" s="49"/>
      <c r="G454" s="49"/>
      <c r="H454" s="49"/>
    </row>
    <row r="455" spans="1:8" x14ac:dyDescent="0.25">
      <c r="A455" s="14"/>
      <c r="B455" s="30"/>
      <c r="C455" s="40"/>
      <c r="D455" s="14"/>
      <c r="E455" s="49"/>
      <c r="F455" s="49"/>
      <c r="G455" s="49"/>
      <c r="H455" s="49"/>
    </row>
    <row r="456" spans="1:8" x14ac:dyDescent="0.25">
      <c r="A456" s="14"/>
      <c r="B456" s="30"/>
      <c r="C456" s="40"/>
      <c r="D456" s="14"/>
      <c r="E456" s="49"/>
      <c r="F456" s="49"/>
      <c r="G456" s="49"/>
      <c r="H456" s="49"/>
    </row>
    <row r="457" spans="1:8" x14ac:dyDescent="0.25">
      <c r="A457" s="14"/>
      <c r="B457" s="30"/>
      <c r="C457" s="40"/>
      <c r="D457" s="14"/>
      <c r="E457" s="49"/>
      <c r="F457" s="49"/>
      <c r="G457" s="49"/>
      <c r="H457" s="49"/>
    </row>
    <row r="458" spans="1:8" x14ac:dyDescent="0.25">
      <c r="A458" s="14"/>
      <c r="B458" s="30"/>
      <c r="C458" s="40"/>
      <c r="D458" s="14"/>
      <c r="E458" s="49"/>
      <c r="F458" s="49"/>
      <c r="G458" s="49"/>
      <c r="H458" s="49"/>
    </row>
    <row r="459" spans="1:8" x14ac:dyDescent="0.25">
      <c r="A459" s="14"/>
      <c r="B459" s="30"/>
      <c r="C459" s="40"/>
      <c r="D459" s="14"/>
      <c r="E459" s="49"/>
      <c r="F459" s="49"/>
      <c r="G459" s="49"/>
      <c r="H459" s="49"/>
    </row>
    <row r="460" spans="1:8" x14ac:dyDescent="0.25">
      <c r="A460" s="14"/>
      <c r="B460" s="30"/>
      <c r="C460" s="40"/>
      <c r="D460" s="14"/>
      <c r="E460" s="49"/>
      <c r="F460" s="49"/>
      <c r="G460" s="49"/>
      <c r="H460" s="49"/>
    </row>
    <row r="461" spans="1:8" x14ac:dyDescent="0.25">
      <c r="A461" s="14"/>
      <c r="B461" s="30"/>
      <c r="C461" s="40"/>
      <c r="D461" s="14"/>
      <c r="E461" s="49"/>
      <c r="F461" s="49"/>
      <c r="G461" s="49"/>
      <c r="H461" s="49"/>
    </row>
    <row r="462" spans="1:8" x14ac:dyDescent="0.25">
      <c r="A462" s="14"/>
      <c r="B462" s="30"/>
      <c r="C462" s="40"/>
      <c r="D462" s="14"/>
      <c r="E462" s="49"/>
      <c r="F462" s="49"/>
      <c r="G462" s="49"/>
      <c r="H462" s="49"/>
    </row>
    <row r="463" spans="1:8" x14ac:dyDescent="0.25">
      <c r="A463" s="14"/>
      <c r="B463" s="30"/>
      <c r="C463" s="40"/>
      <c r="D463" s="14"/>
      <c r="E463" s="49"/>
      <c r="F463" s="49"/>
      <c r="G463" s="49"/>
      <c r="H463" s="49"/>
    </row>
    <row r="464" spans="1:8" x14ac:dyDescent="0.25">
      <c r="A464" s="14"/>
      <c r="B464" s="30"/>
      <c r="C464" s="40"/>
      <c r="D464" s="14"/>
      <c r="E464" s="49"/>
      <c r="F464" s="49"/>
      <c r="G464" s="49"/>
      <c r="H464" s="49"/>
    </row>
    <row r="465" spans="1:8" x14ac:dyDescent="0.25">
      <c r="A465" s="14"/>
      <c r="B465" s="30"/>
      <c r="C465" s="40"/>
      <c r="D465" s="14"/>
      <c r="E465" s="49"/>
      <c r="F465" s="49"/>
      <c r="G465" s="49"/>
      <c r="H465" s="49"/>
    </row>
    <row r="466" spans="1:8" x14ac:dyDescent="0.25">
      <c r="A466" s="14"/>
      <c r="B466" s="30"/>
      <c r="C466" s="40"/>
      <c r="D466" s="14"/>
      <c r="E466" s="49"/>
      <c r="F466" s="49"/>
      <c r="G466" s="49"/>
      <c r="H466" s="49"/>
    </row>
    <row r="467" spans="1:8" x14ac:dyDescent="0.25">
      <c r="A467" s="14"/>
      <c r="B467" s="30"/>
      <c r="C467" s="40"/>
      <c r="D467" s="14"/>
      <c r="E467" s="49"/>
      <c r="F467" s="49"/>
      <c r="G467" s="49"/>
      <c r="H467" s="49"/>
    </row>
    <row r="468" spans="1:8" x14ac:dyDescent="0.25">
      <c r="A468" s="14"/>
      <c r="B468" s="30"/>
      <c r="C468" s="40"/>
      <c r="D468" s="14"/>
      <c r="E468" s="49"/>
      <c r="F468" s="49"/>
      <c r="G468" s="49"/>
      <c r="H468" s="49"/>
    </row>
    <row r="469" spans="1:8" x14ac:dyDescent="0.25">
      <c r="A469" s="14"/>
      <c r="B469" s="30"/>
      <c r="C469" s="40"/>
      <c r="D469" s="14"/>
      <c r="E469" s="49"/>
      <c r="F469" s="49"/>
      <c r="G469" s="49"/>
      <c r="H469" s="49"/>
    </row>
    <row r="470" spans="1:8" x14ac:dyDescent="0.25">
      <c r="A470" s="14"/>
      <c r="B470" s="30"/>
      <c r="C470" s="40"/>
      <c r="D470" s="14"/>
      <c r="E470" s="49"/>
      <c r="F470" s="49"/>
      <c r="G470" s="49"/>
      <c r="H470" s="49"/>
    </row>
    <row r="471" spans="1:8" x14ac:dyDescent="0.25">
      <c r="A471" s="14"/>
      <c r="B471" s="30"/>
      <c r="C471" s="40"/>
      <c r="D471" s="14"/>
      <c r="E471" s="49"/>
      <c r="F471" s="49"/>
      <c r="G471" s="49"/>
      <c r="H471" s="49"/>
    </row>
    <row r="472" spans="1:8" x14ac:dyDescent="0.25">
      <c r="A472" s="14"/>
      <c r="B472" s="30"/>
      <c r="C472" s="40"/>
      <c r="D472" s="14"/>
      <c r="E472" s="49"/>
      <c r="F472" s="49"/>
      <c r="G472" s="49"/>
      <c r="H472" s="49"/>
    </row>
    <row r="473" spans="1:8" x14ac:dyDescent="0.25">
      <c r="A473" s="14"/>
      <c r="B473" s="30"/>
      <c r="C473" s="40"/>
      <c r="D473" s="14"/>
      <c r="E473" s="49"/>
      <c r="F473" s="49"/>
      <c r="G473" s="49"/>
      <c r="H473" s="49"/>
    </row>
    <row r="474" spans="1:8" x14ac:dyDescent="0.25">
      <c r="A474" s="14"/>
      <c r="B474" s="30"/>
      <c r="C474" s="40"/>
      <c r="D474" s="14"/>
      <c r="E474" s="49"/>
      <c r="F474" s="49"/>
      <c r="G474" s="49"/>
      <c r="H474" s="49"/>
    </row>
    <row r="475" spans="1:8" x14ac:dyDescent="0.25">
      <c r="A475" s="14"/>
      <c r="B475" s="30"/>
      <c r="C475" s="40"/>
      <c r="D475" s="14"/>
      <c r="E475" s="49"/>
      <c r="F475" s="49"/>
      <c r="G475" s="49"/>
      <c r="H475" s="49"/>
    </row>
    <row r="476" spans="1:8" x14ac:dyDescent="0.25">
      <c r="A476" s="14"/>
      <c r="B476" s="30"/>
      <c r="C476" s="40"/>
      <c r="D476" s="14"/>
      <c r="E476" s="49"/>
      <c r="F476" s="49"/>
      <c r="G476" s="49"/>
      <c r="H476" s="49"/>
    </row>
    <row r="477" spans="1:8" x14ac:dyDescent="0.25">
      <c r="A477" s="14"/>
      <c r="B477" s="30"/>
      <c r="C477" s="40"/>
      <c r="D477" s="14"/>
      <c r="E477" s="49"/>
      <c r="F477" s="49"/>
      <c r="G477" s="49"/>
      <c r="H477" s="49"/>
    </row>
    <row r="478" spans="1:8" x14ac:dyDescent="0.25">
      <c r="A478" s="14"/>
      <c r="B478" s="30"/>
      <c r="C478" s="40"/>
      <c r="D478" s="14"/>
      <c r="E478" s="49"/>
      <c r="F478" s="49"/>
      <c r="G478" s="49"/>
      <c r="H478" s="49"/>
    </row>
    <row r="479" spans="1:8" x14ac:dyDescent="0.25">
      <c r="A479" s="14"/>
      <c r="B479" s="30"/>
      <c r="C479" s="40"/>
      <c r="D479" s="14"/>
      <c r="E479" s="49"/>
      <c r="F479" s="49"/>
      <c r="G479" s="49"/>
      <c r="H479" s="49"/>
    </row>
    <row r="480" spans="1:8" x14ac:dyDescent="0.25">
      <c r="A480" s="14"/>
      <c r="B480" s="30"/>
      <c r="C480" s="40"/>
      <c r="D480" s="14"/>
      <c r="E480" s="49"/>
      <c r="F480" s="49"/>
      <c r="G480" s="49"/>
      <c r="H480" s="49"/>
    </row>
    <row r="481" spans="1:8" x14ac:dyDescent="0.25">
      <c r="A481" s="14"/>
      <c r="B481" s="30"/>
      <c r="C481" s="40"/>
      <c r="D481" s="14"/>
      <c r="E481" s="49"/>
      <c r="F481" s="49"/>
      <c r="G481" s="49"/>
      <c r="H481" s="49"/>
    </row>
    <row r="482" spans="1:8" x14ac:dyDescent="0.25">
      <c r="A482" s="14"/>
      <c r="B482" s="30"/>
      <c r="C482" s="40"/>
      <c r="D482" s="14"/>
      <c r="E482" s="49"/>
      <c r="F482" s="49"/>
      <c r="G482" s="49"/>
      <c r="H482" s="49"/>
    </row>
    <row r="483" spans="1:8" x14ac:dyDescent="0.25">
      <c r="A483" s="14"/>
      <c r="B483" s="30"/>
      <c r="C483" s="40"/>
      <c r="D483" s="14"/>
      <c r="E483" s="49"/>
      <c r="F483" s="49"/>
      <c r="G483" s="49"/>
      <c r="H483" s="49"/>
    </row>
    <row r="484" spans="1:8" x14ac:dyDescent="0.25">
      <c r="A484" s="14"/>
      <c r="B484" s="30"/>
      <c r="C484" s="40"/>
      <c r="D484" s="14"/>
      <c r="E484" s="49"/>
      <c r="F484" s="49"/>
      <c r="G484" s="49"/>
      <c r="H484" s="49"/>
    </row>
    <row r="485" spans="1:8" x14ac:dyDescent="0.25">
      <c r="A485" s="14"/>
      <c r="B485" s="30"/>
      <c r="C485" s="40"/>
      <c r="D485" s="14"/>
      <c r="E485" s="49"/>
      <c r="F485" s="49"/>
      <c r="G485" s="49"/>
      <c r="H485" s="49"/>
    </row>
    <row r="486" spans="1:8" x14ac:dyDescent="0.25">
      <c r="A486" s="14"/>
      <c r="B486" s="30"/>
      <c r="C486" s="40"/>
      <c r="D486" s="14"/>
      <c r="E486" s="49"/>
      <c r="F486" s="49"/>
      <c r="G486" s="49"/>
      <c r="H486" s="49"/>
    </row>
    <row r="487" spans="1:8" x14ac:dyDescent="0.25">
      <c r="A487" s="14"/>
      <c r="B487" s="30"/>
      <c r="C487" s="40"/>
      <c r="D487" s="14"/>
      <c r="E487" s="49"/>
      <c r="F487" s="49"/>
      <c r="G487" s="49"/>
      <c r="H487" s="49"/>
    </row>
    <row r="488" spans="1:8" x14ac:dyDescent="0.25">
      <c r="A488" s="14"/>
      <c r="B488" s="30"/>
      <c r="C488" s="40"/>
      <c r="D488" s="14"/>
      <c r="E488" s="49"/>
      <c r="F488" s="49"/>
      <c r="G488" s="49"/>
      <c r="H488" s="49"/>
    </row>
    <row r="489" spans="1:8" x14ac:dyDescent="0.25">
      <c r="A489" s="14"/>
      <c r="B489" s="30"/>
      <c r="C489" s="40"/>
      <c r="D489" s="14"/>
      <c r="E489" s="49"/>
      <c r="F489" s="49"/>
      <c r="G489" s="49"/>
      <c r="H489" s="49"/>
    </row>
    <row r="490" spans="1:8" x14ac:dyDescent="0.25">
      <c r="A490" s="14"/>
      <c r="B490" s="30"/>
      <c r="C490" s="40"/>
      <c r="D490" s="14"/>
      <c r="E490" s="49"/>
      <c r="F490" s="49"/>
      <c r="G490" s="49"/>
      <c r="H490" s="49"/>
    </row>
    <row r="491" spans="1:8" x14ac:dyDescent="0.25">
      <c r="A491" s="14"/>
      <c r="B491" s="30"/>
      <c r="C491" s="40"/>
      <c r="D491" s="14"/>
      <c r="E491" s="49"/>
      <c r="F491" s="49"/>
      <c r="G491" s="49"/>
      <c r="H491" s="49"/>
    </row>
    <row r="492" spans="1:8" x14ac:dyDescent="0.25">
      <c r="A492" s="14"/>
      <c r="B492" s="30"/>
      <c r="C492" s="40"/>
      <c r="D492" s="14"/>
      <c r="E492" s="49"/>
      <c r="F492" s="49"/>
      <c r="G492" s="49"/>
      <c r="H492" s="49"/>
    </row>
    <row r="493" spans="1:8" x14ac:dyDescent="0.25">
      <c r="A493" s="14"/>
      <c r="B493" s="30"/>
      <c r="C493" s="40"/>
      <c r="D493" s="14"/>
      <c r="E493" s="49"/>
      <c r="F493" s="49"/>
      <c r="G493" s="49"/>
      <c r="H493" s="49"/>
    </row>
    <row r="494" spans="1:8" x14ac:dyDescent="0.25">
      <c r="A494" s="14"/>
      <c r="B494" s="30"/>
      <c r="C494" s="40"/>
      <c r="D494" s="14"/>
      <c r="E494" s="49"/>
      <c r="F494" s="49"/>
      <c r="G494" s="49"/>
      <c r="H494" s="49"/>
    </row>
    <row r="495" spans="1:8" x14ac:dyDescent="0.25">
      <c r="A495" s="14"/>
      <c r="B495" s="30"/>
      <c r="C495" s="40"/>
      <c r="D495" s="14"/>
      <c r="E495" s="49"/>
      <c r="F495" s="49"/>
      <c r="G495" s="49"/>
      <c r="H495" s="49"/>
    </row>
    <row r="496" spans="1:8" x14ac:dyDescent="0.25">
      <c r="A496" s="14"/>
      <c r="B496" s="30"/>
      <c r="C496" s="40"/>
      <c r="D496" s="14"/>
      <c r="E496" s="49"/>
      <c r="F496" s="49"/>
      <c r="G496" s="49"/>
      <c r="H496" s="49"/>
    </row>
    <row r="497" spans="1:8" x14ac:dyDescent="0.25">
      <c r="A497" s="14"/>
      <c r="B497" s="30"/>
      <c r="C497" s="40"/>
      <c r="D497" s="14"/>
      <c r="E497" s="49"/>
      <c r="F497" s="49"/>
      <c r="G497" s="49"/>
      <c r="H497" s="49"/>
    </row>
    <row r="498" spans="1:8" x14ac:dyDescent="0.25">
      <c r="A498" s="14"/>
      <c r="B498" s="30"/>
      <c r="C498" s="40"/>
      <c r="D498" s="14"/>
      <c r="E498" s="49"/>
      <c r="F498" s="49"/>
      <c r="G498" s="49"/>
      <c r="H498" s="49"/>
    </row>
    <row r="499" spans="1:8" x14ac:dyDescent="0.25">
      <c r="A499" s="14"/>
      <c r="B499" s="30"/>
      <c r="C499" s="40"/>
      <c r="D499" s="14"/>
      <c r="E499" s="49"/>
      <c r="F499" s="49"/>
      <c r="G499" s="49"/>
      <c r="H499" s="49"/>
    </row>
    <row r="500" spans="1:8" x14ac:dyDescent="0.25">
      <c r="A500" s="14"/>
      <c r="B500" s="30"/>
      <c r="C500" s="40"/>
      <c r="D500" s="14"/>
      <c r="E500" s="49"/>
      <c r="F500" s="49"/>
      <c r="G500" s="49"/>
      <c r="H500" s="49"/>
    </row>
    <row r="501" spans="1:8" x14ac:dyDescent="0.25">
      <c r="A501" s="14"/>
      <c r="B501" s="30"/>
      <c r="C501" s="40"/>
      <c r="D501" s="14"/>
      <c r="E501" s="49"/>
      <c r="F501" s="49"/>
      <c r="G501" s="49"/>
      <c r="H501" s="49"/>
    </row>
    <row r="502" spans="1:8" x14ac:dyDescent="0.25">
      <c r="A502" s="14"/>
      <c r="B502" s="30"/>
      <c r="C502" s="40"/>
      <c r="D502" s="14"/>
      <c r="E502" s="49"/>
      <c r="F502" s="49"/>
      <c r="G502" s="49"/>
      <c r="H502" s="49"/>
    </row>
    <row r="503" spans="1:8" x14ac:dyDescent="0.25">
      <c r="A503" s="14"/>
      <c r="B503" s="30"/>
      <c r="C503" s="40"/>
      <c r="D503" s="14"/>
      <c r="E503" s="49"/>
      <c r="F503" s="49"/>
      <c r="G503" s="49"/>
      <c r="H503" s="49"/>
    </row>
    <row r="504" spans="1:8" x14ac:dyDescent="0.25">
      <c r="A504" s="14"/>
      <c r="B504" s="30"/>
      <c r="C504" s="40"/>
      <c r="D504" s="14"/>
      <c r="E504" s="49"/>
      <c r="F504" s="49"/>
      <c r="G504" s="49"/>
      <c r="H504" s="49"/>
    </row>
    <row r="505" spans="1:8" x14ac:dyDescent="0.25">
      <c r="A505" s="14"/>
      <c r="B505" s="30"/>
      <c r="C505" s="40"/>
      <c r="D505" s="14"/>
      <c r="E505" s="49"/>
      <c r="F505" s="49"/>
      <c r="G505" s="49"/>
      <c r="H505" s="49"/>
    </row>
    <row r="506" spans="1:8" x14ac:dyDescent="0.25">
      <c r="A506" s="14"/>
      <c r="B506" s="30"/>
      <c r="C506" s="40"/>
      <c r="D506" s="14"/>
      <c r="E506" s="49"/>
      <c r="F506" s="49"/>
      <c r="G506" s="49"/>
      <c r="H506" s="49"/>
    </row>
    <row r="507" spans="1:8" x14ac:dyDescent="0.25">
      <c r="A507" s="14"/>
      <c r="B507" s="30"/>
      <c r="C507" s="40"/>
      <c r="D507" s="14"/>
      <c r="E507" s="49"/>
      <c r="F507" s="49"/>
      <c r="G507" s="49"/>
      <c r="H507" s="49"/>
    </row>
    <row r="508" spans="1:8" x14ac:dyDescent="0.25">
      <c r="A508" s="14"/>
      <c r="B508" s="30"/>
      <c r="C508" s="40"/>
      <c r="D508" s="14"/>
      <c r="E508" s="49"/>
      <c r="F508" s="49"/>
      <c r="G508" s="49"/>
      <c r="H508" s="49"/>
    </row>
    <row r="509" spans="1:8" x14ac:dyDescent="0.25">
      <c r="A509" s="14"/>
      <c r="B509" s="30"/>
      <c r="C509" s="40"/>
      <c r="D509" s="14"/>
      <c r="E509" s="49"/>
      <c r="F509" s="49"/>
      <c r="G509" s="49"/>
      <c r="H509" s="49"/>
    </row>
    <row r="510" spans="1:8" x14ac:dyDescent="0.25">
      <c r="A510" s="14"/>
      <c r="B510" s="30"/>
      <c r="C510" s="40"/>
      <c r="D510" s="14"/>
      <c r="E510" s="49"/>
      <c r="F510" s="49"/>
      <c r="G510" s="49"/>
      <c r="H510" s="49"/>
    </row>
    <row r="511" spans="1:8" x14ac:dyDescent="0.25">
      <c r="A511" s="14"/>
      <c r="B511" s="30"/>
      <c r="C511" s="40"/>
      <c r="D511" s="14"/>
      <c r="E511" s="49"/>
      <c r="F511" s="49"/>
      <c r="G511" s="49"/>
      <c r="H511" s="49"/>
    </row>
    <row r="512" spans="1:8" x14ac:dyDescent="0.25">
      <c r="A512" s="14"/>
      <c r="B512" s="30"/>
      <c r="C512" s="40"/>
      <c r="D512" s="14"/>
      <c r="E512" s="49"/>
      <c r="F512" s="49"/>
      <c r="G512" s="49"/>
      <c r="H512" s="49"/>
    </row>
    <row r="513" spans="1:8" x14ac:dyDescent="0.25">
      <c r="A513" s="14"/>
      <c r="B513" s="30"/>
      <c r="C513" s="40"/>
      <c r="D513" s="14"/>
      <c r="E513" s="49"/>
      <c r="F513" s="49"/>
      <c r="G513" s="49"/>
      <c r="H513" s="49"/>
    </row>
    <row r="514" spans="1:8" x14ac:dyDescent="0.25">
      <c r="A514" s="14"/>
      <c r="B514" s="30"/>
      <c r="C514" s="40"/>
      <c r="D514" s="14"/>
      <c r="E514" s="49"/>
    </row>
    <row r="515" spans="1:8" x14ac:dyDescent="0.25">
      <c r="A515" s="14"/>
      <c r="B515" s="30"/>
      <c r="C515" s="40"/>
      <c r="D515" s="14"/>
      <c r="E515" s="49"/>
    </row>
    <row r="516" spans="1:8" x14ac:dyDescent="0.25">
      <c r="A516" s="14"/>
      <c r="B516" s="30"/>
      <c r="C516" s="40"/>
      <c r="D516" s="14"/>
      <c r="E516" s="49"/>
    </row>
    <row r="517" spans="1:8" x14ac:dyDescent="0.25">
      <c r="A517" s="14"/>
      <c r="B517" s="30"/>
      <c r="C517" s="40"/>
      <c r="D517" s="14"/>
      <c r="E517" s="49"/>
    </row>
    <row r="518" spans="1:8" x14ac:dyDescent="0.25">
      <c r="A518" s="14"/>
      <c r="B518" s="30"/>
      <c r="C518" s="40"/>
      <c r="D518" s="14"/>
      <c r="E518" s="49"/>
    </row>
    <row r="519" spans="1:8" x14ac:dyDescent="0.25">
      <c r="A519" s="14"/>
      <c r="B519" s="30"/>
      <c r="C519" s="40"/>
      <c r="D519" s="14"/>
      <c r="E519" s="49"/>
    </row>
    <row r="520" spans="1:8" x14ac:dyDescent="0.25">
      <c r="A520" s="14"/>
      <c r="B520" s="30"/>
      <c r="C520" s="40"/>
      <c r="D520" s="14"/>
      <c r="E520" s="49"/>
    </row>
    <row r="521" spans="1:8" x14ac:dyDescent="0.25">
      <c r="A521" s="14"/>
      <c r="B521" s="30"/>
      <c r="C521" s="40"/>
      <c r="D521" s="14"/>
      <c r="E521" s="49"/>
    </row>
    <row r="522" spans="1:8" x14ac:dyDescent="0.25">
      <c r="A522" s="14"/>
      <c r="B522" s="30"/>
      <c r="C522" s="40"/>
      <c r="D522" s="14"/>
      <c r="E522" s="49"/>
    </row>
    <row r="523" spans="1:8" x14ac:dyDescent="0.25">
      <c r="A523" s="14"/>
      <c r="B523" s="30"/>
      <c r="C523" s="40"/>
      <c r="D523" s="14"/>
      <c r="E523" s="49"/>
    </row>
    <row r="524" spans="1:8" x14ac:dyDescent="0.25">
      <c r="A524" s="14"/>
      <c r="B524" s="30"/>
      <c r="C524" s="40"/>
      <c r="D524" s="14"/>
      <c r="E524" s="49"/>
      <c r="F524" s="14"/>
      <c r="G524" s="14"/>
      <c r="H524" s="14"/>
    </row>
    <row r="525" spans="1:8" x14ac:dyDescent="0.25">
      <c r="A525" s="14"/>
      <c r="B525" s="30"/>
      <c r="C525" s="40"/>
      <c r="D525" s="14"/>
      <c r="E525" s="49"/>
      <c r="F525" s="14"/>
      <c r="G525" s="14"/>
      <c r="H525" s="14"/>
    </row>
    <row r="526" spans="1:8" x14ac:dyDescent="0.25">
      <c r="A526" s="14"/>
      <c r="B526" s="30"/>
      <c r="C526" s="40"/>
      <c r="D526" s="14"/>
      <c r="E526" s="49"/>
      <c r="F526" s="14"/>
      <c r="G526" s="14"/>
      <c r="H526" s="14"/>
    </row>
    <row r="527" spans="1:8" x14ac:dyDescent="0.25">
      <c r="A527" s="14"/>
      <c r="B527" s="30"/>
      <c r="C527" s="40"/>
      <c r="D527" s="14"/>
      <c r="E527" s="49"/>
      <c r="F527" s="14"/>
      <c r="G527" s="14"/>
      <c r="H527" s="14"/>
    </row>
    <row r="528" spans="1:8" x14ac:dyDescent="0.25">
      <c r="A528" s="14"/>
      <c r="B528" s="30"/>
      <c r="C528" s="40"/>
      <c r="D528" s="14"/>
      <c r="E528" s="49"/>
      <c r="F528" s="14"/>
      <c r="G528" s="14"/>
      <c r="H528" s="14"/>
    </row>
    <row r="529" spans="1:8" x14ac:dyDescent="0.25">
      <c r="A529" s="14"/>
      <c r="B529" s="30"/>
      <c r="C529" s="40"/>
      <c r="D529" s="14"/>
      <c r="E529" s="49"/>
      <c r="F529" s="14"/>
      <c r="G529" s="14"/>
      <c r="H529" s="14"/>
    </row>
    <row r="530" spans="1:8" x14ac:dyDescent="0.25">
      <c r="A530" s="14"/>
      <c r="B530" s="30"/>
      <c r="C530" s="40"/>
      <c r="D530" s="14"/>
      <c r="E530" s="49"/>
      <c r="F530" s="14"/>
      <c r="G530" s="14"/>
      <c r="H530" s="14"/>
    </row>
    <row r="531" spans="1:8" x14ac:dyDescent="0.25">
      <c r="A531" s="14"/>
      <c r="B531" s="30"/>
      <c r="C531" s="40"/>
      <c r="D531" s="14"/>
      <c r="E531" s="49"/>
      <c r="F531" s="14"/>
      <c r="G531" s="14"/>
      <c r="H531" s="14"/>
    </row>
    <row r="532" spans="1:8" x14ac:dyDescent="0.25">
      <c r="A532" s="14"/>
      <c r="B532" s="30"/>
      <c r="C532" s="40"/>
      <c r="D532" s="14"/>
      <c r="E532" s="49"/>
      <c r="F532" s="14"/>
      <c r="G532" s="14"/>
      <c r="H532" s="14"/>
    </row>
    <row r="533" spans="1:8" x14ac:dyDescent="0.25">
      <c r="A533" s="14"/>
      <c r="B533" s="30"/>
      <c r="C533" s="40"/>
      <c r="D533" s="14"/>
      <c r="E533" s="49"/>
      <c r="F533" s="14"/>
      <c r="G533" s="14"/>
      <c r="H533" s="14"/>
    </row>
    <row r="534" spans="1:8" x14ac:dyDescent="0.25">
      <c r="A534" s="14"/>
      <c r="B534" s="30"/>
      <c r="C534" s="40"/>
      <c r="D534" s="14"/>
      <c r="E534" s="49"/>
      <c r="F534" s="14"/>
      <c r="G534" s="14"/>
      <c r="H534" s="14"/>
    </row>
    <row r="535" spans="1:8" x14ac:dyDescent="0.25">
      <c r="A535" s="14"/>
      <c r="B535" s="30"/>
      <c r="C535" s="40"/>
      <c r="D535" s="14"/>
      <c r="E535" s="49"/>
      <c r="F535" s="14"/>
      <c r="G535" s="14"/>
      <c r="H535" s="14"/>
    </row>
    <row r="536" spans="1:8" x14ac:dyDescent="0.25">
      <c r="A536" s="14"/>
      <c r="B536" s="30"/>
      <c r="C536" s="40"/>
      <c r="D536" s="14"/>
      <c r="E536" s="49"/>
      <c r="F536" s="14"/>
      <c r="G536" s="14"/>
      <c r="H536" s="14"/>
    </row>
    <row r="537" spans="1:8" x14ac:dyDescent="0.25">
      <c r="A537" s="14"/>
      <c r="B537" s="30"/>
      <c r="C537" s="40"/>
      <c r="D537" s="14"/>
      <c r="E537" s="49"/>
      <c r="F537" s="14"/>
      <c r="G537" s="14"/>
      <c r="H537" s="14"/>
    </row>
    <row r="538" spans="1:8" x14ac:dyDescent="0.25">
      <c r="A538" s="14"/>
      <c r="B538" s="30"/>
      <c r="C538" s="40"/>
      <c r="D538" s="14"/>
      <c r="E538" s="49"/>
      <c r="F538" s="14"/>
      <c r="G538" s="14"/>
      <c r="H538" s="14"/>
    </row>
    <row r="539" spans="1:8" x14ac:dyDescent="0.25">
      <c r="A539" s="14"/>
      <c r="B539" s="30"/>
      <c r="C539" s="40"/>
      <c r="D539" s="14"/>
      <c r="E539" s="49"/>
      <c r="F539" s="14"/>
      <c r="G539" s="14"/>
      <c r="H539" s="14"/>
    </row>
    <row r="540" spans="1:8" x14ac:dyDescent="0.25">
      <c r="A540" s="14"/>
      <c r="B540" s="30"/>
      <c r="C540" s="40"/>
      <c r="D540" s="14"/>
      <c r="E540" s="49"/>
      <c r="F540" s="14"/>
      <c r="G540" s="14"/>
      <c r="H540" s="14"/>
    </row>
    <row r="541" spans="1:8" x14ac:dyDescent="0.25">
      <c r="A541" s="14"/>
      <c r="B541" s="30"/>
      <c r="C541" s="40"/>
      <c r="D541" s="14"/>
      <c r="E541" s="49"/>
      <c r="F541" s="14"/>
      <c r="G541" s="14"/>
      <c r="H541" s="14"/>
    </row>
    <row r="542" spans="1:8" x14ac:dyDescent="0.25">
      <c r="A542" s="14"/>
      <c r="B542" s="30"/>
      <c r="C542" s="40"/>
      <c r="D542" s="14"/>
      <c r="E542" s="49"/>
      <c r="F542" s="14"/>
      <c r="G542" s="14"/>
      <c r="H542" s="14"/>
    </row>
    <row r="543" spans="1:8" x14ac:dyDescent="0.25">
      <c r="A543" s="14"/>
      <c r="B543" s="30"/>
      <c r="C543" s="40"/>
      <c r="D543" s="14"/>
      <c r="E543" s="49"/>
      <c r="F543" s="14"/>
      <c r="G543" s="14"/>
      <c r="H543" s="14"/>
    </row>
    <row r="544" spans="1:8" x14ac:dyDescent="0.25">
      <c r="A544" s="14"/>
      <c r="B544" s="30"/>
      <c r="C544" s="40"/>
      <c r="D544" s="14"/>
      <c r="E544" s="49"/>
      <c r="F544" s="14"/>
      <c r="G544" s="14"/>
      <c r="H544" s="14"/>
    </row>
    <row r="545" spans="1:8" x14ac:dyDescent="0.25">
      <c r="A545" s="14"/>
      <c r="B545" s="30"/>
      <c r="C545" s="40"/>
      <c r="D545" s="14"/>
      <c r="E545" s="49"/>
      <c r="F545" s="14"/>
      <c r="G545" s="14"/>
      <c r="H545" s="14"/>
    </row>
    <row r="546" spans="1:8" x14ac:dyDescent="0.25">
      <c r="A546" s="14"/>
      <c r="B546" s="30"/>
      <c r="C546" s="40"/>
      <c r="D546" s="14"/>
      <c r="E546" s="49"/>
      <c r="F546" s="14"/>
      <c r="G546" s="14"/>
      <c r="H546" s="14"/>
    </row>
    <row r="547" spans="1:8" x14ac:dyDescent="0.25">
      <c r="A547" s="14"/>
      <c r="B547" s="30"/>
      <c r="C547" s="40"/>
      <c r="D547" s="14"/>
      <c r="E547" s="49"/>
      <c r="F547" s="14"/>
      <c r="G547" s="14"/>
      <c r="H547" s="14"/>
    </row>
    <row r="548" spans="1:8" x14ac:dyDescent="0.25">
      <c r="A548" s="14"/>
      <c r="B548" s="30"/>
      <c r="C548" s="40"/>
      <c r="D548" s="14"/>
      <c r="E548" s="49"/>
      <c r="F548" s="14"/>
      <c r="G548" s="14"/>
      <c r="H548" s="14"/>
    </row>
    <row r="549" spans="1:8" x14ac:dyDescent="0.25">
      <c r="A549" s="14"/>
      <c r="B549" s="30"/>
      <c r="C549" s="40"/>
      <c r="D549" s="14"/>
      <c r="E549" s="49"/>
      <c r="F549" s="14"/>
      <c r="G549" s="14"/>
      <c r="H549" s="14"/>
    </row>
    <row r="550" spans="1:8" x14ac:dyDescent="0.25">
      <c r="A550" s="14"/>
      <c r="B550" s="30"/>
      <c r="C550" s="40"/>
      <c r="D550" s="14"/>
      <c r="E550" s="49"/>
      <c r="F550" s="14"/>
      <c r="G550" s="14"/>
      <c r="H550" s="14"/>
    </row>
    <row r="551" spans="1:8" x14ac:dyDescent="0.25">
      <c r="A551" s="14"/>
      <c r="B551" s="30"/>
      <c r="C551" s="40"/>
      <c r="D551" s="14"/>
      <c r="E551" s="49"/>
      <c r="F551" s="14"/>
      <c r="G551" s="14"/>
      <c r="H551" s="14"/>
    </row>
    <row r="552" spans="1:8" x14ac:dyDescent="0.25">
      <c r="A552" s="14"/>
      <c r="B552" s="30"/>
      <c r="C552" s="40"/>
      <c r="D552" s="14"/>
      <c r="E552" s="49"/>
      <c r="F552" s="14"/>
      <c r="G552" s="14"/>
      <c r="H552" s="14"/>
    </row>
    <row r="553" spans="1:8" x14ac:dyDescent="0.25">
      <c r="A553" s="14"/>
      <c r="B553" s="30"/>
      <c r="C553" s="40"/>
      <c r="D553" s="14"/>
      <c r="E553" s="49"/>
      <c r="F553" s="14"/>
      <c r="G553" s="14"/>
      <c r="H553" s="14"/>
    </row>
    <row r="554" spans="1:8" x14ac:dyDescent="0.25">
      <c r="A554" s="14"/>
      <c r="B554" s="30"/>
      <c r="C554" s="40"/>
      <c r="D554" s="14"/>
      <c r="E554" s="49"/>
      <c r="F554" s="14"/>
      <c r="G554" s="14"/>
      <c r="H554" s="14"/>
    </row>
    <row r="555" spans="1:8" x14ac:dyDescent="0.25">
      <c r="A555" s="14"/>
      <c r="B555" s="30"/>
      <c r="C555" s="40"/>
      <c r="D555" s="14"/>
      <c r="E555" s="49"/>
      <c r="F555" s="14"/>
      <c r="G555" s="14"/>
      <c r="H555" s="14"/>
    </row>
    <row r="556" spans="1:8" x14ac:dyDescent="0.25">
      <c r="A556" s="14"/>
      <c r="B556" s="30"/>
      <c r="C556" s="40"/>
      <c r="D556" s="14"/>
      <c r="E556" s="49"/>
      <c r="F556" s="14"/>
      <c r="G556" s="14"/>
      <c r="H556" s="14"/>
    </row>
    <row r="557" spans="1:8" x14ac:dyDescent="0.25">
      <c r="A557" s="14"/>
      <c r="B557" s="30"/>
      <c r="C557" s="40"/>
      <c r="D557" s="14"/>
      <c r="E557" s="49"/>
      <c r="F557" s="14"/>
      <c r="G557" s="14"/>
      <c r="H557" s="14"/>
    </row>
    <row r="558" spans="1:8" x14ac:dyDescent="0.25">
      <c r="A558" s="14"/>
      <c r="B558" s="30"/>
      <c r="C558" s="40"/>
      <c r="D558" s="14"/>
      <c r="E558" s="49"/>
      <c r="F558" s="14"/>
      <c r="G558" s="14"/>
      <c r="H558" s="14"/>
    </row>
    <row r="559" spans="1:8" x14ac:dyDescent="0.25">
      <c r="A559" s="14"/>
      <c r="B559" s="30"/>
      <c r="C559" s="40"/>
      <c r="D559" s="14"/>
      <c r="E559" s="49"/>
      <c r="F559" s="14"/>
      <c r="G559" s="14"/>
      <c r="H559" s="14"/>
    </row>
    <row r="560" spans="1:8" x14ac:dyDescent="0.25">
      <c r="A560" s="14"/>
      <c r="B560" s="30"/>
      <c r="C560" s="40"/>
      <c r="D560" s="14"/>
      <c r="E560" s="49"/>
      <c r="F560" s="14"/>
      <c r="G560" s="14"/>
      <c r="H560" s="14"/>
    </row>
    <row r="561" spans="1:8" x14ac:dyDescent="0.25">
      <c r="A561" s="14"/>
      <c r="B561" s="30"/>
      <c r="C561" s="40"/>
      <c r="D561" s="14"/>
      <c r="E561" s="49"/>
      <c r="F561" s="14"/>
      <c r="G561" s="14"/>
      <c r="H561" s="14"/>
    </row>
    <row r="562" spans="1:8" x14ac:dyDescent="0.25">
      <c r="A562" s="14"/>
      <c r="B562" s="30"/>
      <c r="C562" s="40"/>
      <c r="D562" s="14"/>
      <c r="E562" s="49"/>
      <c r="F562" s="14"/>
      <c r="G562" s="14"/>
      <c r="H562" s="14"/>
    </row>
    <row r="563" spans="1:8" x14ac:dyDescent="0.25">
      <c r="A563" s="14"/>
      <c r="B563" s="30"/>
      <c r="C563" s="40"/>
      <c r="D563" s="14"/>
      <c r="E563" s="49"/>
      <c r="F563" s="14"/>
      <c r="G563" s="14"/>
      <c r="H563" s="14"/>
    </row>
    <row r="564" spans="1:8" x14ac:dyDescent="0.25">
      <c r="A564" s="14"/>
      <c r="B564" s="30"/>
      <c r="C564" s="40"/>
      <c r="D564" s="14"/>
      <c r="E564" s="49"/>
      <c r="F564" s="14"/>
      <c r="G564" s="14"/>
      <c r="H564" s="14"/>
    </row>
    <row r="565" spans="1:8" x14ac:dyDescent="0.25">
      <c r="A565" s="14"/>
      <c r="B565" s="30"/>
      <c r="C565" s="40"/>
      <c r="D565" s="14"/>
      <c r="E565" s="49"/>
      <c r="F565" s="14"/>
      <c r="G565" s="14"/>
      <c r="H565" s="14"/>
    </row>
    <row r="566" spans="1:8" x14ac:dyDescent="0.25">
      <c r="A566" s="14"/>
      <c r="B566" s="30"/>
      <c r="C566" s="40"/>
      <c r="D566" s="14"/>
      <c r="E566" s="49"/>
      <c r="F566" s="14"/>
      <c r="G566" s="14"/>
      <c r="H566" s="14"/>
    </row>
    <row r="567" spans="1:8" x14ac:dyDescent="0.25">
      <c r="A567" s="14"/>
      <c r="B567" s="30"/>
      <c r="C567" s="40"/>
      <c r="D567" s="14"/>
      <c r="E567" s="49"/>
      <c r="F567" s="14"/>
      <c r="G567" s="14"/>
      <c r="H567" s="14"/>
    </row>
    <row r="568" spans="1:8" x14ac:dyDescent="0.25">
      <c r="A568" s="14"/>
      <c r="B568" s="30"/>
      <c r="C568" s="40"/>
      <c r="D568" s="14"/>
      <c r="E568" s="49"/>
      <c r="F568" s="14"/>
      <c r="G568" s="14"/>
      <c r="H568" s="14"/>
    </row>
    <row r="569" spans="1:8" x14ac:dyDescent="0.25">
      <c r="A569" s="14"/>
      <c r="B569" s="30"/>
      <c r="C569" s="40"/>
      <c r="D569" s="14"/>
      <c r="E569" s="49"/>
      <c r="F569" s="14"/>
      <c r="G569" s="14"/>
      <c r="H569" s="14"/>
    </row>
    <row r="570" spans="1:8" x14ac:dyDescent="0.25">
      <c r="A570" s="14"/>
      <c r="B570" s="30"/>
      <c r="C570" s="40"/>
      <c r="D570" s="14"/>
      <c r="E570" s="49"/>
      <c r="F570" s="14"/>
      <c r="G570" s="14"/>
      <c r="H570" s="14"/>
    </row>
    <row r="571" spans="1:8" x14ac:dyDescent="0.25">
      <c r="A571" s="14"/>
      <c r="B571" s="30"/>
      <c r="C571" s="40"/>
      <c r="D571" s="14"/>
      <c r="E571" s="49"/>
      <c r="F571" s="14"/>
      <c r="G571" s="14"/>
      <c r="H571" s="14"/>
    </row>
    <row r="572" spans="1:8" x14ac:dyDescent="0.25">
      <c r="A572" s="14"/>
      <c r="B572" s="30"/>
      <c r="C572" s="40"/>
      <c r="D572" s="14"/>
      <c r="E572" s="49"/>
      <c r="F572" s="14"/>
      <c r="G572" s="14"/>
      <c r="H572" s="14"/>
    </row>
    <row r="573" spans="1:8" x14ac:dyDescent="0.25">
      <c r="A573" s="14"/>
      <c r="B573" s="30"/>
      <c r="C573" s="40"/>
      <c r="D573" s="14"/>
      <c r="E573" s="49"/>
      <c r="F573" s="14"/>
      <c r="G573" s="14"/>
      <c r="H573" s="14"/>
    </row>
    <row r="574" spans="1:8" x14ac:dyDescent="0.25">
      <c r="A574" s="14"/>
      <c r="B574" s="30"/>
      <c r="C574" s="40"/>
      <c r="D574" s="14"/>
      <c r="E574" s="49"/>
      <c r="F574" s="14"/>
      <c r="G574" s="14"/>
      <c r="H574" s="14"/>
    </row>
    <row r="575" spans="1:8" x14ac:dyDescent="0.25">
      <c r="A575" s="14"/>
      <c r="B575" s="30"/>
      <c r="C575" s="40"/>
      <c r="D575" s="14"/>
      <c r="E575" s="49"/>
      <c r="F575" s="14"/>
      <c r="G575" s="14"/>
      <c r="H575" s="14"/>
    </row>
    <row r="576" spans="1:8" x14ac:dyDescent="0.25">
      <c r="A576" s="14"/>
      <c r="B576" s="30"/>
      <c r="C576" s="40"/>
      <c r="D576" s="14"/>
      <c r="E576" s="49"/>
      <c r="F576" s="14"/>
      <c r="G576" s="14"/>
      <c r="H576" s="14"/>
    </row>
    <row r="577" spans="1:8" x14ac:dyDescent="0.25">
      <c r="A577" s="14"/>
      <c r="B577" s="30"/>
      <c r="C577" s="40"/>
      <c r="D577" s="14"/>
      <c r="E577" s="49"/>
      <c r="F577" s="14"/>
      <c r="G577" s="14"/>
      <c r="H577" s="14"/>
    </row>
    <row r="578" spans="1:8" x14ac:dyDescent="0.25">
      <c r="A578" s="14"/>
      <c r="B578" s="30"/>
      <c r="C578" s="40"/>
      <c r="D578" s="14"/>
      <c r="E578" s="49"/>
      <c r="F578" s="14"/>
      <c r="G578" s="14"/>
      <c r="H578" s="14"/>
    </row>
    <row r="579" spans="1:8" x14ac:dyDescent="0.25">
      <c r="A579" s="14"/>
      <c r="B579" s="30"/>
      <c r="C579" s="40"/>
      <c r="D579" s="14"/>
      <c r="E579" s="49"/>
      <c r="F579" s="14"/>
      <c r="G579" s="14"/>
      <c r="H579" s="14"/>
    </row>
    <row r="580" spans="1:8" x14ac:dyDescent="0.25">
      <c r="A580" s="14"/>
      <c r="B580" s="30"/>
      <c r="C580" s="40"/>
      <c r="D580" s="14"/>
      <c r="E580" s="49"/>
      <c r="F580" s="14"/>
      <c r="G580" s="14"/>
      <c r="H580" s="14"/>
    </row>
    <row r="581" spans="1:8" x14ac:dyDescent="0.25">
      <c r="A581" s="14"/>
      <c r="B581" s="30"/>
      <c r="C581" s="40"/>
      <c r="D581" s="14"/>
      <c r="E581" s="49"/>
      <c r="F581" s="14"/>
      <c r="G581" s="14"/>
      <c r="H581" s="14"/>
    </row>
    <row r="582" spans="1:8" x14ac:dyDescent="0.25">
      <c r="A582" s="14"/>
      <c r="B582" s="30"/>
      <c r="C582" s="40"/>
      <c r="D582" s="14"/>
      <c r="E582" s="49"/>
      <c r="F582" s="14"/>
      <c r="G582" s="14"/>
      <c r="H582" s="14"/>
    </row>
    <row r="583" spans="1:8" x14ac:dyDescent="0.25">
      <c r="A583" s="14"/>
      <c r="B583" s="30"/>
      <c r="C583" s="40"/>
      <c r="D583" s="14"/>
      <c r="E583" s="49"/>
      <c r="F583" s="14"/>
      <c r="G583" s="14"/>
      <c r="H583" s="14"/>
    </row>
    <row r="584" spans="1:8" x14ac:dyDescent="0.25">
      <c r="A584" s="14"/>
      <c r="B584" s="30"/>
      <c r="C584" s="40"/>
      <c r="D584" s="14"/>
      <c r="E584" s="49"/>
      <c r="F584" s="14"/>
      <c r="G584" s="14"/>
      <c r="H584" s="14"/>
    </row>
    <row r="585" spans="1:8" x14ac:dyDescent="0.25">
      <c r="A585" s="14"/>
      <c r="B585" s="30"/>
      <c r="C585" s="40"/>
      <c r="D585" s="14"/>
      <c r="E585" s="49"/>
      <c r="F585" s="14"/>
      <c r="G585" s="14"/>
      <c r="H585" s="14"/>
    </row>
    <row r="586" spans="1:8" x14ac:dyDescent="0.25">
      <c r="A586" s="14"/>
      <c r="B586" s="30"/>
      <c r="C586" s="40"/>
      <c r="D586" s="14"/>
      <c r="E586" s="49"/>
      <c r="F586" s="14"/>
      <c r="G586" s="14"/>
      <c r="H586" s="14"/>
    </row>
    <row r="587" spans="1:8" x14ac:dyDescent="0.25">
      <c r="A587" s="14"/>
      <c r="B587" s="30"/>
      <c r="C587" s="40"/>
      <c r="D587" s="14"/>
      <c r="E587" s="49"/>
      <c r="F587" s="14"/>
      <c r="G587" s="14"/>
      <c r="H587" s="14"/>
    </row>
    <row r="588" spans="1:8" x14ac:dyDescent="0.25">
      <c r="A588" s="14"/>
      <c r="B588" s="30"/>
      <c r="C588" s="40"/>
      <c r="D588" s="14"/>
      <c r="E588" s="49"/>
      <c r="F588" s="14"/>
      <c r="G588" s="14"/>
      <c r="H588" s="14"/>
    </row>
    <row r="589" spans="1:8" x14ac:dyDescent="0.25">
      <c r="A589" s="14"/>
      <c r="B589" s="30"/>
      <c r="C589" s="40"/>
      <c r="D589" s="14"/>
      <c r="E589" s="49"/>
      <c r="F589" s="14"/>
      <c r="G589" s="14"/>
      <c r="H589" s="14"/>
    </row>
    <row r="590" spans="1:8" x14ac:dyDescent="0.25">
      <c r="A590" s="14"/>
      <c r="B590" s="30"/>
      <c r="C590" s="40"/>
      <c r="D590" s="14"/>
      <c r="E590" s="49"/>
      <c r="F590" s="14"/>
      <c r="G590" s="14"/>
      <c r="H590" s="14"/>
    </row>
    <row r="591" spans="1:8" x14ac:dyDescent="0.25">
      <c r="A591" s="14"/>
      <c r="B591" s="30"/>
      <c r="C591" s="40"/>
      <c r="D591" s="14"/>
      <c r="E591" s="49"/>
      <c r="F591" s="14"/>
      <c r="G591" s="14"/>
      <c r="H591" s="14"/>
    </row>
    <row r="592" spans="1:8" x14ac:dyDescent="0.25">
      <c r="A592" s="14"/>
      <c r="B592" s="30"/>
      <c r="C592" s="40"/>
      <c r="D592" s="14"/>
      <c r="E592" s="49"/>
      <c r="F592" s="14"/>
      <c r="G592" s="14"/>
      <c r="H592" s="14"/>
    </row>
    <row r="593" spans="1:8" x14ac:dyDescent="0.25">
      <c r="A593" s="14"/>
      <c r="B593" s="30"/>
      <c r="C593" s="40"/>
      <c r="D593" s="14"/>
      <c r="E593" s="49"/>
      <c r="F593" s="14"/>
      <c r="G593" s="14"/>
      <c r="H593" s="14"/>
    </row>
    <row r="594" spans="1:8" x14ac:dyDescent="0.25">
      <c r="A594" s="14"/>
      <c r="B594" s="30"/>
      <c r="C594" s="40"/>
      <c r="D594" s="14"/>
      <c r="E594" s="49"/>
      <c r="F594" s="14"/>
      <c r="G594" s="14"/>
      <c r="H594" s="14"/>
    </row>
    <row r="595" spans="1:8" x14ac:dyDescent="0.25">
      <c r="A595" s="14"/>
      <c r="B595" s="30"/>
      <c r="C595" s="40"/>
      <c r="D595" s="14"/>
      <c r="E595" s="49"/>
      <c r="F595" s="14"/>
      <c r="G595" s="14"/>
      <c r="H595" s="14"/>
    </row>
    <row r="596" spans="1:8" x14ac:dyDescent="0.25">
      <c r="A596" s="14"/>
      <c r="B596" s="30"/>
      <c r="C596" s="40"/>
      <c r="D596" s="14"/>
      <c r="E596" s="49"/>
      <c r="F596" s="14"/>
      <c r="G596" s="14"/>
      <c r="H596" s="14"/>
    </row>
    <row r="597" spans="1:8" x14ac:dyDescent="0.25">
      <c r="A597" s="14"/>
      <c r="B597" s="30"/>
      <c r="C597" s="40"/>
      <c r="D597" s="14"/>
      <c r="E597" s="49"/>
      <c r="F597" s="14"/>
      <c r="G597" s="14"/>
      <c r="H597" s="14"/>
    </row>
    <row r="598" spans="1:8" x14ac:dyDescent="0.25">
      <c r="A598" s="14"/>
      <c r="B598" s="30"/>
      <c r="C598" s="40"/>
      <c r="D598" s="14"/>
      <c r="E598" s="49"/>
      <c r="F598" s="14"/>
      <c r="G598" s="14"/>
      <c r="H598" s="14"/>
    </row>
    <row r="599" spans="1:8" x14ac:dyDescent="0.25">
      <c r="A599" s="14"/>
      <c r="B599" s="30"/>
      <c r="C599" s="40"/>
      <c r="D599" s="14"/>
      <c r="E599" s="49"/>
      <c r="F599" s="14"/>
      <c r="G599" s="14"/>
      <c r="H599" s="14"/>
    </row>
    <row r="600" spans="1:8" x14ac:dyDescent="0.25">
      <c r="A600" s="14"/>
      <c r="B600" s="30"/>
      <c r="C600" s="40"/>
      <c r="D600" s="14"/>
      <c r="E600" s="49"/>
      <c r="F600" s="14"/>
      <c r="G600" s="14"/>
      <c r="H600" s="14"/>
    </row>
    <row r="601" spans="1:8" x14ac:dyDescent="0.25">
      <c r="A601" s="14"/>
      <c r="B601" s="30"/>
      <c r="C601" s="40"/>
      <c r="D601" s="14"/>
      <c r="E601" s="49"/>
      <c r="F601" s="14"/>
      <c r="G601" s="14"/>
      <c r="H601" s="14"/>
    </row>
    <row r="602" spans="1:8" x14ac:dyDescent="0.25">
      <c r="A602" s="14"/>
      <c r="B602" s="30"/>
      <c r="C602" s="40"/>
      <c r="D602" s="14"/>
      <c r="E602" s="49"/>
      <c r="F602" s="14"/>
      <c r="G602" s="14"/>
      <c r="H602" s="14"/>
    </row>
    <row r="603" spans="1:8" x14ac:dyDescent="0.25">
      <c r="A603" s="14"/>
      <c r="B603" s="30"/>
      <c r="C603" s="40"/>
      <c r="D603" s="14"/>
      <c r="E603" s="49"/>
      <c r="F603" s="14"/>
      <c r="G603" s="14"/>
      <c r="H603" s="14"/>
    </row>
    <row r="604" spans="1:8" x14ac:dyDescent="0.25">
      <c r="A604" s="14"/>
      <c r="B604" s="30"/>
      <c r="C604" s="40"/>
      <c r="D604" s="14"/>
      <c r="E604" s="49"/>
      <c r="F604" s="14"/>
      <c r="G604" s="14"/>
      <c r="H604" s="14"/>
    </row>
    <row r="605" spans="1:8" x14ac:dyDescent="0.25">
      <c r="A605" s="14"/>
      <c r="B605" s="30"/>
      <c r="C605" s="40"/>
      <c r="D605" s="14"/>
      <c r="E605" s="49"/>
      <c r="F605" s="14"/>
      <c r="G605" s="14"/>
      <c r="H605" s="14"/>
    </row>
    <row r="606" spans="1:8" x14ac:dyDescent="0.25">
      <c r="A606" s="14"/>
      <c r="B606" s="30"/>
      <c r="C606" s="40"/>
      <c r="D606" s="14"/>
      <c r="E606" s="49"/>
      <c r="F606" s="14"/>
      <c r="G606" s="14"/>
      <c r="H606" s="14"/>
    </row>
    <row r="607" spans="1:8" x14ac:dyDescent="0.25">
      <c r="A607" s="14"/>
      <c r="B607" s="30"/>
      <c r="C607" s="40"/>
      <c r="D607" s="14"/>
      <c r="E607" s="49"/>
      <c r="F607" s="14"/>
      <c r="G607" s="14"/>
      <c r="H607" s="14"/>
    </row>
    <row r="608" spans="1:8" x14ac:dyDescent="0.25">
      <c r="A608" s="14"/>
      <c r="B608" s="30"/>
      <c r="C608" s="40"/>
      <c r="D608" s="14"/>
      <c r="E608" s="49"/>
      <c r="F608" s="14"/>
      <c r="G608" s="14"/>
      <c r="H608" s="14"/>
    </row>
    <row r="609" spans="1:8" x14ac:dyDescent="0.25">
      <c r="A609" s="14"/>
      <c r="B609" s="30"/>
      <c r="C609" s="40"/>
      <c r="D609" s="14"/>
      <c r="E609" s="49"/>
      <c r="F609" s="14"/>
      <c r="G609" s="14"/>
      <c r="H609" s="14"/>
    </row>
    <row r="610" spans="1:8" x14ac:dyDescent="0.25">
      <c r="A610" s="14"/>
      <c r="B610" s="30"/>
      <c r="C610" s="40"/>
      <c r="D610" s="14"/>
      <c r="E610" s="49"/>
      <c r="F610" s="14"/>
      <c r="G610" s="14"/>
      <c r="H610" s="14"/>
    </row>
    <row r="611" spans="1:8" x14ac:dyDescent="0.25">
      <c r="A611" s="14"/>
      <c r="B611" s="30"/>
      <c r="C611" s="40"/>
      <c r="D611" s="14"/>
      <c r="E611" s="49"/>
      <c r="F611" s="14"/>
      <c r="G611" s="14"/>
      <c r="H611" s="14"/>
    </row>
    <row r="612" spans="1:8" x14ac:dyDescent="0.25">
      <c r="A612" s="14"/>
      <c r="B612" s="30"/>
      <c r="C612" s="40"/>
      <c r="D612" s="14"/>
      <c r="E612" s="49"/>
      <c r="F612" s="14"/>
      <c r="G612" s="14"/>
      <c r="H612" s="14"/>
    </row>
    <row r="613" spans="1:8" x14ac:dyDescent="0.25">
      <c r="A613" s="14"/>
      <c r="B613" s="30"/>
      <c r="C613" s="40"/>
      <c r="D613" s="14"/>
      <c r="E613" s="49"/>
      <c r="F613" s="14"/>
      <c r="G613" s="14"/>
      <c r="H613" s="14"/>
    </row>
    <row r="614" spans="1:8" x14ac:dyDescent="0.25">
      <c r="A614" s="14"/>
      <c r="B614" s="30"/>
      <c r="C614" s="40"/>
      <c r="D614" s="14"/>
      <c r="E614" s="49"/>
      <c r="F614" s="14"/>
      <c r="G614" s="14"/>
      <c r="H614" s="14"/>
    </row>
    <row r="615" spans="1:8" x14ac:dyDescent="0.25">
      <c r="A615" s="14"/>
      <c r="B615" s="30"/>
      <c r="C615" s="40"/>
      <c r="D615" s="14"/>
      <c r="E615" s="49"/>
      <c r="F615" s="14"/>
      <c r="G615" s="14"/>
      <c r="H615" s="14"/>
    </row>
    <row r="616" spans="1:8" x14ac:dyDescent="0.25">
      <c r="A616" s="14"/>
      <c r="B616" s="30"/>
      <c r="C616" s="40"/>
      <c r="D616" s="14"/>
      <c r="E616" s="49"/>
      <c r="F616" s="14"/>
      <c r="G616" s="14"/>
      <c r="H616" s="14"/>
    </row>
    <row r="617" spans="1:8" x14ac:dyDescent="0.25">
      <c r="A617" s="14"/>
      <c r="B617" s="30"/>
      <c r="C617" s="40"/>
      <c r="D617" s="14"/>
      <c r="E617" s="49"/>
      <c r="F617" s="14"/>
      <c r="G617" s="14"/>
      <c r="H617" s="14"/>
    </row>
    <row r="618" spans="1:8" x14ac:dyDescent="0.25">
      <c r="A618" s="14"/>
      <c r="B618" s="35"/>
      <c r="C618" s="40"/>
      <c r="D618" s="14"/>
      <c r="E618" s="49"/>
      <c r="F618" s="14"/>
      <c r="G618" s="14"/>
      <c r="H618" s="14"/>
    </row>
    <row r="619" spans="1:8" x14ac:dyDescent="0.25">
      <c r="A619" s="14"/>
      <c r="B619" s="35"/>
      <c r="C619" s="40"/>
      <c r="D619" s="14"/>
      <c r="E619" s="49"/>
      <c r="F619" s="14"/>
      <c r="G619" s="14"/>
      <c r="H619" s="14"/>
    </row>
    <row r="620" spans="1:8" x14ac:dyDescent="0.25">
      <c r="A620" s="14"/>
      <c r="B620" s="35"/>
      <c r="C620" s="40"/>
      <c r="D620" s="14"/>
      <c r="E620" s="49"/>
      <c r="F620" s="14"/>
      <c r="G620" s="14"/>
      <c r="H620" s="14"/>
    </row>
    <row r="621" spans="1:8" x14ac:dyDescent="0.25">
      <c r="A621" s="14"/>
      <c r="B621" s="35"/>
      <c r="C621" s="40"/>
      <c r="D621" s="14"/>
      <c r="E621" s="49"/>
      <c r="F621" s="14"/>
      <c r="G621" s="14"/>
      <c r="H621" s="14"/>
    </row>
    <row r="622" spans="1:8" x14ac:dyDescent="0.25">
      <c r="A622" s="14"/>
      <c r="B622" s="35"/>
      <c r="C622" s="40"/>
      <c r="D622" s="14"/>
      <c r="E622" s="49"/>
      <c r="F622" s="14"/>
      <c r="G622" s="14"/>
      <c r="H622" s="14"/>
    </row>
    <row r="623" spans="1:8" x14ac:dyDescent="0.25">
      <c r="A623" s="14"/>
      <c r="B623" s="35"/>
      <c r="C623" s="40"/>
      <c r="D623" s="14"/>
      <c r="E623" s="49"/>
      <c r="F623" s="14"/>
      <c r="G623" s="14"/>
      <c r="H623" s="14"/>
    </row>
    <row r="624" spans="1:8" x14ac:dyDescent="0.25">
      <c r="A624" s="14"/>
      <c r="B624" s="35"/>
      <c r="C624" s="40"/>
      <c r="D624" s="14"/>
      <c r="E624" s="49"/>
      <c r="F624" s="14"/>
      <c r="G624" s="14"/>
      <c r="H624" s="14"/>
    </row>
    <row r="625" spans="1:8" x14ac:dyDescent="0.25">
      <c r="A625" s="14"/>
      <c r="B625" s="35"/>
      <c r="C625" s="40"/>
      <c r="D625" s="14"/>
      <c r="E625" s="49"/>
      <c r="F625" s="14"/>
      <c r="G625" s="14"/>
      <c r="H625" s="14"/>
    </row>
    <row r="626" spans="1:8" x14ac:dyDescent="0.25">
      <c r="A626" s="14"/>
      <c r="B626" s="35"/>
      <c r="C626" s="40"/>
      <c r="D626" s="14"/>
      <c r="E626" s="49"/>
      <c r="F626" s="14"/>
      <c r="G626" s="14"/>
      <c r="H626" s="14"/>
    </row>
    <row r="627" spans="1:8" x14ac:dyDescent="0.25">
      <c r="A627" s="14"/>
      <c r="B627" s="35"/>
      <c r="C627" s="40"/>
      <c r="D627" s="14"/>
      <c r="E627" s="49"/>
      <c r="F627" s="14"/>
      <c r="G627" s="14"/>
      <c r="H627" s="14"/>
    </row>
    <row r="628" spans="1:8" x14ac:dyDescent="0.25">
      <c r="A628" s="14"/>
      <c r="B628" s="35"/>
      <c r="C628" s="40"/>
      <c r="D628" s="14"/>
      <c r="E628" s="49"/>
      <c r="F628" s="14"/>
      <c r="G628" s="14"/>
      <c r="H628" s="14"/>
    </row>
    <row r="629" spans="1:8" x14ac:dyDescent="0.25">
      <c r="A629" s="14"/>
      <c r="B629" s="35"/>
      <c r="C629" s="40"/>
      <c r="D629" s="14"/>
      <c r="E629" s="49"/>
      <c r="F629" s="14"/>
      <c r="G629" s="14"/>
      <c r="H629" s="14"/>
    </row>
    <row r="630" spans="1:8" x14ac:dyDescent="0.25">
      <c r="A630" s="14"/>
      <c r="B630" s="35"/>
      <c r="C630" s="40"/>
      <c r="D630" s="14"/>
      <c r="E630" s="49"/>
      <c r="F630" s="14"/>
      <c r="G630" s="14"/>
      <c r="H630" s="14"/>
    </row>
    <row r="631" spans="1:8" x14ac:dyDescent="0.25">
      <c r="A631" s="14"/>
      <c r="B631" s="35"/>
      <c r="C631" s="40"/>
      <c r="D631" s="14"/>
      <c r="E631" s="49"/>
      <c r="F631" s="14"/>
      <c r="G631" s="14"/>
      <c r="H631" s="14"/>
    </row>
    <row r="632" spans="1:8" x14ac:dyDescent="0.25">
      <c r="A632" s="14"/>
      <c r="B632" s="14"/>
      <c r="D632" s="14"/>
      <c r="E632" s="49"/>
      <c r="F632" s="14"/>
      <c r="G632" s="14"/>
      <c r="H632" s="14"/>
    </row>
    <row r="633" spans="1:8" x14ac:dyDescent="0.25">
      <c r="A633" s="14"/>
      <c r="B633" s="14"/>
      <c r="D633" s="14"/>
      <c r="E633" s="49"/>
      <c r="F633" s="14"/>
      <c r="G633" s="14"/>
      <c r="H633" s="14"/>
    </row>
    <row r="634" spans="1:8" x14ac:dyDescent="0.25">
      <c r="A634" s="14"/>
      <c r="B634" s="14"/>
      <c r="D634" s="14"/>
      <c r="E634" s="49"/>
      <c r="F634" s="14"/>
      <c r="G634" s="14"/>
      <c r="H634" s="14"/>
    </row>
    <row r="635" spans="1:8" x14ac:dyDescent="0.25">
      <c r="A635" s="14"/>
      <c r="B635" s="14"/>
      <c r="D635" s="14"/>
      <c r="E635" s="49"/>
      <c r="F635" s="14"/>
      <c r="G635" s="14"/>
      <c r="H635" s="14"/>
    </row>
    <row r="636" spans="1:8" x14ac:dyDescent="0.25">
      <c r="A636" s="14"/>
      <c r="B636" s="14"/>
      <c r="D636" s="14"/>
      <c r="E636" s="49"/>
      <c r="F636" s="14"/>
      <c r="G636" s="14"/>
      <c r="H636" s="14"/>
    </row>
    <row r="637" spans="1:8" x14ac:dyDescent="0.25">
      <c r="A637" s="14"/>
      <c r="B637" s="14"/>
      <c r="D637" s="14"/>
      <c r="E637" s="49"/>
      <c r="F637" s="14"/>
      <c r="G637" s="14"/>
      <c r="H637" s="14"/>
    </row>
    <row r="638" spans="1:8" x14ac:dyDescent="0.25">
      <c r="A638" s="14"/>
      <c r="B638" s="14"/>
      <c r="D638" s="14"/>
      <c r="E638" s="49"/>
      <c r="F638" s="14"/>
      <c r="G638" s="14"/>
      <c r="H638" s="14"/>
    </row>
    <row r="639" spans="1:8" x14ac:dyDescent="0.25">
      <c r="A639" s="14"/>
      <c r="B639" s="14"/>
      <c r="D639" s="14"/>
      <c r="E639" s="49"/>
      <c r="F639" s="14"/>
      <c r="G639" s="14"/>
      <c r="H639" s="14"/>
    </row>
    <row r="640" spans="1:8" x14ac:dyDescent="0.25">
      <c r="A640" s="14"/>
      <c r="B640" s="14"/>
      <c r="D640" s="14"/>
      <c r="E640" s="49"/>
      <c r="F640" s="14"/>
      <c r="G640" s="14"/>
      <c r="H640" s="14"/>
    </row>
    <row r="641" spans="1:8" x14ac:dyDescent="0.25">
      <c r="A641" s="14"/>
      <c r="B641" s="14"/>
      <c r="D641" s="14"/>
      <c r="E641" s="49"/>
      <c r="F641" s="14"/>
      <c r="G641" s="14"/>
      <c r="H641" s="14"/>
    </row>
    <row r="642" spans="1:8" x14ac:dyDescent="0.25">
      <c r="A642" s="14"/>
      <c r="B642" s="14"/>
      <c r="D642" s="14"/>
      <c r="E642" s="49"/>
      <c r="F642" s="14"/>
      <c r="G642" s="14"/>
      <c r="H642" s="14"/>
    </row>
    <row r="643" spans="1:8" x14ac:dyDescent="0.25">
      <c r="A643" s="14"/>
      <c r="B643" s="14"/>
      <c r="D643" s="14"/>
      <c r="E643" s="49"/>
      <c r="F643" s="14"/>
      <c r="G643" s="14"/>
      <c r="H643" s="14"/>
    </row>
    <row r="644" spans="1:8" x14ac:dyDescent="0.25">
      <c r="A644" s="14"/>
      <c r="B644" s="14"/>
      <c r="D644" s="14"/>
      <c r="E644" s="49"/>
      <c r="F644" s="14"/>
      <c r="G644" s="14"/>
      <c r="H644" s="14"/>
    </row>
    <row r="645" spans="1:8" x14ac:dyDescent="0.25">
      <c r="A645" s="14"/>
      <c r="B645" s="14"/>
      <c r="D645" s="14"/>
      <c r="E645" s="49"/>
      <c r="F645" s="14"/>
      <c r="G645" s="14"/>
      <c r="H645" s="14"/>
    </row>
    <row r="646" spans="1:8" x14ac:dyDescent="0.25">
      <c r="A646" s="14"/>
      <c r="B646" s="14"/>
      <c r="D646" s="14"/>
      <c r="E646" s="49"/>
      <c r="F646" s="14"/>
      <c r="G646" s="14"/>
      <c r="H646" s="14"/>
    </row>
    <row r="647" spans="1:8" x14ac:dyDescent="0.25">
      <c r="A647" s="14"/>
      <c r="B647" s="14"/>
      <c r="D647" s="14"/>
      <c r="E647" s="49"/>
      <c r="F647" s="14"/>
      <c r="G647" s="14"/>
      <c r="H647" s="14"/>
    </row>
    <row r="648" spans="1:8" x14ac:dyDescent="0.25">
      <c r="A648" s="14"/>
      <c r="B648" s="14"/>
      <c r="D648" s="14"/>
      <c r="E648" s="49"/>
      <c r="F648" s="14"/>
      <c r="G648" s="14"/>
      <c r="H648" s="14"/>
    </row>
    <row r="649" spans="1:8" x14ac:dyDescent="0.25">
      <c r="A649" s="14"/>
      <c r="B649" s="14"/>
      <c r="D649" s="14"/>
      <c r="E649" s="49"/>
      <c r="F649" s="14"/>
      <c r="G649" s="14"/>
      <c r="H649" s="14"/>
    </row>
    <row r="650" spans="1:8" x14ac:dyDescent="0.25">
      <c r="A650" s="14"/>
      <c r="B650" s="14"/>
      <c r="D650" s="14"/>
      <c r="E650" s="49"/>
      <c r="F650" s="14"/>
      <c r="G650" s="14"/>
      <c r="H650" s="14"/>
    </row>
    <row r="651" spans="1:8" x14ac:dyDescent="0.25">
      <c r="A651" s="14"/>
      <c r="B651" s="14"/>
      <c r="D651" s="14"/>
      <c r="E651" s="49"/>
      <c r="F651" s="14"/>
      <c r="G651" s="14"/>
      <c r="H651" s="14"/>
    </row>
    <row r="652" spans="1:8" x14ac:dyDescent="0.25">
      <c r="A652" s="14"/>
      <c r="B652" s="14"/>
      <c r="D652" s="14"/>
      <c r="E652" s="49"/>
      <c r="F652" s="14"/>
      <c r="G652" s="14"/>
      <c r="H652" s="14"/>
    </row>
    <row r="653" spans="1:8" x14ac:dyDescent="0.25">
      <c r="A653" s="14"/>
      <c r="B653" s="14"/>
      <c r="D653" s="14"/>
      <c r="E653" s="49"/>
      <c r="F653" s="14"/>
      <c r="G653" s="14"/>
      <c r="H653" s="14"/>
    </row>
    <row r="654" spans="1:8" x14ac:dyDescent="0.25">
      <c r="A654" s="14"/>
      <c r="B654" s="14"/>
      <c r="D654" s="14"/>
      <c r="E654" s="49"/>
      <c r="F654" s="14"/>
      <c r="G654" s="14"/>
      <c r="H654" s="14"/>
    </row>
    <row r="655" spans="1:8" x14ac:dyDescent="0.25">
      <c r="A655" s="14"/>
      <c r="B655" s="14"/>
      <c r="D655" s="14"/>
      <c r="E655" s="49"/>
      <c r="F655" s="14"/>
      <c r="G655" s="14"/>
      <c r="H655" s="14"/>
    </row>
    <row r="656" spans="1:8" x14ac:dyDescent="0.25">
      <c r="A656" s="14"/>
      <c r="B656" s="14"/>
      <c r="D656" s="14"/>
      <c r="E656" s="49"/>
      <c r="F656" s="14"/>
      <c r="G656" s="14"/>
      <c r="H656" s="14"/>
    </row>
    <row r="657" spans="1:8" x14ac:dyDescent="0.25">
      <c r="A657" s="14"/>
      <c r="B657" s="14"/>
      <c r="D657" s="14"/>
      <c r="E657" s="49"/>
      <c r="F657" s="14"/>
      <c r="G657" s="14"/>
      <c r="H657" s="14"/>
    </row>
    <row r="658" spans="1:8" x14ac:dyDescent="0.25">
      <c r="A658" s="14"/>
      <c r="B658" s="14"/>
      <c r="D658" s="14"/>
      <c r="E658" s="49"/>
      <c r="F658" s="14"/>
      <c r="G658" s="14"/>
      <c r="H658" s="14"/>
    </row>
    <row r="659" spans="1:8" x14ac:dyDescent="0.25">
      <c r="A659" s="14"/>
      <c r="B659" s="14"/>
      <c r="D659" s="14"/>
      <c r="E659" s="49"/>
      <c r="F659" s="14"/>
      <c r="G659" s="14"/>
      <c r="H659" s="14"/>
    </row>
    <row r="660" spans="1:8" x14ac:dyDescent="0.25">
      <c r="A660" s="14"/>
      <c r="B660" s="14"/>
      <c r="D660" s="14"/>
      <c r="E660" s="49"/>
      <c r="F660" s="14"/>
      <c r="G660" s="14"/>
      <c r="H660" s="14"/>
    </row>
    <row r="661" spans="1:8" x14ac:dyDescent="0.25">
      <c r="A661" s="14"/>
      <c r="B661" s="14"/>
      <c r="D661" s="14"/>
      <c r="E661" s="49"/>
      <c r="F661" s="14"/>
      <c r="G661" s="14"/>
      <c r="H661" s="14"/>
    </row>
    <row r="662" spans="1:8" x14ac:dyDescent="0.25">
      <c r="A662" s="14"/>
      <c r="B662" s="14"/>
      <c r="D662" s="14"/>
      <c r="E662" s="49"/>
      <c r="F662" s="14"/>
      <c r="G662" s="14"/>
      <c r="H662" s="14"/>
    </row>
    <row r="663" spans="1:8" x14ac:dyDescent="0.25">
      <c r="A663" s="14"/>
      <c r="B663" s="14"/>
      <c r="D663" s="14"/>
      <c r="E663" s="49"/>
      <c r="F663" s="14"/>
      <c r="G663" s="14"/>
      <c r="H663" s="14"/>
    </row>
    <row r="664" spans="1:8" x14ac:dyDescent="0.25">
      <c r="A664" s="14"/>
      <c r="B664" s="14"/>
      <c r="D664" s="14"/>
      <c r="E664" s="49"/>
      <c r="F664" s="14"/>
      <c r="G664" s="14"/>
      <c r="H664" s="14"/>
    </row>
    <row r="665" spans="1:8" x14ac:dyDescent="0.25">
      <c r="A665" s="14"/>
      <c r="B665" s="14"/>
      <c r="D665" s="14"/>
      <c r="E665" s="49"/>
      <c r="F665" s="14"/>
      <c r="G665" s="14"/>
      <c r="H665" s="14"/>
    </row>
    <row r="666" spans="1:8" x14ac:dyDescent="0.25">
      <c r="A666" s="14"/>
      <c r="B666" s="14"/>
      <c r="D666" s="14"/>
      <c r="E666" s="49"/>
      <c r="F666" s="14"/>
      <c r="G666" s="14"/>
      <c r="H666" s="14"/>
    </row>
    <row r="667" spans="1:8" x14ac:dyDescent="0.25">
      <c r="A667" s="14"/>
      <c r="B667" s="14"/>
      <c r="D667" s="14"/>
      <c r="E667" s="49"/>
      <c r="F667" s="14"/>
      <c r="G667" s="14"/>
      <c r="H667" s="14"/>
    </row>
    <row r="668" spans="1:8" x14ac:dyDescent="0.25">
      <c r="A668" s="14"/>
      <c r="B668" s="14"/>
      <c r="D668" s="14"/>
      <c r="E668" s="49"/>
      <c r="F668" s="14"/>
      <c r="G668" s="14"/>
      <c r="H668" s="14"/>
    </row>
    <row r="669" spans="1:8" x14ac:dyDescent="0.25">
      <c r="A669" s="14"/>
      <c r="B669" s="14"/>
      <c r="D669" s="14"/>
      <c r="E669" s="49"/>
      <c r="F669" s="14"/>
      <c r="G669" s="14"/>
      <c r="H669" s="14"/>
    </row>
    <row r="670" spans="1:8" x14ac:dyDescent="0.25">
      <c r="A670" s="14"/>
      <c r="B670" s="14"/>
      <c r="D670" s="14"/>
      <c r="E670" s="49"/>
      <c r="F670" s="14"/>
      <c r="G670" s="14"/>
      <c r="H670" s="14"/>
    </row>
    <row r="671" spans="1:8" x14ac:dyDescent="0.25">
      <c r="A671" s="14"/>
      <c r="B671" s="14"/>
      <c r="D671" s="14"/>
      <c r="E671" s="49"/>
      <c r="F671" s="14"/>
      <c r="G671" s="14"/>
      <c r="H671" s="14"/>
    </row>
    <row r="672" spans="1:8" x14ac:dyDescent="0.25">
      <c r="A672" s="14"/>
      <c r="B672" s="14"/>
      <c r="D672" s="14"/>
      <c r="E672" s="49"/>
      <c r="F672" s="14"/>
      <c r="G672" s="14"/>
      <c r="H672" s="14"/>
    </row>
    <row r="673" spans="1:8" x14ac:dyDescent="0.25">
      <c r="A673" s="14"/>
      <c r="B673" s="14"/>
      <c r="D673" s="14"/>
      <c r="E673" s="49"/>
      <c r="F673" s="14"/>
      <c r="G673" s="14"/>
      <c r="H673" s="14"/>
    </row>
    <row r="674" spans="1:8" x14ac:dyDescent="0.25">
      <c r="A674" s="14"/>
      <c r="B674" s="14"/>
      <c r="D674" s="14"/>
      <c r="E674" s="49"/>
      <c r="F674" s="14"/>
      <c r="G674" s="14"/>
      <c r="H674" s="14"/>
    </row>
    <row r="675" spans="1:8" x14ac:dyDescent="0.25">
      <c r="A675" s="14"/>
      <c r="B675" s="14"/>
      <c r="D675" s="14"/>
      <c r="E675" s="49"/>
      <c r="F675" s="14"/>
      <c r="G675" s="14"/>
      <c r="H675" s="14"/>
    </row>
    <row r="676" spans="1:8" x14ac:dyDescent="0.25">
      <c r="A676" s="14"/>
      <c r="B676" s="14"/>
      <c r="D676" s="14"/>
      <c r="E676" s="49"/>
      <c r="F676" s="14"/>
      <c r="G676" s="14"/>
      <c r="H676" s="14"/>
    </row>
    <row r="677" spans="1:8" x14ac:dyDescent="0.25">
      <c r="A677" s="14"/>
      <c r="B677" s="14"/>
      <c r="D677" s="14"/>
      <c r="E677" s="49"/>
      <c r="F677" s="14"/>
      <c r="G677" s="14"/>
      <c r="H677" s="14"/>
    </row>
    <row r="678" spans="1:8" x14ac:dyDescent="0.25">
      <c r="A678" s="14"/>
      <c r="B678" s="14"/>
      <c r="D678" s="14"/>
      <c r="E678" s="49"/>
      <c r="F678" s="14"/>
      <c r="G678" s="14"/>
      <c r="H678" s="14"/>
    </row>
    <row r="679" spans="1:8" x14ac:dyDescent="0.25">
      <c r="A679" s="14"/>
      <c r="B679" s="14"/>
      <c r="D679" s="14"/>
      <c r="E679" s="49"/>
      <c r="F679" s="14"/>
      <c r="G679" s="14"/>
      <c r="H679" s="14"/>
    </row>
    <row r="680" spans="1:8" x14ac:dyDescent="0.25">
      <c r="A680" s="14"/>
      <c r="B680" s="14"/>
      <c r="D680" s="14"/>
      <c r="E680" s="49"/>
      <c r="F680" s="14"/>
      <c r="G680" s="14"/>
      <c r="H680" s="14"/>
    </row>
    <row r="681" spans="1:8" x14ac:dyDescent="0.25">
      <c r="A681" s="14"/>
      <c r="B681" s="14"/>
      <c r="D681" s="14"/>
      <c r="E681" s="49"/>
      <c r="F681" s="14"/>
      <c r="G681" s="14"/>
      <c r="H681" s="14"/>
    </row>
    <row r="682" spans="1:8" x14ac:dyDescent="0.25">
      <c r="A682" s="14"/>
      <c r="B682" s="14"/>
      <c r="D682" s="14"/>
      <c r="E682" s="49"/>
      <c r="F682" s="14"/>
      <c r="G682" s="14"/>
      <c r="H682" s="14"/>
    </row>
    <row r="683" spans="1:8" x14ac:dyDescent="0.25">
      <c r="A683" s="14"/>
      <c r="B683" s="14"/>
      <c r="D683" s="14"/>
      <c r="E683" s="49"/>
      <c r="F683" s="14"/>
      <c r="G683" s="14"/>
      <c r="H683" s="14"/>
    </row>
    <row r="684" spans="1:8" x14ac:dyDescent="0.25">
      <c r="A684" s="14"/>
      <c r="B684" s="14"/>
      <c r="D684" s="14"/>
      <c r="E684" s="49"/>
      <c r="F684" s="14"/>
      <c r="G684" s="14"/>
      <c r="H684" s="14"/>
    </row>
    <row r="685" spans="1:8" x14ac:dyDescent="0.25">
      <c r="A685" s="14"/>
      <c r="B685" s="14"/>
      <c r="D685" s="14"/>
      <c r="E685" s="49"/>
      <c r="F685" s="14"/>
      <c r="G685" s="14"/>
      <c r="H685" s="14"/>
    </row>
    <row r="686" spans="1:8" x14ac:dyDescent="0.25">
      <c r="A686" s="14"/>
      <c r="B686" s="14"/>
      <c r="D686" s="14"/>
      <c r="E686" s="49"/>
      <c r="F686" s="14"/>
      <c r="G686" s="14"/>
      <c r="H686" s="14"/>
    </row>
    <row r="687" spans="1:8" x14ac:dyDescent="0.25">
      <c r="A687" s="14"/>
      <c r="B687" s="14"/>
      <c r="D687" s="14"/>
      <c r="E687" s="49"/>
      <c r="F687" s="14"/>
      <c r="G687" s="14"/>
      <c r="H687" s="14"/>
    </row>
  </sheetData>
  <mergeCells count="2">
    <mergeCell ref="A3:A5"/>
    <mergeCell ref="B3:F3"/>
  </mergeCells>
  <conditionalFormatting sqref="I6:R316">
    <cfRule type="cellIs" dxfId="2" priority="1" operator="greaterThan">
      <formula>1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653"/>
  <sheetViews>
    <sheetView zoomScale="75" zoomScaleNormal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V327" sqref="V327"/>
    </sheetView>
  </sheetViews>
  <sheetFormatPr defaultColWidth="9.140625" defaultRowHeight="15.75" x14ac:dyDescent="0.25"/>
  <cols>
    <col min="1" max="1" width="13.140625" style="39" bestFit="1" customWidth="1"/>
    <col min="2" max="2" width="9.140625" style="13"/>
    <col min="3" max="3" width="40" style="14" customWidth="1"/>
    <col min="4" max="4" width="10.7109375" style="15" customWidth="1"/>
    <col min="5" max="5" width="12.7109375" style="15" customWidth="1"/>
    <col min="6" max="6" width="14" style="15" customWidth="1"/>
    <col min="7" max="46" width="9.85546875" style="14" customWidth="1"/>
    <col min="47" max="16384" width="9.140625" style="14"/>
  </cols>
  <sheetData>
    <row r="1" spans="1:16" x14ac:dyDescent="0.25">
      <c r="A1" s="12" t="s">
        <v>80</v>
      </c>
    </row>
    <row r="2" spans="1:16" x14ac:dyDescent="0.25">
      <c r="A2" s="12" t="s">
        <v>81</v>
      </c>
    </row>
    <row r="3" spans="1:16" x14ac:dyDescent="0.25">
      <c r="A3" s="263" t="s">
        <v>82</v>
      </c>
      <c r="B3" s="264" t="s">
        <v>83</v>
      </c>
      <c r="C3" s="265"/>
      <c r="D3" s="265"/>
      <c r="E3" s="265"/>
      <c r="F3" s="266"/>
      <c r="G3" s="63" t="s">
        <v>1202</v>
      </c>
      <c r="H3" s="190"/>
      <c r="I3" s="64" t="s">
        <v>1203</v>
      </c>
      <c r="J3" s="191"/>
      <c r="K3" s="67" t="s">
        <v>1204</v>
      </c>
      <c r="L3" s="192"/>
      <c r="M3" s="66" t="s">
        <v>1205</v>
      </c>
      <c r="N3" s="50"/>
      <c r="O3" s="65" t="s">
        <v>1206</v>
      </c>
      <c r="P3" s="51"/>
    </row>
    <row r="4" spans="1:16" x14ac:dyDescent="0.25">
      <c r="A4" s="263"/>
      <c r="B4" s="16"/>
      <c r="C4" s="16"/>
      <c r="D4" s="16"/>
      <c r="E4" s="16"/>
      <c r="F4" s="17"/>
      <c r="G4" s="18" t="s">
        <v>931</v>
      </c>
      <c r="H4" s="18" t="s">
        <v>932</v>
      </c>
      <c r="I4" s="19" t="s">
        <v>931</v>
      </c>
      <c r="J4" s="19" t="s">
        <v>932</v>
      </c>
      <c r="K4" s="20" t="s">
        <v>931</v>
      </c>
      <c r="L4" s="20" t="s">
        <v>932</v>
      </c>
      <c r="M4" s="50" t="s">
        <v>931</v>
      </c>
      <c r="N4" s="50" t="s">
        <v>932</v>
      </c>
      <c r="O4" s="51" t="s">
        <v>931</v>
      </c>
      <c r="P4" s="51" t="s">
        <v>932</v>
      </c>
    </row>
    <row r="5" spans="1:16" s="6" customFormat="1" ht="42.75" customHeight="1" x14ac:dyDescent="0.25">
      <c r="A5" s="263"/>
      <c r="B5" s="21" t="s">
        <v>86</v>
      </c>
      <c r="C5" s="22" t="s">
        <v>87</v>
      </c>
      <c r="D5" s="23" t="s">
        <v>88</v>
      </c>
      <c r="E5" s="24" t="s">
        <v>89</v>
      </c>
      <c r="F5" s="24" t="s">
        <v>90</v>
      </c>
      <c r="G5" s="53" t="s">
        <v>91</v>
      </c>
      <c r="H5" s="62" t="s">
        <v>92</v>
      </c>
      <c r="I5" s="54" t="s">
        <v>91</v>
      </c>
      <c r="J5" s="61" t="s">
        <v>92</v>
      </c>
      <c r="K5" s="55" t="s">
        <v>91</v>
      </c>
      <c r="L5" s="60" t="s">
        <v>92</v>
      </c>
      <c r="M5" s="56" t="s">
        <v>91</v>
      </c>
      <c r="N5" s="59" t="s">
        <v>92</v>
      </c>
      <c r="O5" s="57" t="s">
        <v>91</v>
      </c>
      <c r="P5" s="58" t="s">
        <v>92</v>
      </c>
    </row>
    <row r="6" spans="1:16" x14ac:dyDescent="0.25">
      <c r="A6" s="25" t="s">
        <v>93</v>
      </c>
      <c r="B6" s="26" t="s">
        <v>42</v>
      </c>
      <c r="C6" s="27" t="s">
        <v>94</v>
      </c>
      <c r="D6" s="28">
        <v>47</v>
      </c>
      <c r="E6" s="28" t="s">
        <v>95</v>
      </c>
      <c r="F6" s="28" t="s">
        <v>96</v>
      </c>
      <c r="G6" s="29">
        <f>'CALPUFF 2015 Averages'!I6</f>
        <v>0.26704991583602417</v>
      </c>
      <c r="H6" s="29">
        <f>'CALPUFF 2015 Averages'!J6</f>
        <v>2.9760203072694225E-2</v>
      </c>
      <c r="I6" s="29">
        <f>'CALPUFF 2015 Averages'!K6</f>
        <v>0.16859111331753635</v>
      </c>
      <c r="J6" s="29">
        <f>'CALPUFF 2015 Averages'!L6</f>
        <v>7.0138380077337789E-2</v>
      </c>
      <c r="K6" s="29">
        <f>'CALPUFF 2015 Averages'!M6</f>
        <v>0.10031302630999071</v>
      </c>
      <c r="L6" s="29">
        <f>'CALPUFF 2015 Averages'!N6</f>
        <v>3.3911610849563595E-2</v>
      </c>
      <c r="M6" s="29">
        <f>'CALPUFF 2015 Averages'!O6</f>
        <v>7.9065162095319885E-2</v>
      </c>
      <c r="N6" s="29">
        <f>'CALPUFF 2015 Averages'!P6</f>
        <v>4.0824265559601232E-2</v>
      </c>
      <c r="O6" s="29">
        <f>'CALPUFF 2015 Averages'!Q6</f>
        <v>0.18043776990109853</v>
      </c>
      <c r="P6" s="29">
        <f>'CALPUFF 2015 Averages'!R6</f>
        <v>2.9289027421571891E-2</v>
      </c>
    </row>
    <row r="7" spans="1:16" x14ac:dyDescent="0.25">
      <c r="A7" s="25" t="s">
        <v>97</v>
      </c>
      <c r="B7" s="30" t="s">
        <v>42</v>
      </c>
      <c r="C7" s="31" t="s">
        <v>98</v>
      </c>
      <c r="D7" s="32">
        <v>26</v>
      </c>
      <c r="E7" s="32" t="s">
        <v>99</v>
      </c>
      <c r="F7" s="32" t="s">
        <v>100</v>
      </c>
      <c r="G7" s="29">
        <f>'CALPUFF 2015 Averages'!I7</f>
        <v>4.5456999999999997E-2</v>
      </c>
      <c r="H7" s="29">
        <f>'CALPUFF 2015 Averages'!J7</f>
        <v>5.9129999999999999E-3</v>
      </c>
      <c r="I7" s="29">
        <f>'CALPUFF 2015 Averages'!K7</f>
        <v>0.11289</v>
      </c>
      <c r="J7" s="29">
        <f>'CALPUFF 2015 Averages'!L7</f>
        <v>2.0142E-2</v>
      </c>
      <c r="K7" s="29">
        <f>'CALPUFF 2015 Averages'!M7</f>
        <v>3.4835999999999999E-2</v>
      </c>
      <c r="L7" s="29">
        <f>'CALPUFF 2015 Averages'!N7</f>
        <v>4.7488000000000001E-3</v>
      </c>
      <c r="M7" s="29">
        <f>'CALPUFF 2015 Averages'!O7</f>
        <v>4.8299000000000002E-2</v>
      </c>
      <c r="N7" s="29">
        <f>'CALPUFF 2015 Averages'!P7</f>
        <v>7.2328000000000002E-3</v>
      </c>
      <c r="O7" s="29">
        <f>'CALPUFF 2015 Averages'!Q7</f>
        <v>3.3418000000000003E-2</v>
      </c>
      <c r="P7" s="29">
        <f>'CALPUFF 2015 Averages'!R7</f>
        <v>4.3594999999999997E-3</v>
      </c>
    </row>
    <row r="8" spans="1:16" x14ac:dyDescent="0.25">
      <c r="A8" s="25" t="s">
        <v>101</v>
      </c>
      <c r="B8" s="30" t="s">
        <v>42</v>
      </c>
      <c r="C8" s="31" t="s">
        <v>98</v>
      </c>
      <c r="D8" s="32">
        <v>26</v>
      </c>
      <c r="E8" s="32" t="s">
        <v>102</v>
      </c>
      <c r="F8" s="32" t="s">
        <v>103</v>
      </c>
      <c r="G8" s="29">
        <f>'CALPUFF 2015 Averages'!I8</f>
        <v>4.449874028683394E-2</v>
      </c>
      <c r="H8" s="29">
        <f>'CALPUFF 2015 Averages'!J8</f>
        <v>5.56088390137681E-3</v>
      </c>
      <c r="I8" s="29">
        <f>'CALPUFF 2015 Averages'!K8</f>
        <v>0.10250477428569089</v>
      </c>
      <c r="J8" s="29">
        <f>'CALPUFF 2015 Averages'!L8</f>
        <v>2.0312516658856923E-2</v>
      </c>
      <c r="K8" s="29">
        <f>'CALPUFF 2015 Averages'!M8</f>
        <v>3.1768874262666585E-2</v>
      </c>
      <c r="L8" s="29">
        <f>'CALPUFF 2015 Averages'!N8</f>
        <v>5.1762091539299037E-3</v>
      </c>
      <c r="M8" s="29">
        <f>'CALPUFF 2015 Averages'!O8</f>
        <v>5.7011363776082055E-2</v>
      </c>
      <c r="N8" s="29">
        <f>'CALPUFF 2015 Averages'!P8</f>
        <v>6.1910101090147315E-3</v>
      </c>
      <c r="O8" s="29">
        <f>'CALPUFF 2015 Averages'!Q8</f>
        <v>3.4532454350486255E-2</v>
      </c>
      <c r="P8" s="29">
        <f>'CALPUFF 2015 Averages'!R8</f>
        <v>4.1992318664810695E-3</v>
      </c>
    </row>
    <row r="9" spans="1:16" x14ac:dyDescent="0.25">
      <c r="A9" s="33" t="s">
        <v>104</v>
      </c>
      <c r="B9" s="30" t="s">
        <v>42</v>
      </c>
      <c r="C9" s="31" t="s">
        <v>98</v>
      </c>
      <c r="D9" s="32">
        <v>26</v>
      </c>
      <c r="E9" s="32">
        <v>5</v>
      </c>
      <c r="F9" s="32"/>
      <c r="G9" s="29">
        <f>'CALPUFF 2015 Averages'!I9</f>
        <v>5.6967388873721304E-2</v>
      </c>
      <c r="H9" s="29">
        <f>'CALPUFF 2015 Averages'!J9</f>
        <v>1.6074119086987956E-2</v>
      </c>
      <c r="I9" s="29">
        <f>'CALPUFF 2015 Averages'!K9</f>
        <v>0.13345137543156524</v>
      </c>
      <c r="J9" s="29">
        <f>'CALPUFF 2015 Averages'!L9</f>
        <v>5.4196153798564198E-2</v>
      </c>
      <c r="K9" s="29">
        <f>'CALPUFF 2015 Averages'!M9</f>
        <v>4.2217721910573033E-2</v>
      </c>
      <c r="L9" s="29">
        <f>'CALPUFF 2015 Averages'!N9</f>
        <v>1.3602789959984329E-2</v>
      </c>
      <c r="M9" s="29">
        <f>'CALPUFF 2015 Averages'!O9</f>
        <v>7.4163559950447405E-2</v>
      </c>
      <c r="N9" s="29">
        <f>'CALPUFF 2015 Averages'!P9</f>
        <v>2.1562994774384839E-2</v>
      </c>
      <c r="O9" s="29">
        <f>'CALPUFF 2015 Averages'!Q9</f>
        <v>4.3494129870035467E-2</v>
      </c>
      <c r="P9" s="29">
        <f>'CALPUFF 2015 Averages'!R9</f>
        <v>1.187833554585889E-2</v>
      </c>
    </row>
    <row r="10" spans="1:16" x14ac:dyDescent="0.25">
      <c r="A10" s="25" t="s">
        <v>105</v>
      </c>
      <c r="B10" s="30" t="s">
        <v>42</v>
      </c>
      <c r="C10" s="31" t="s">
        <v>106</v>
      </c>
      <c r="D10" s="32">
        <v>10</v>
      </c>
      <c r="E10" s="32">
        <v>1</v>
      </c>
      <c r="F10" s="32"/>
      <c r="G10" s="29">
        <f>'CALPUFF 2015 Averages'!I10</f>
        <v>2.260655110096722E-2</v>
      </c>
      <c r="H10" s="29">
        <f>'CALPUFF 2015 Averages'!J10</f>
        <v>2.7278706277702423E-3</v>
      </c>
      <c r="I10" s="29">
        <f>'CALPUFF 2015 Averages'!K10</f>
        <v>0.11672363069652504</v>
      </c>
      <c r="J10" s="29">
        <f>'CALPUFF 2015 Averages'!L10</f>
        <v>2.4102599056005918E-2</v>
      </c>
      <c r="K10" s="29">
        <f>'CALPUFF 2015 Averages'!M10</f>
        <v>1.7279310482842786E-2</v>
      </c>
      <c r="L10" s="29">
        <f>'CALPUFF 2015 Averages'!N10</f>
        <v>2.0011052014418927E-3</v>
      </c>
      <c r="M10" s="29">
        <f>'CALPUFF 2015 Averages'!O10</f>
        <v>2.5459322192943154E-2</v>
      </c>
      <c r="N10" s="29">
        <f>'CALPUFF 2015 Averages'!P10</f>
        <v>2.988842831110929E-3</v>
      </c>
      <c r="O10" s="29">
        <f>'CALPUFF 2015 Averages'!Q10</f>
        <v>1.8442361788398226E-2</v>
      </c>
      <c r="P10" s="29">
        <f>'CALPUFF 2015 Averages'!R10</f>
        <v>3.4097522641772008E-3</v>
      </c>
    </row>
    <row r="11" spans="1:16" x14ac:dyDescent="0.25">
      <c r="A11" s="25" t="s">
        <v>107</v>
      </c>
      <c r="B11" s="30" t="s">
        <v>43</v>
      </c>
      <c r="C11" s="31" t="s">
        <v>108</v>
      </c>
      <c r="D11" s="32">
        <v>6138</v>
      </c>
      <c r="E11" s="32">
        <v>1</v>
      </c>
      <c r="F11" s="32"/>
      <c r="G11" s="29">
        <f>'CALPUFF 2015 Averages'!I11</f>
        <v>1.5197693092404162E-2</v>
      </c>
      <c r="H11" s="29">
        <f>'CALPUFF 2015 Averages'!J11</f>
        <v>1.1323156280288427E-2</v>
      </c>
      <c r="I11" s="29">
        <f>'CALPUFF 2015 Averages'!K11</f>
        <v>1.4864292988749667E-2</v>
      </c>
      <c r="J11" s="29">
        <f>'CALPUFF 2015 Averages'!L11</f>
        <v>8.7248920394248728E-3</v>
      </c>
      <c r="K11" s="29">
        <f>'CALPUFF 2015 Averages'!M11</f>
        <v>1.4366187171584482E-2</v>
      </c>
      <c r="L11" s="29">
        <f>'CALPUFF 2015 Averages'!N11</f>
        <v>9.7767849375326177E-3</v>
      </c>
      <c r="M11" s="29">
        <f>'CALPUFF 2015 Averages'!O11</f>
        <v>1.837230513170305E-2</v>
      </c>
      <c r="N11" s="29">
        <f>'CALPUFF 2015 Averages'!P11</f>
        <v>1.0360837116169095E-2</v>
      </c>
      <c r="O11" s="29">
        <f>'CALPUFF 2015 Averages'!Q11</f>
        <v>1.0530306092328207E-2</v>
      </c>
      <c r="P11" s="29">
        <f>'CALPUFF 2015 Averages'!R11</f>
        <v>7.2262310788420627E-3</v>
      </c>
    </row>
    <row r="12" spans="1:16" x14ac:dyDescent="0.25">
      <c r="A12" s="25" t="s">
        <v>109</v>
      </c>
      <c r="B12" s="30" t="s">
        <v>43</v>
      </c>
      <c r="C12" s="31" t="s">
        <v>110</v>
      </c>
      <c r="D12" s="32"/>
      <c r="E12" s="32">
        <v>1</v>
      </c>
      <c r="F12" s="32" t="s">
        <v>111</v>
      </c>
      <c r="G12" s="29">
        <f>'CALPUFF 2015 Averages'!I12</f>
        <v>2.1768498525474269E-2</v>
      </c>
      <c r="H12" s="29">
        <f>'CALPUFF 2015 Averages'!J12</f>
        <v>1.0173123214894704E-2</v>
      </c>
      <c r="I12" s="29">
        <f>'CALPUFF 2015 Averages'!K12</f>
        <v>2.0491613757203819E-2</v>
      </c>
      <c r="J12" s="29">
        <f>'CALPUFF 2015 Averages'!L12</f>
        <v>1.2680284062708038E-2</v>
      </c>
      <c r="K12" s="29">
        <f>'CALPUFF 2015 Averages'!M12</f>
        <v>2.0135309615807239E-2</v>
      </c>
      <c r="L12" s="29">
        <f>'CALPUFF 2015 Averages'!N12</f>
        <v>1.0009707455878591E-2</v>
      </c>
      <c r="M12" s="29">
        <f>'CALPUFF 2015 Averages'!O12</f>
        <v>3.1234746205797168E-2</v>
      </c>
      <c r="N12" s="29">
        <f>'CALPUFF 2015 Averages'!P12</f>
        <v>1.3511661231420693E-2</v>
      </c>
      <c r="O12" s="29">
        <f>'CALPUFF 2015 Averages'!Q12</f>
        <v>2.1186793652215992E-2</v>
      </c>
      <c r="P12" s="29">
        <f>'CALPUFF 2015 Averages'!R12</f>
        <v>9.8982009779906358E-3</v>
      </c>
    </row>
    <row r="13" spans="1:16" x14ac:dyDescent="0.25">
      <c r="A13" s="25" t="s">
        <v>112</v>
      </c>
      <c r="B13" s="30" t="s">
        <v>43</v>
      </c>
      <c r="C13" s="31" t="s">
        <v>110</v>
      </c>
      <c r="D13" s="32"/>
      <c r="E13" s="32">
        <v>2</v>
      </c>
      <c r="F13" s="32" t="s">
        <v>113</v>
      </c>
      <c r="G13" s="29">
        <f>'CALPUFF 2015 Averages'!I13</f>
        <v>2.1588940261123186E-2</v>
      </c>
      <c r="H13" s="29">
        <f>'CALPUFF 2015 Averages'!J13</f>
        <v>8.4486623039056897E-3</v>
      </c>
      <c r="I13" s="29">
        <f>'CALPUFF 2015 Averages'!K13</f>
        <v>2.032742460336753E-2</v>
      </c>
      <c r="J13" s="29">
        <f>'CALPUFF 2015 Averages'!L13</f>
        <v>1.0563430791929136E-2</v>
      </c>
      <c r="K13" s="29">
        <f>'CALPUFF 2015 Averages'!M13</f>
        <v>1.9970828917302737E-2</v>
      </c>
      <c r="L13" s="29">
        <f>'CALPUFF 2015 Averages'!N13</f>
        <v>8.3121544541350251E-3</v>
      </c>
      <c r="M13" s="29">
        <f>'CALPUFF 2015 Averages'!O13</f>
        <v>3.0985591748099894E-2</v>
      </c>
      <c r="N13" s="29">
        <f>'CALPUFF 2015 Averages'!P13</f>
        <v>1.1223292444945633E-2</v>
      </c>
      <c r="O13" s="29">
        <f>'CALPUFF 2015 Averages'!Q13</f>
        <v>2.0998821790287475E-2</v>
      </c>
      <c r="P13" s="29">
        <f>'CALPUFF 2015 Averages'!R13</f>
        <v>8.2133917357924153E-3</v>
      </c>
    </row>
    <row r="14" spans="1:16" x14ac:dyDescent="0.25">
      <c r="A14" s="25" t="s">
        <v>114</v>
      </c>
      <c r="B14" s="30" t="s">
        <v>43</v>
      </c>
      <c r="C14" s="31" t="s">
        <v>115</v>
      </c>
      <c r="D14" s="32"/>
      <c r="E14" s="32">
        <v>1</v>
      </c>
      <c r="F14" s="32" t="s">
        <v>116</v>
      </c>
      <c r="G14" s="29">
        <f>'CALPUFF 2015 Averages'!I14</f>
        <v>4.3649274842201095E-2</v>
      </c>
      <c r="H14" s="29">
        <f>'CALPUFF 2015 Averages'!J14</f>
        <v>1.7766951662509949E-2</v>
      </c>
      <c r="I14" s="29">
        <f>'CALPUFF 2015 Averages'!K14</f>
        <v>2.9202606150386827E-2</v>
      </c>
      <c r="J14" s="29">
        <f>'CALPUFF 2015 Averages'!L14</f>
        <v>1.4164355819824002E-2</v>
      </c>
      <c r="K14" s="29">
        <f>'CALPUFF 2015 Averages'!M14</f>
        <v>3.1666370519833911E-2</v>
      </c>
      <c r="L14" s="29">
        <f>'CALPUFF 2015 Averages'!N14</f>
        <v>1.4802642045323418E-2</v>
      </c>
      <c r="M14" s="29">
        <f>'CALPUFF 2015 Averages'!O14</f>
        <v>3.8237252015761745E-2</v>
      </c>
      <c r="N14" s="29">
        <f>'CALPUFF 2015 Averages'!P14</f>
        <v>1.834122264601486E-2</v>
      </c>
      <c r="O14" s="29">
        <f>'CALPUFF 2015 Averages'!Q14</f>
        <v>4.2368707058232681E-2</v>
      </c>
      <c r="P14" s="29">
        <f>'CALPUFF 2015 Averages'!R14</f>
        <v>1.7728780128652619E-2</v>
      </c>
    </row>
    <row r="15" spans="1:16" x14ac:dyDescent="0.25">
      <c r="A15" s="25" t="s">
        <v>117</v>
      </c>
      <c r="B15" s="30" t="s">
        <v>43</v>
      </c>
      <c r="C15" s="31" t="s">
        <v>115</v>
      </c>
      <c r="D15" s="32"/>
      <c r="E15" s="32">
        <v>2</v>
      </c>
      <c r="F15" s="32" t="s">
        <v>118</v>
      </c>
      <c r="G15" s="29">
        <f>'CALPUFF 2015 Averages'!I15</f>
        <v>4.2022271681870817E-2</v>
      </c>
      <c r="H15" s="29">
        <f>'CALPUFF 2015 Averages'!J15</f>
        <v>1.8745660006550938E-2</v>
      </c>
      <c r="I15" s="29">
        <f>'CALPUFF 2015 Averages'!K15</f>
        <v>2.8129121496737425E-2</v>
      </c>
      <c r="J15" s="29">
        <f>'CALPUFF 2015 Averages'!L15</f>
        <v>1.4918457578203594E-2</v>
      </c>
      <c r="K15" s="29">
        <f>'CALPUFF 2015 Averages'!M15</f>
        <v>3.0505017399361366E-2</v>
      </c>
      <c r="L15" s="29">
        <f>'CALPUFF 2015 Averages'!N15</f>
        <v>1.5635298184455571E-2</v>
      </c>
      <c r="M15" s="29">
        <f>'CALPUFF 2015 Averages'!O15</f>
        <v>3.6823853552608539E-2</v>
      </c>
      <c r="N15" s="29">
        <f>'CALPUFF 2015 Averages'!P15</f>
        <v>1.9365526999204533E-2</v>
      </c>
      <c r="O15" s="29">
        <f>'CALPUFF 2015 Averages'!Q15</f>
        <v>4.0802253653681397E-2</v>
      </c>
      <c r="P15" s="29">
        <f>'CALPUFF 2015 Averages'!R15</f>
        <v>1.8710244114862936E-2</v>
      </c>
    </row>
    <row r="16" spans="1:16" x14ac:dyDescent="0.25">
      <c r="A16" s="25" t="s">
        <v>119</v>
      </c>
      <c r="B16" s="30" t="s">
        <v>44</v>
      </c>
      <c r="C16" s="31" t="s">
        <v>120</v>
      </c>
      <c r="D16" s="32">
        <v>568</v>
      </c>
      <c r="E16" s="32" t="s">
        <v>121</v>
      </c>
      <c r="F16" s="32"/>
      <c r="G16" s="29">
        <f>'CALPUFF 2015 Averages'!I16</f>
        <v>5.0114897150458589E-2</v>
      </c>
      <c r="H16" s="29">
        <f>'CALPUFF 2015 Averages'!J16</f>
        <v>2.4925396383866479E-2</v>
      </c>
      <c r="I16" s="29">
        <f>'CALPUFF 2015 Averages'!K16</f>
        <v>3.7188386648122393E-2</v>
      </c>
      <c r="J16" s="29">
        <f>'CALPUFF 2015 Averages'!L16</f>
        <v>8.6745966620305981E-2</v>
      </c>
      <c r="K16" s="29">
        <f>'CALPUFF 2015 Averages'!M16</f>
        <v>3.5907023643949931E-2</v>
      </c>
      <c r="L16" s="29">
        <f>'CALPUFF 2015 Averages'!N16</f>
        <v>4.4052336578581361E-2</v>
      </c>
      <c r="M16" s="29">
        <f>'CALPUFF 2015 Averages'!O16</f>
        <v>3.2326133518776078E-2</v>
      </c>
      <c r="N16" s="29">
        <f>'CALPUFF 2015 Averages'!P16</f>
        <v>3.478381084840055E-2</v>
      </c>
      <c r="O16" s="29">
        <f>'CALPUFF 2015 Averages'!Q16</f>
        <v>3.4323212795549368E-2</v>
      </c>
      <c r="P16" s="29">
        <f>'CALPUFF 2015 Averages'!R16</f>
        <v>1.7296091794158551E-2</v>
      </c>
    </row>
    <row r="17" spans="1:16" x14ac:dyDescent="0.25">
      <c r="A17" s="25" t="s">
        <v>122</v>
      </c>
      <c r="B17" s="30" t="s">
        <v>44</v>
      </c>
      <c r="C17" s="31" t="s">
        <v>123</v>
      </c>
      <c r="D17" s="32">
        <v>562</v>
      </c>
      <c r="E17" s="32">
        <v>4</v>
      </c>
      <c r="F17" s="32"/>
      <c r="G17" s="29">
        <f>'CALPUFF 2015 Averages'!I17</f>
        <v>2.5492801484218983E-2</v>
      </c>
      <c r="H17" s="29">
        <f>'CALPUFF 2015 Averages'!J17</f>
        <v>1.7130995878853264E-2</v>
      </c>
      <c r="I17" s="29">
        <f>'CALPUFF 2015 Averages'!K17</f>
        <v>1.7564264260694431E-2</v>
      </c>
      <c r="J17" s="29">
        <f>'CALPUFF 2015 Averages'!L17</f>
        <v>1.5550592601402437E-2</v>
      </c>
      <c r="K17" s="29">
        <f>'CALPUFF 2015 Averages'!M17</f>
        <v>7.8039576070586276E-3</v>
      </c>
      <c r="L17" s="29">
        <f>'CALPUFF 2015 Averages'!N17</f>
        <v>2.0288464078765004E-2</v>
      </c>
      <c r="M17" s="29">
        <f>'CALPUFF 2015 Averages'!O17</f>
        <v>3.1052501548867673E-2</v>
      </c>
      <c r="N17" s="29">
        <f>'CALPUFF 2015 Averages'!P17</f>
        <v>4.4494755316584929E-2</v>
      </c>
      <c r="O17" s="29">
        <f>'CALPUFF 2015 Averages'!Q17</f>
        <v>3.062839937090283E-2</v>
      </c>
      <c r="P17" s="29">
        <f>'CALPUFF 2015 Averages'!R17</f>
        <v>4.2753061593238051E-2</v>
      </c>
    </row>
    <row r="18" spans="1:16" x14ac:dyDescent="0.25">
      <c r="A18" s="34" t="s">
        <v>124</v>
      </c>
      <c r="B18" s="30" t="s">
        <v>44</v>
      </c>
      <c r="C18" s="31" t="s">
        <v>125</v>
      </c>
      <c r="D18" s="32">
        <v>6156</v>
      </c>
      <c r="E18" s="32" t="s">
        <v>126</v>
      </c>
      <c r="F18" s="32"/>
      <c r="G18" s="29">
        <f>'CALPUFF 2015 Averages'!I18</f>
        <v>6.7903580595454621E-2</v>
      </c>
      <c r="H18" s="29">
        <f>'CALPUFF 2015 Averages'!J18</f>
        <v>3.0380633290227246E-2</v>
      </c>
      <c r="I18" s="29">
        <f>'CALPUFF 2015 Averages'!K18</f>
        <v>5.4268066829238203E-2</v>
      </c>
      <c r="J18" s="29">
        <f>'CALPUFF 2015 Averages'!L18</f>
        <v>4.903526499147727E-2</v>
      </c>
      <c r="K18" s="29">
        <f>'CALPUFF 2015 Averages'!M18</f>
        <v>2.4475987146537852E-2</v>
      </c>
      <c r="L18" s="29">
        <f>'CALPUFF 2015 Averages'!N18</f>
        <v>3.8679597549858558E-2</v>
      </c>
      <c r="M18" s="29">
        <f>'CALPUFF 2015 Averages'!O18</f>
        <v>7.6703257843471553E-2</v>
      </c>
      <c r="N18" s="29">
        <f>'CALPUFF 2015 Averages'!P18</f>
        <v>4.7620397789896587E-2</v>
      </c>
      <c r="O18" s="29">
        <f>'CALPUFF 2015 Averages'!Q18</f>
        <v>6.2292984952567645E-2</v>
      </c>
      <c r="P18" s="29">
        <f>'CALPUFF 2015 Averages'!R18</f>
        <v>5.2125692406389867E-2</v>
      </c>
    </row>
    <row r="19" spans="1:16" x14ac:dyDescent="0.25">
      <c r="A19" s="25" t="s">
        <v>127</v>
      </c>
      <c r="B19" s="30" t="s">
        <v>46</v>
      </c>
      <c r="C19" s="31" t="s">
        <v>128</v>
      </c>
      <c r="D19" s="32">
        <v>593</v>
      </c>
      <c r="E19" s="32">
        <v>5</v>
      </c>
      <c r="F19" s="32" t="s">
        <v>129</v>
      </c>
      <c r="G19" s="29">
        <f>'CALPUFF 2015 Averages'!I19</f>
        <v>3.193663852779606E-2</v>
      </c>
      <c r="H19" s="29">
        <f>'CALPUFF 2015 Averages'!J19</f>
        <v>1.78231685351744E-3</v>
      </c>
      <c r="I19" s="29">
        <f>'CALPUFF 2015 Averages'!K19</f>
        <v>2.2313649604013008E-2</v>
      </c>
      <c r="J19" s="29">
        <f>'CALPUFF 2015 Averages'!L19</f>
        <v>3.6676651055525989E-3</v>
      </c>
      <c r="K19" s="29">
        <f>'CALPUFF 2015 Averages'!M19</f>
        <v>3.5849246624067486E-2</v>
      </c>
      <c r="L19" s="29">
        <f>'CALPUFF 2015 Averages'!N19</f>
        <v>2.6035982491676747E-3</v>
      </c>
      <c r="M19" s="29">
        <f>'CALPUFF 2015 Averages'!O19</f>
        <v>4.2320276691865256E-2</v>
      </c>
      <c r="N19" s="29">
        <f>'CALPUFF 2015 Averages'!P19</f>
        <v>1.6707902071286488E-3</v>
      </c>
      <c r="O19" s="29">
        <f>'CALPUFF 2015 Averages'!Q19</f>
        <v>4.6771497916573201E-2</v>
      </c>
      <c r="P19" s="29">
        <f>'CALPUFF 2015 Averages'!R19</f>
        <v>2.9483025007957455E-3</v>
      </c>
    </row>
    <row r="20" spans="1:16" x14ac:dyDescent="0.25">
      <c r="A20" s="25" t="s">
        <v>130</v>
      </c>
      <c r="B20" s="30" t="s">
        <v>46</v>
      </c>
      <c r="C20" s="31" t="s">
        <v>131</v>
      </c>
      <c r="D20" s="32">
        <v>594</v>
      </c>
      <c r="E20" s="32">
        <v>4</v>
      </c>
      <c r="F20" s="32" t="s">
        <v>132</v>
      </c>
      <c r="G20" s="29">
        <f>'CALPUFF 2015 Averages'!I20</f>
        <v>2.190027114027485E-2</v>
      </c>
      <c r="H20" s="29">
        <f>'CALPUFF 2015 Averages'!J20</f>
        <v>2.5266710124993972E-3</v>
      </c>
      <c r="I20" s="29">
        <f>'CALPUFF 2015 Averages'!K20</f>
        <v>3.2402980406351048E-2</v>
      </c>
      <c r="J20" s="29">
        <f>'CALPUFF 2015 Averages'!L20</f>
        <v>3.6405460547270889E-3</v>
      </c>
      <c r="K20" s="29">
        <f>'CALPUFF 2015 Averages'!M20</f>
        <v>6.2452907316249218E-3</v>
      </c>
      <c r="L20" s="29">
        <f>'CALPUFF 2015 Averages'!N20</f>
        <v>5.0927403093480039E-4</v>
      </c>
      <c r="M20" s="29">
        <f>'CALPUFF 2015 Averages'!O20</f>
        <v>9.9539102746006459E-3</v>
      </c>
      <c r="N20" s="29">
        <f>'CALPUFF 2015 Averages'!P20</f>
        <v>1.7376209690651997E-3</v>
      </c>
      <c r="O20" s="29">
        <f>'CALPUFF 2015 Averages'!Q20</f>
        <v>1.2959264417740457E-2</v>
      </c>
      <c r="P20" s="29">
        <f>'CALPUFF 2015 Averages'!R20</f>
        <v>2.7235419501954539E-3</v>
      </c>
    </row>
    <row r="21" spans="1:16" x14ac:dyDescent="0.25">
      <c r="A21" s="25" t="s">
        <v>133</v>
      </c>
      <c r="B21" s="30" t="s">
        <v>48</v>
      </c>
      <c r="C21" s="31" t="s">
        <v>134</v>
      </c>
      <c r="D21" s="32">
        <v>703</v>
      </c>
      <c r="E21" s="32" t="s">
        <v>135</v>
      </c>
      <c r="F21" s="32" t="s">
        <v>136</v>
      </c>
      <c r="G21" s="29">
        <f>'CALPUFF 2015 Averages'!I21</f>
        <v>8.3904572547668938E-3</v>
      </c>
      <c r="H21" s="29">
        <f>'CALPUFF 2015 Averages'!J21</f>
        <v>4.5546462052314766E-3</v>
      </c>
      <c r="I21" s="29">
        <f>'CALPUFF 2015 Averages'!K21</f>
        <v>1.1168816033046361E-2</v>
      </c>
      <c r="J21" s="29">
        <f>'CALPUFF 2015 Averages'!L21</f>
        <v>6.3132024033790077E-3</v>
      </c>
      <c r="K21" s="29">
        <f>'CALPUFF 2015 Averages'!M21</f>
        <v>9.3194391459074741E-3</v>
      </c>
      <c r="L21" s="29">
        <f>'CALPUFF 2015 Averages'!N21</f>
        <v>8.1103635491236829E-3</v>
      </c>
      <c r="M21" s="29">
        <f>'CALPUFF 2015 Averages'!O21</f>
        <v>1.0330834163701067E-2</v>
      </c>
      <c r="N21" s="29">
        <f>'CALPUFF 2015 Averages'!P21</f>
        <v>7.4156152214003845E-3</v>
      </c>
      <c r="O21" s="29">
        <f>'CALPUFF 2015 Averages'!Q21</f>
        <v>8.4290220640569399E-3</v>
      </c>
      <c r="P21" s="29">
        <f>'CALPUFF 2015 Averages'!R21</f>
        <v>5.8076687069636137E-3</v>
      </c>
    </row>
    <row r="22" spans="1:16" x14ac:dyDescent="0.25">
      <c r="A22" s="25" t="s">
        <v>137</v>
      </c>
      <c r="B22" s="30" t="s">
        <v>48</v>
      </c>
      <c r="C22" s="31" t="s">
        <v>134</v>
      </c>
      <c r="D22" s="32">
        <v>703</v>
      </c>
      <c r="E22" s="32" t="s">
        <v>138</v>
      </c>
      <c r="F22" s="32" t="s">
        <v>139</v>
      </c>
      <c r="G22" s="29">
        <f>'CALPUFF 2015 Averages'!I22</f>
        <v>9.480458595527607E-3</v>
      </c>
      <c r="H22" s="29">
        <f>'CALPUFF 2015 Averages'!J22</f>
        <v>3.3490196369136212E-3</v>
      </c>
      <c r="I22" s="29">
        <f>'CALPUFF 2015 Averages'!K22</f>
        <v>1.228690252598485E-2</v>
      </c>
      <c r="J22" s="29">
        <f>'CALPUFF 2015 Averages'!L22</f>
        <v>4.8054943170683963E-3</v>
      </c>
      <c r="K22" s="29">
        <f>'CALPUFF 2015 Averages'!M22</f>
        <v>1.0511694017263618E-2</v>
      </c>
      <c r="L22" s="29">
        <f>'CALPUFF 2015 Averages'!N22</f>
        <v>5.9692470104957237E-3</v>
      </c>
      <c r="M22" s="29">
        <f>'CALPUFF 2015 Averages'!O22</f>
        <v>1.095611391011013E-2</v>
      </c>
      <c r="N22" s="29">
        <f>'CALPUFF 2015 Averages'!P22</f>
        <v>5.3920788016852883E-3</v>
      </c>
      <c r="O22" s="29">
        <f>'CALPUFF 2015 Averages'!Q22</f>
        <v>9.5479328703244378E-3</v>
      </c>
      <c r="P22" s="29">
        <f>'CALPUFF 2015 Averages'!R22</f>
        <v>3.8813682292247269E-3</v>
      </c>
    </row>
    <row r="23" spans="1:16" x14ac:dyDescent="0.25">
      <c r="A23" s="25" t="s">
        <v>140</v>
      </c>
      <c r="B23" s="30" t="s">
        <v>48</v>
      </c>
      <c r="C23" s="31" t="s">
        <v>134</v>
      </c>
      <c r="D23" s="32">
        <v>703</v>
      </c>
      <c r="E23" s="32" t="s">
        <v>141</v>
      </c>
      <c r="F23" s="32" t="s">
        <v>142</v>
      </c>
      <c r="G23" s="29">
        <f>'CALPUFF 2015 Averages'!I23</f>
        <v>1.1193134865360119E-2</v>
      </c>
      <c r="H23" s="29">
        <f>'CALPUFF 2015 Averages'!J23</f>
        <v>3.1233210366540471E-3</v>
      </c>
      <c r="I23" s="29">
        <f>'CALPUFF 2015 Averages'!K23</f>
        <v>1.4899437291919526E-2</v>
      </c>
      <c r="J23" s="29">
        <f>'CALPUFF 2015 Averages'!L23</f>
        <v>4.374111355791725E-3</v>
      </c>
      <c r="K23" s="29">
        <f>'CALPUFF 2015 Averages'!M23</f>
        <v>1.2435225672782872E-2</v>
      </c>
      <c r="L23" s="29">
        <f>'CALPUFF 2015 Averages'!N23</f>
        <v>5.6167081399100347E-3</v>
      </c>
      <c r="M23" s="29">
        <f>'CALPUFF 2015 Averages'!O23</f>
        <v>1.3781935443425075E-2</v>
      </c>
      <c r="N23" s="29">
        <f>'CALPUFF 2015 Averages'!P23</f>
        <v>5.1268090625296537E-3</v>
      </c>
      <c r="O23" s="29">
        <f>'CALPUFF 2015 Averages'!Q23</f>
        <v>1.1244204892966358E-2</v>
      </c>
      <c r="P23" s="29">
        <f>'CALPUFF 2015 Averages'!R23</f>
        <v>4.0501417477304992E-3</v>
      </c>
    </row>
    <row r="24" spans="1:16" x14ac:dyDescent="0.25">
      <c r="A24" s="25" t="s">
        <v>143</v>
      </c>
      <c r="B24" s="30" t="s">
        <v>48</v>
      </c>
      <c r="C24" s="31" t="s">
        <v>134</v>
      </c>
      <c r="D24" s="32">
        <v>703</v>
      </c>
      <c r="E24" s="32" t="s">
        <v>144</v>
      </c>
      <c r="F24" s="32" t="s">
        <v>145</v>
      </c>
      <c r="G24" s="29">
        <f>'CALPUFF 2015 Averages'!I24</f>
        <v>1.0506881114582292E-2</v>
      </c>
      <c r="H24" s="29">
        <f>'CALPUFF 2015 Averages'!J24</f>
        <v>3.3444170192943922E-3</v>
      </c>
      <c r="I24" s="29">
        <f>'CALPUFF 2015 Averages'!K24</f>
        <v>1.3900694529601998E-2</v>
      </c>
      <c r="J24" s="29">
        <f>'CALPUFF 2015 Averages'!L24</f>
        <v>4.7374133000465529E-3</v>
      </c>
      <c r="K24" s="29">
        <f>'CALPUFF 2015 Averages'!M24</f>
        <v>1.1671025868543634E-2</v>
      </c>
      <c r="L24" s="29">
        <f>'CALPUFF 2015 Averages'!N24</f>
        <v>5.9880603205939662E-3</v>
      </c>
      <c r="M24" s="29">
        <f>'CALPUFF 2015 Averages'!O24</f>
        <v>1.3329488268248136E-2</v>
      </c>
      <c r="N24" s="29">
        <f>'CALPUFF 2015 Averages'!P24</f>
        <v>5.4766248433287456E-3</v>
      </c>
      <c r="O24" s="29">
        <f>'CALPUFF 2015 Averages'!Q24</f>
        <v>1.056893850731567E-2</v>
      </c>
      <c r="P24" s="29">
        <f>'CALPUFF 2015 Averages'!R24</f>
        <v>4.2592307405918562E-3</v>
      </c>
    </row>
    <row r="25" spans="1:16" x14ac:dyDescent="0.25">
      <c r="A25" s="25" t="s">
        <v>146</v>
      </c>
      <c r="B25" s="30" t="s">
        <v>48</v>
      </c>
      <c r="C25" s="31" t="s">
        <v>147</v>
      </c>
      <c r="D25" s="32">
        <v>709</v>
      </c>
      <c r="E25" s="32" t="s">
        <v>148</v>
      </c>
      <c r="F25" s="32" t="s">
        <v>149</v>
      </c>
      <c r="G25" s="29">
        <f>'CALPUFF 2015 Averages'!I25</f>
        <v>4.7927110985460417E-2</v>
      </c>
      <c r="H25" s="29">
        <f>'CALPUFF 2015 Averages'!J25</f>
        <v>6.2761135709541727E-3</v>
      </c>
      <c r="I25" s="29">
        <f>'CALPUFF 2015 Averages'!K25</f>
        <v>6.6821050107003163E-2</v>
      </c>
      <c r="J25" s="29">
        <f>'CALPUFF 2015 Averages'!L25</f>
        <v>5.9652512729687834E-3</v>
      </c>
      <c r="K25" s="29">
        <f>'CALPUFF 2015 Averages'!M25</f>
        <v>4.5411829385285214E-2</v>
      </c>
      <c r="L25" s="29">
        <f>'CALPUFF 2015 Averages'!N25</f>
        <v>5.5109493764297834E-3</v>
      </c>
      <c r="M25" s="29">
        <f>'CALPUFF 2015 Averages'!O25</f>
        <v>3.3217168474651317E-2</v>
      </c>
      <c r="N25" s="29">
        <f>'CALPUFF 2015 Averages'!P25</f>
        <v>4.3332528964652051E-3</v>
      </c>
      <c r="O25" s="29">
        <f>'CALPUFF 2015 Averages'!Q25</f>
        <v>2.6889760903254369E-2</v>
      </c>
      <c r="P25" s="29">
        <f>'CALPUFF 2015 Averages'!R25</f>
        <v>3.4936148623717802E-3</v>
      </c>
    </row>
    <row r="26" spans="1:16" x14ac:dyDescent="0.25">
      <c r="A26" s="25" t="s">
        <v>150</v>
      </c>
      <c r="B26" s="30" t="s">
        <v>48</v>
      </c>
      <c r="C26" s="31" t="s">
        <v>147</v>
      </c>
      <c r="D26" s="32">
        <v>709</v>
      </c>
      <c r="E26" s="32" t="s">
        <v>151</v>
      </c>
      <c r="F26" s="32" t="s">
        <v>152</v>
      </c>
      <c r="G26" s="29">
        <f>'CALPUFF 2015 Averages'!I26</f>
        <v>0.14621848557506381</v>
      </c>
      <c r="H26" s="29">
        <f>'CALPUFF 2015 Averages'!J26</f>
        <v>2.351083060607316E-2</v>
      </c>
      <c r="I26" s="29">
        <f>'CALPUFF 2015 Averages'!K26</f>
        <v>0.23867170595302203</v>
      </c>
      <c r="J26" s="29">
        <f>'CALPUFF 2015 Averages'!L26</f>
        <v>1.9667177554993993E-2</v>
      </c>
      <c r="K26" s="29">
        <f>'CALPUFF 2015 Averages'!M26</f>
        <v>0.15543271345126142</v>
      </c>
      <c r="L26" s="29">
        <f>'CALPUFF 2015 Averages'!N26</f>
        <v>2.272333191101537E-2</v>
      </c>
      <c r="M26" s="29">
        <f>'CALPUFF 2015 Averages'!O26</f>
        <v>0.11225216906251294</v>
      </c>
      <c r="N26" s="29">
        <f>'CALPUFF 2015 Averages'!P26</f>
        <v>1.6569175442230414E-2</v>
      </c>
      <c r="O26" s="29">
        <f>'CALPUFF 2015 Averages'!Q26</f>
        <v>8.2492073449604367E-2</v>
      </c>
      <c r="P26" s="29">
        <f>'CALPUFF 2015 Averages'!R26</f>
        <v>1.2598964629852105E-2</v>
      </c>
    </row>
    <row r="27" spans="1:16" x14ac:dyDescent="0.25">
      <c r="A27" s="25" t="s">
        <v>153</v>
      </c>
      <c r="B27" s="30" t="s">
        <v>48</v>
      </c>
      <c r="C27" s="31" t="s">
        <v>154</v>
      </c>
      <c r="D27" s="32"/>
      <c r="E27" s="32" t="s">
        <v>155</v>
      </c>
      <c r="F27" s="32" t="s">
        <v>156</v>
      </c>
      <c r="G27" s="29">
        <f>'CALPUFF 2015 Averages'!I27</f>
        <v>0</v>
      </c>
      <c r="H27" s="29">
        <f>'CALPUFF 2015 Averages'!J27</f>
        <v>0</v>
      </c>
      <c r="I27" s="29">
        <f>'CALPUFF 2015 Averages'!K27</f>
        <v>0</v>
      </c>
      <c r="J27" s="29">
        <f>'CALPUFF 2015 Averages'!L27</f>
        <v>0</v>
      </c>
      <c r="K27" s="29">
        <f>'CALPUFF 2015 Averages'!M27</f>
        <v>0</v>
      </c>
      <c r="L27" s="29">
        <f>'CALPUFF 2015 Averages'!N27</f>
        <v>0</v>
      </c>
      <c r="M27" s="29">
        <f>'CALPUFF 2015 Averages'!O27</f>
        <v>0</v>
      </c>
      <c r="N27" s="29">
        <f>'CALPUFF 2015 Averages'!P27</f>
        <v>0</v>
      </c>
      <c r="O27" s="29">
        <f>'CALPUFF 2015 Averages'!Q27</f>
        <v>0</v>
      </c>
      <c r="P27" s="29">
        <f>'CALPUFF 2015 Averages'!R27</f>
        <v>0</v>
      </c>
    </row>
    <row r="28" spans="1:16" x14ac:dyDescent="0.25">
      <c r="A28" s="25" t="s">
        <v>157</v>
      </c>
      <c r="B28" s="30" t="s">
        <v>48</v>
      </c>
      <c r="C28" s="31" t="s">
        <v>158</v>
      </c>
      <c r="D28" s="32"/>
      <c r="E28" s="32">
        <v>1</v>
      </c>
      <c r="F28" s="32" t="s">
        <v>159</v>
      </c>
      <c r="G28" s="29">
        <f>'CALPUFF 2015 Averages'!I28</f>
        <v>9.9186000000000001E-4</v>
      </c>
      <c r="H28" s="29">
        <f>'CALPUFF 2015 Averages'!J28</f>
        <v>1.1244000000000001E-2</v>
      </c>
      <c r="I28" s="29">
        <f>'CALPUFF 2015 Averages'!K28</f>
        <v>9.835899999999999E-4</v>
      </c>
      <c r="J28" s="29">
        <f>'CALPUFF 2015 Averages'!L28</f>
        <v>7.7095999999999996E-3</v>
      </c>
      <c r="K28" s="29">
        <f>'CALPUFF 2015 Averages'!M28</f>
        <v>9.6403000000000005E-4</v>
      </c>
      <c r="L28" s="29">
        <f>'CALPUFF 2015 Averages'!N28</f>
        <v>7.6584000000000001E-3</v>
      </c>
      <c r="M28" s="29">
        <f>'CALPUFF 2015 Averages'!O28</f>
        <v>5.0960000000000003E-4</v>
      </c>
      <c r="N28" s="29">
        <f>'CALPUFF 2015 Averages'!P28</f>
        <v>5.8405000000000002E-3</v>
      </c>
      <c r="O28" s="29">
        <f>'CALPUFF 2015 Averages'!Q28</f>
        <v>6.0126999999999999E-4</v>
      </c>
      <c r="P28" s="29">
        <f>'CALPUFF 2015 Averages'!R28</f>
        <v>6.4681000000000001E-3</v>
      </c>
    </row>
    <row r="29" spans="1:16" x14ac:dyDescent="0.25">
      <c r="A29" s="25" t="s">
        <v>160</v>
      </c>
      <c r="B29" s="30" t="s">
        <v>48</v>
      </c>
      <c r="C29" s="31" t="s">
        <v>158</v>
      </c>
      <c r="D29" s="32"/>
      <c r="E29" s="32">
        <v>2</v>
      </c>
      <c r="F29" s="32" t="s">
        <v>161</v>
      </c>
      <c r="G29" s="29">
        <f>'CALPUFF 2015 Averages'!I29</f>
        <v>6.1309999999999999E-4</v>
      </c>
      <c r="H29" s="29">
        <f>'CALPUFF 2015 Averages'!J29</f>
        <v>8.6472000000000007E-3</v>
      </c>
      <c r="I29" s="29">
        <f>'CALPUFF 2015 Averages'!K29</f>
        <v>6.0798000000000004E-4</v>
      </c>
      <c r="J29" s="29">
        <f>'CALPUFF 2015 Averages'!L29</f>
        <v>5.9839000000000003E-3</v>
      </c>
      <c r="K29" s="29">
        <f>'CALPUFF 2015 Averages'!M29</f>
        <v>5.9617000000000003E-4</v>
      </c>
      <c r="L29" s="29">
        <f>'CALPUFF 2015 Averages'!N29</f>
        <v>5.8535999999999996E-3</v>
      </c>
      <c r="M29" s="29">
        <f>'CALPUFF 2015 Averages'!O29</f>
        <v>3.1502E-4</v>
      </c>
      <c r="N29" s="29">
        <f>'CALPUFF 2015 Averages'!P29</f>
        <v>4.5294999999999997E-3</v>
      </c>
      <c r="O29" s="29">
        <f>'CALPUFF 2015 Averages'!Q29</f>
        <v>3.7164000000000001E-4</v>
      </c>
      <c r="P29" s="29">
        <f>'CALPUFF 2015 Averages'!R29</f>
        <v>4.9601000000000003E-3</v>
      </c>
    </row>
    <row r="30" spans="1:16" x14ac:dyDescent="0.25">
      <c r="A30" s="25" t="s">
        <v>162</v>
      </c>
      <c r="B30" s="30" t="s">
        <v>48</v>
      </c>
      <c r="C30" s="31" t="s">
        <v>158</v>
      </c>
      <c r="D30" s="32"/>
      <c r="E30" s="32">
        <v>4</v>
      </c>
      <c r="F30" s="32" t="s">
        <v>163</v>
      </c>
      <c r="G30" s="29">
        <f>'CALPUFF 2015 Averages'!I30</f>
        <v>1.4296000000000001E-3</v>
      </c>
      <c r="H30" s="29">
        <f>'CALPUFF 2015 Averages'!J30</f>
        <v>1.0796999999999999E-2</v>
      </c>
      <c r="I30" s="29">
        <f>'CALPUFF 2015 Averages'!K30</f>
        <v>1.3756E-3</v>
      </c>
      <c r="J30" s="29">
        <f>'CALPUFF 2015 Averages'!L30</f>
        <v>7.6990000000000001E-3</v>
      </c>
      <c r="K30" s="29">
        <f>'CALPUFF 2015 Averages'!M30</f>
        <v>1.4028999999999999E-3</v>
      </c>
      <c r="L30" s="29">
        <f>'CALPUFF 2015 Averages'!N30</f>
        <v>7.4707999999999997E-3</v>
      </c>
      <c r="M30" s="29">
        <f>'CALPUFF 2015 Averages'!O30</f>
        <v>7.3172000000000005E-4</v>
      </c>
      <c r="N30" s="29">
        <f>'CALPUFF 2015 Averages'!P30</f>
        <v>5.6255000000000003E-3</v>
      </c>
      <c r="O30" s="29">
        <f>'CALPUFF 2015 Averages'!Q30</f>
        <v>8.6883999999999996E-4</v>
      </c>
      <c r="P30" s="29">
        <f>'CALPUFF 2015 Averages'!R30</f>
        <v>6.2233999999999996E-3</v>
      </c>
    </row>
    <row r="31" spans="1:16" x14ac:dyDescent="0.25">
      <c r="A31" s="34" t="s">
        <v>164</v>
      </c>
      <c r="B31" s="30" t="s">
        <v>48</v>
      </c>
      <c r="C31" s="31" t="s">
        <v>165</v>
      </c>
      <c r="D31" s="32"/>
      <c r="E31" s="32" t="s">
        <v>166</v>
      </c>
      <c r="F31" s="32" t="s">
        <v>167</v>
      </c>
      <c r="G31" s="29">
        <f>'CALPUFF 2015 Averages'!I31</f>
        <v>1.9507205482387793E-2</v>
      </c>
      <c r="H31" s="29">
        <f>'CALPUFF 2015 Averages'!J31</f>
        <v>3.5501939415416781E-3</v>
      </c>
      <c r="I31" s="29">
        <f>'CALPUFF 2015 Averages'!K31</f>
        <v>5.2238284603125115E-2</v>
      </c>
      <c r="J31" s="29">
        <f>'CALPUFF 2015 Averages'!L31</f>
        <v>5.0569250712974717E-3</v>
      </c>
      <c r="K31" s="29">
        <f>'CALPUFF 2015 Averages'!M31</f>
        <v>2.9224092168443662E-2</v>
      </c>
      <c r="L31" s="29">
        <f>'CALPUFF 2015 Averages'!N31</f>
        <v>2.5620990085552854E-3</v>
      </c>
      <c r="M31" s="29">
        <f>'CALPUFF 2015 Averages'!O31</f>
        <v>2.7333562874894531E-2</v>
      </c>
      <c r="N31" s="29">
        <f>'CALPUFF 2015 Averages'!P31</f>
        <v>2.4049014937173509E-3</v>
      </c>
      <c r="O31" s="29">
        <f>'CALPUFF 2015 Averages'!Q31</f>
        <v>1.8758487382066424E-2</v>
      </c>
      <c r="P31" s="29">
        <f>'CALPUFF 2015 Averages'!R31</f>
        <v>3.437535346746999E-3</v>
      </c>
    </row>
    <row r="32" spans="1:16" x14ac:dyDescent="0.25">
      <c r="A32" s="25" t="s">
        <v>168</v>
      </c>
      <c r="B32" s="30" t="s">
        <v>48</v>
      </c>
      <c r="C32" s="31" t="s">
        <v>165</v>
      </c>
      <c r="D32" s="32"/>
      <c r="E32" s="32" t="s">
        <v>169</v>
      </c>
      <c r="F32" s="32" t="s">
        <v>170</v>
      </c>
      <c r="G32" s="29">
        <f>'CALPUFF 2015 Averages'!I32</f>
        <v>6.6734000000000002E-2</v>
      </c>
      <c r="H32" s="29">
        <f>'CALPUFF 2015 Averages'!J32</f>
        <v>5.2932999999999999E-3</v>
      </c>
      <c r="I32" s="29">
        <f>'CALPUFF 2015 Averages'!K32</f>
        <v>0.10779</v>
      </c>
      <c r="J32" s="29">
        <f>'CALPUFF 2015 Averages'!L32</f>
        <v>1.8135999999999999E-2</v>
      </c>
      <c r="K32" s="29">
        <f>'CALPUFF 2015 Averages'!M32</f>
        <v>7.4896000000000004E-2</v>
      </c>
      <c r="L32" s="29">
        <f>'CALPUFF 2015 Averages'!N32</f>
        <v>6.9541000000000004E-3</v>
      </c>
      <c r="M32" s="29">
        <f>'CALPUFF 2015 Averages'!O32</f>
        <v>4.9175999999999997E-2</v>
      </c>
      <c r="N32" s="29">
        <f>'CALPUFF 2015 Averages'!P32</f>
        <v>5.0455999999999999E-3</v>
      </c>
      <c r="O32" s="29">
        <f>'CALPUFF 2015 Averages'!Q32</f>
        <v>3.3637E-2</v>
      </c>
      <c r="P32" s="29">
        <f>'CALPUFF 2015 Averages'!R32</f>
        <v>2.4467999999999998E-3</v>
      </c>
    </row>
    <row r="33" spans="1:16" x14ac:dyDescent="0.25">
      <c r="A33" s="25" t="s">
        <v>171</v>
      </c>
      <c r="B33" s="30" t="s">
        <v>48</v>
      </c>
      <c r="C33" s="31" t="s">
        <v>165</v>
      </c>
      <c r="D33" s="32"/>
      <c r="E33" s="32" t="s">
        <v>172</v>
      </c>
      <c r="F33" s="32" t="s">
        <v>173</v>
      </c>
      <c r="G33" s="29">
        <f>'CALPUFF 2015 Averages'!I33</f>
        <v>1.8814E-5</v>
      </c>
      <c r="H33" s="29">
        <f>'CALPUFF 2015 Averages'!J33</f>
        <v>5.4235000000000004E-3</v>
      </c>
      <c r="I33" s="29">
        <f>'CALPUFF 2015 Averages'!K33</f>
        <v>3.0196999999999999E-5</v>
      </c>
      <c r="J33" s="29">
        <f>'CALPUFF 2015 Averages'!L33</f>
        <v>1.8350999999999999E-2</v>
      </c>
      <c r="K33" s="29">
        <f>'CALPUFF 2015 Averages'!M33</f>
        <v>2.1231000000000001E-5</v>
      </c>
      <c r="L33" s="29">
        <f>'CALPUFF 2015 Averages'!N33</f>
        <v>7.1409000000000004E-3</v>
      </c>
      <c r="M33" s="29">
        <f>'CALPUFF 2015 Averages'!O33</f>
        <v>1.3951000000000001E-5</v>
      </c>
      <c r="N33" s="29">
        <f>'CALPUFF 2015 Averages'!P33</f>
        <v>5.1757000000000001E-3</v>
      </c>
      <c r="O33" s="29">
        <f>'CALPUFF 2015 Averages'!Q33</f>
        <v>9.4586999999999997E-6</v>
      </c>
      <c r="P33" s="29">
        <f>'CALPUFF 2015 Averages'!R33</f>
        <v>2.4991000000000002E-3</v>
      </c>
    </row>
    <row r="34" spans="1:16" x14ac:dyDescent="0.25">
      <c r="A34" s="25" t="s">
        <v>174</v>
      </c>
      <c r="B34" s="30" t="s">
        <v>49</v>
      </c>
      <c r="C34" s="31" t="s">
        <v>175</v>
      </c>
      <c r="D34" s="32"/>
      <c r="E34" s="32">
        <v>3</v>
      </c>
      <c r="F34" s="32" t="s">
        <v>176</v>
      </c>
      <c r="G34" s="29">
        <f>'CALPUFF 2015 Averages'!I34</f>
        <v>1.3008043019803435E-2</v>
      </c>
      <c r="H34" s="29">
        <f>'CALPUFF 2015 Averages'!J34</f>
        <v>9.6249843126023533E-3</v>
      </c>
      <c r="I34" s="29">
        <f>'CALPUFF 2015 Averages'!K34</f>
        <v>2.5469818473859498E-2</v>
      </c>
      <c r="J34" s="29">
        <f>'CALPUFF 2015 Averages'!L34</f>
        <v>1.6946744070549687E-2</v>
      </c>
      <c r="K34" s="29">
        <f>'CALPUFF 2015 Averages'!M34</f>
        <v>2.3529575916121318E-2</v>
      </c>
      <c r="L34" s="29">
        <f>'CALPUFF 2015 Averages'!N34</f>
        <v>1.5714982070074233E-2</v>
      </c>
      <c r="M34" s="29">
        <f>'CALPUFF 2015 Averages'!O34</f>
        <v>1.6882635368941499E-2</v>
      </c>
      <c r="N34" s="29">
        <f>'CALPUFF 2015 Averages'!P34</f>
        <v>1.0637025673272625E-2</v>
      </c>
      <c r="O34" s="29">
        <f>'CALPUFF 2015 Averages'!Q34</f>
        <v>1.0314929459969206E-2</v>
      </c>
      <c r="P34" s="29">
        <f>'CALPUFF 2015 Averages'!R34</f>
        <v>7.5401697553287008E-3</v>
      </c>
    </row>
    <row r="35" spans="1:16" x14ac:dyDescent="0.25">
      <c r="A35" s="25" t="s">
        <v>177</v>
      </c>
      <c r="B35" s="30" t="s">
        <v>49</v>
      </c>
      <c r="C35" s="31" t="s">
        <v>178</v>
      </c>
      <c r="D35" s="32"/>
      <c r="E35" s="32">
        <v>4</v>
      </c>
      <c r="F35" s="32" t="s">
        <v>179</v>
      </c>
      <c r="G35" s="29">
        <f>'CALPUFF 2015 Averages'!I35</f>
        <v>3.0509999999999999E-2</v>
      </c>
      <c r="H35" s="29">
        <f>'CALPUFF 2015 Averages'!J35</f>
        <v>1.8297000000000001E-2</v>
      </c>
      <c r="I35" s="29">
        <f>'CALPUFF 2015 Averages'!K35</f>
        <v>1.9411000000000001E-2</v>
      </c>
      <c r="J35" s="29">
        <f>'CALPUFF 2015 Averages'!L35</f>
        <v>8.8845E-3</v>
      </c>
      <c r="K35" s="29">
        <f>'CALPUFF 2015 Averages'!M35</f>
        <v>3.1931000000000001E-2</v>
      </c>
      <c r="L35" s="29">
        <f>'CALPUFF 2015 Averages'!N35</f>
        <v>1.8530000000000001E-2</v>
      </c>
      <c r="M35" s="29">
        <f>'CALPUFF 2015 Averages'!O35</f>
        <v>3.0338E-2</v>
      </c>
      <c r="N35" s="29">
        <f>'CALPUFF 2015 Averages'!P35</f>
        <v>1.5295E-2</v>
      </c>
      <c r="O35" s="29">
        <f>'CALPUFF 2015 Averages'!Q35</f>
        <v>2.7345999999999999E-2</v>
      </c>
      <c r="P35" s="29">
        <f>'CALPUFF 2015 Averages'!R35</f>
        <v>1.7000999999999999E-2</v>
      </c>
    </row>
    <row r="36" spans="1:16" x14ac:dyDescent="0.25">
      <c r="A36" s="25" t="s">
        <v>180</v>
      </c>
      <c r="B36" s="30" t="s">
        <v>49</v>
      </c>
      <c r="C36" s="31" t="s">
        <v>181</v>
      </c>
      <c r="D36" s="32"/>
      <c r="E36" s="32">
        <v>101</v>
      </c>
      <c r="F36" s="32" t="s">
        <v>182</v>
      </c>
      <c r="G36" s="29">
        <f>'CALPUFF 2015 Averages'!I36</f>
        <v>4.4092412176596207E-2</v>
      </c>
      <c r="H36" s="29">
        <f>'CALPUFF 2015 Averages'!J36</f>
        <v>2.4466032763606385E-2</v>
      </c>
      <c r="I36" s="29">
        <f>'CALPUFF 2015 Averages'!K36</f>
        <v>2.8025757249627244E-2</v>
      </c>
      <c r="J36" s="29">
        <f>'CALPUFF 2015 Averages'!L36</f>
        <v>1.808405309372213E-2</v>
      </c>
      <c r="K36" s="29">
        <f>'CALPUFF 2015 Averages'!M36</f>
        <v>4.386252436564219E-2</v>
      </c>
      <c r="L36" s="29">
        <f>'CALPUFF 2015 Averages'!N36</f>
        <v>2.5339667620776093E-2</v>
      </c>
      <c r="M36" s="29">
        <f>'CALPUFF 2015 Averages'!O36</f>
        <v>3.7187665931897422E-2</v>
      </c>
      <c r="N36" s="29">
        <f>'CALPUFF 2015 Averages'!P36</f>
        <v>2.1403326209934286E-2</v>
      </c>
      <c r="O36" s="29">
        <f>'CALPUFF 2015 Averages'!Q36</f>
        <v>4.3976465372485736E-2</v>
      </c>
      <c r="P36" s="29">
        <f>'CALPUFF 2015 Averages'!R36</f>
        <v>2.4682486993986851E-2</v>
      </c>
    </row>
    <row r="37" spans="1:16" x14ac:dyDescent="0.25">
      <c r="A37" s="25" t="s">
        <v>183</v>
      </c>
      <c r="B37" s="30" t="s">
        <v>49</v>
      </c>
      <c r="C37" s="31" t="s">
        <v>184</v>
      </c>
      <c r="D37" s="32"/>
      <c r="E37" s="32">
        <v>1</v>
      </c>
      <c r="F37" s="32" t="s">
        <v>185</v>
      </c>
      <c r="G37" s="29">
        <f>'CALPUFF 2015 Averages'!I37</f>
        <v>3.7187635166901739E-2</v>
      </c>
      <c r="H37" s="29">
        <f>'CALPUFF 2015 Averages'!J37</f>
        <v>1.9179000000000002E-2</v>
      </c>
      <c r="I37" s="29">
        <f>'CALPUFF 2015 Averages'!K37</f>
        <v>1.6899000000000001E-2</v>
      </c>
      <c r="J37" s="29">
        <f>'CALPUFF 2015 Averages'!L37</f>
        <v>1.1488999999999999E-2</v>
      </c>
      <c r="K37" s="29">
        <f>'CALPUFF 2015 Averages'!M37</f>
        <v>3.9592000000000002E-2</v>
      </c>
      <c r="L37" s="29">
        <f>'CALPUFF 2015 Averages'!N37</f>
        <v>1.6990000000000002E-2</v>
      </c>
      <c r="M37" s="29">
        <f>'CALPUFF 2015 Averages'!O37</f>
        <v>2.3040000000000001E-2</v>
      </c>
      <c r="N37" s="29">
        <f>'CALPUFF 2015 Averages'!P37</f>
        <v>1.9251999999999998E-2</v>
      </c>
      <c r="O37" s="29">
        <f>'CALPUFF 2015 Averages'!Q37</f>
        <v>3.5742999999999997E-2</v>
      </c>
      <c r="P37" s="29">
        <f>'CALPUFF 2015 Averages'!R37</f>
        <v>2.0279999999999999E-2</v>
      </c>
    </row>
    <row r="38" spans="1:16" x14ac:dyDescent="0.25">
      <c r="A38" s="25" t="s">
        <v>186</v>
      </c>
      <c r="B38" s="30" t="s">
        <v>49</v>
      </c>
      <c r="C38" s="31" t="s">
        <v>187</v>
      </c>
      <c r="D38" s="32"/>
      <c r="E38" s="32">
        <v>3</v>
      </c>
      <c r="F38" s="32" t="s">
        <v>188</v>
      </c>
      <c r="G38" s="29">
        <f>'CALPUFF 2015 Averages'!I38</f>
        <v>1.9122099225705954E-2</v>
      </c>
      <c r="H38" s="29">
        <f>'CALPUFF 2015 Averages'!J38</f>
        <v>1.3798843383344589E-2</v>
      </c>
      <c r="I38" s="29">
        <f>'CALPUFF 2015 Averages'!K38</f>
        <v>3.2708310253968462E-2</v>
      </c>
      <c r="J38" s="29">
        <f>'CALPUFF 2015 Averages'!L38</f>
        <v>2.2360992776872861E-2</v>
      </c>
      <c r="K38" s="29">
        <f>'CALPUFF 2015 Averages'!M38</f>
        <v>3.6236391739044839E-2</v>
      </c>
      <c r="L38" s="29">
        <f>'CALPUFF 2015 Averages'!N38</f>
        <v>2.3616359115311882E-2</v>
      </c>
      <c r="M38" s="29">
        <f>'CALPUFF 2015 Averages'!O38</f>
        <v>2.5972638624182018E-2</v>
      </c>
      <c r="N38" s="29">
        <f>'CALPUFF 2015 Averages'!P38</f>
        <v>1.7483915039452742E-2</v>
      </c>
      <c r="O38" s="29">
        <f>'CALPUFF 2015 Averages'!Q38</f>
        <v>1.8201144715485749E-2</v>
      </c>
      <c r="P38" s="29">
        <f>'CALPUFF 2015 Averages'!R38</f>
        <v>1.1307090702715034E-2</v>
      </c>
    </row>
    <row r="39" spans="1:16" x14ac:dyDescent="0.25">
      <c r="A39" s="25" t="s">
        <v>189</v>
      </c>
      <c r="B39" s="30" t="s">
        <v>50</v>
      </c>
      <c r="C39" s="31" t="s">
        <v>190</v>
      </c>
      <c r="D39" s="32"/>
      <c r="E39" s="32" t="s">
        <v>148</v>
      </c>
      <c r="F39" s="32" t="s">
        <v>191</v>
      </c>
      <c r="G39" s="29">
        <f>'CALPUFF 2015 Averages'!I39</f>
        <v>8.1866677458744732E-3</v>
      </c>
      <c r="H39" s="29">
        <f>'CALPUFF 2015 Averages'!J39</f>
        <v>5.0436319404110891E-3</v>
      </c>
      <c r="I39" s="29">
        <f>'CALPUFF 2015 Averages'!K39</f>
        <v>1.3088526739581371E-2</v>
      </c>
      <c r="J39" s="29">
        <f>'CALPUFF 2015 Averages'!L39</f>
        <v>7.7091219837827647E-3</v>
      </c>
      <c r="K39" s="29">
        <f>'CALPUFF 2015 Averages'!M39</f>
        <v>1.2066702225155573E-2</v>
      </c>
      <c r="L39" s="29">
        <f>'CALPUFF 2015 Averages'!N39</f>
        <v>8.6859350216858394E-3</v>
      </c>
      <c r="M39" s="29">
        <f>'CALPUFF 2015 Averages'!O39</f>
        <v>8.3806676145577984E-3</v>
      </c>
      <c r="N39" s="29">
        <f>'CALPUFF 2015 Averages'!P39</f>
        <v>1.0577910307373185E-2</v>
      </c>
      <c r="O39" s="29">
        <f>'CALPUFF 2015 Averages'!Q39</f>
        <v>7.3682293795964554E-3</v>
      </c>
      <c r="P39" s="29">
        <f>'CALPUFF 2015 Averages'!R39</f>
        <v>4.6411952083726194E-3</v>
      </c>
    </row>
    <row r="40" spans="1:16" x14ac:dyDescent="0.25">
      <c r="A40" s="25" t="s">
        <v>192</v>
      </c>
      <c r="B40" s="30" t="s">
        <v>50</v>
      </c>
      <c r="C40" s="31" t="s">
        <v>193</v>
      </c>
      <c r="D40" s="32"/>
      <c r="E40" s="32" t="s">
        <v>194</v>
      </c>
      <c r="F40" s="32" t="s">
        <v>195</v>
      </c>
      <c r="G40" s="29">
        <f>'CALPUFF 2015 Averages'!I40</f>
        <v>1.8839349486279969E-2</v>
      </c>
      <c r="H40" s="29">
        <f>'CALPUFF 2015 Averages'!J40</f>
        <v>5.8242850348732651E-3</v>
      </c>
      <c r="I40" s="29">
        <f>'CALPUFF 2015 Averages'!K40</f>
        <v>5.0592515147767587E-2</v>
      </c>
      <c r="J40" s="29">
        <f>'CALPUFF 2015 Averages'!L40</f>
        <v>9.5496094474758261E-3</v>
      </c>
      <c r="K40" s="29">
        <f>'CALPUFF 2015 Averages'!M40</f>
        <v>3.2057225696213609E-2</v>
      </c>
      <c r="L40" s="29">
        <f>'CALPUFF 2015 Averages'!N40</f>
        <v>7.6264382499287705E-3</v>
      </c>
      <c r="M40" s="29">
        <f>'CALPUFF 2015 Averages'!O40</f>
        <v>2.375126922947875E-2</v>
      </c>
      <c r="N40" s="29">
        <f>'CALPUFF 2015 Averages'!P40</f>
        <v>9.6172869350513203E-3</v>
      </c>
      <c r="O40" s="29">
        <f>'CALPUFF 2015 Averages'!Q40</f>
        <v>1.8633053358319853E-2</v>
      </c>
      <c r="P40" s="29">
        <f>'CALPUFF 2015 Averages'!R40</f>
        <v>3.1474212779081154E-3</v>
      </c>
    </row>
    <row r="41" spans="1:16" x14ac:dyDescent="0.25">
      <c r="A41" s="25" t="s">
        <v>196</v>
      </c>
      <c r="B41" s="30" t="s">
        <v>50</v>
      </c>
      <c r="C41" s="31" t="s">
        <v>197</v>
      </c>
      <c r="D41" s="32"/>
      <c r="E41" s="32" t="s">
        <v>99</v>
      </c>
      <c r="F41" s="32" t="s">
        <v>198</v>
      </c>
      <c r="G41" s="29">
        <f>'CALPUFF 2015 Averages'!I41</f>
        <v>1.9343846244174293E-2</v>
      </c>
      <c r="H41" s="29">
        <f>'CALPUFF 2015 Averages'!J41</f>
        <v>4.1958049984021492E-3</v>
      </c>
      <c r="I41" s="29">
        <f>'CALPUFF 2015 Averages'!K41</f>
        <v>1.9101436331884044E-2</v>
      </c>
      <c r="J41" s="29">
        <f>'CALPUFF 2015 Averages'!L41</f>
        <v>4.7406236368505673E-3</v>
      </c>
      <c r="K41" s="29">
        <f>'CALPUFF 2015 Averages'!M41</f>
        <v>3.1891611612761224E-2</v>
      </c>
      <c r="L41" s="29">
        <f>'CALPUFF 2015 Averages'!N41</f>
        <v>7.6633017495212107E-3</v>
      </c>
      <c r="M41" s="29">
        <f>'CALPUFF 2015 Averages'!O41</f>
        <v>1.4917160296226296E-2</v>
      </c>
      <c r="N41" s="29">
        <f>'CALPUFF 2015 Averages'!P41</f>
        <v>4.149171530377976E-3</v>
      </c>
      <c r="O41" s="29">
        <f>'CALPUFF 2015 Averages'!Q41</f>
        <v>2.2696917342938664E-2</v>
      </c>
      <c r="P41" s="29">
        <f>'CALPUFF 2015 Averages'!R41</f>
        <v>3.2157317454145182E-3</v>
      </c>
    </row>
    <row r="42" spans="1:16" x14ac:dyDescent="0.25">
      <c r="A42" s="25" t="s">
        <v>199</v>
      </c>
      <c r="B42" s="30" t="s">
        <v>50</v>
      </c>
      <c r="C42" s="31" t="s">
        <v>197</v>
      </c>
      <c r="D42" s="32"/>
      <c r="E42" s="32" t="s">
        <v>102</v>
      </c>
      <c r="F42" s="32" t="s">
        <v>200</v>
      </c>
      <c r="G42" s="29">
        <f>'CALPUFF 2015 Averages'!I42</f>
        <v>1.97007513859025E-2</v>
      </c>
      <c r="H42" s="29">
        <f>'CALPUFF 2015 Averages'!J42</f>
        <v>4.0614299939820816E-3</v>
      </c>
      <c r="I42" s="29">
        <f>'CALPUFF 2015 Averages'!K42</f>
        <v>1.945421648105659E-2</v>
      </c>
      <c r="J42" s="29">
        <f>'CALPUFF 2015 Averages'!L42</f>
        <v>4.5870128806314173E-3</v>
      </c>
      <c r="K42" s="29">
        <f>'CALPUFF 2015 Averages'!M42</f>
        <v>3.2481434721158414E-2</v>
      </c>
      <c r="L42" s="29">
        <f>'CALPUFF 2015 Averages'!N42</f>
        <v>7.4194779444526479E-3</v>
      </c>
      <c r="M42" s="29">
        <f>'CALPUFF 2015 Averages'!O42</f>
        <v>1.5193392889513286E-2</v>
      </c>
      <c r="N42" s="29">
        <f>'CALPUFF 2015 Averages'!P42</f>
        <v>4.0172818351031482E-3</v>
      </c>
      <c r="O42" s="29">
        <f>'CALPUFF 2015 Averages'!Q42</f>
        <v>2.3116265763378899E-2</v>
      </c>
      <c r="P42" s="29">
        <f>'CALPUFF 2015 Averages'!R42</f>
        <v>3.1084914842660653E-3</v>
      </c>
    </row>
    <row r="43" spans="1:16" x14ac:dyDescent="0.25">
      <c r="A43" s="25" t="s">
        <v>201</v>
      </c>
      <c r="B43" s="30" t="s">
        <v>50</v>
      </c>
      <c r="C43" s="31" t="s">
        <v>202</v>
      </c>
      <c r="D43" s="32"/>
      <c r="E43" s="32" t="s">
        <v>99</v>
      </c>
      <c r="F43" s="32" t="s">
        <v>203</v>
      </c>
      <c r="G43" s="29">
        <f>'CALPUFF 2015 Averages'!I43</f>
        <v>1.0387E-2</v>
      </c>
      <c r="H43" s="29">
        <f>'CALPUFF 2015 Averages'!J43</f>
        <v>4.8598000000000001E-3</v>
      </c>
      <c r="I43" s="29">
        <f>'CALPUFF 2015 Averages'!K43</f>
        <v>1.7038999999999999E-2</v>
      </c>
      <c r="J43" s="29">
        <f>'CALPUFF 2015 Averages'!L43</f>
        <v>7.6810000000000003E-3</v>
      </c>
      <c r="K43" s="29">
        <f>'CALPUFF 2015 Averages'!M43</f>
        <v>1.1363E-2</v>
      </c>
      <c r="L43" s="29">
        <f>'CALPUFF 2015 Averages'!N43</f>
        <v>8.6920999999999995E-3</v>
      </c>
      <c r="M43" s="29">
        <f>'CALPUFF 2015 Averages'!O43</f>
        <v>1.4825E-2</v>
      </c>
      <c r="N43" s="29">
        <f>'CALPUFF 2015 Averages'!P43</f>
        <v>5.8979999999999996E-3</v>
      </c>
      <c r="O43" s="29">
        <f>'CALPUFF 2015 Averages'!Q43</f>
        <v>1.0326999999999999E-2</v>
      </c>
      <c r="P43" s="29">
        <f>'CALPUFF 2015 Averages'!R43</f>
        <v>3.4148999999999998E-3</v>
      </c>
    </row>
    <row r="44" spans="1:16" x14ac:dyDescent="0.25">
      <c r="A44" s="25" t="s">
        <v>204</v>
      </c>
      <c r="B44" s="30" t="s">
        <v>50</v>
      </c>
      <c r="C44" s="31" t="s">
        <v>205</v>
      </c>
      <c r="D44" s="32"/>
      <c r="E44" s="32">
        <v>4</v>
      </c>
      <c r="F44" s="32" t="s">
        <v>206</v>
      </c>
      <c r="G44" s="29">
        <f>'CALPUFF 2015 Averages'!I44</f>
        <v>1.0227001784060948E-2</v>
      </c>
      <c r="H44" s="29">
        <f>'CALPUFF 2015 Averages'!J44</f>
        <v>4.5025365329535421E-3</v>
      </c>
      <c r="I44" s="29">
        <f>'CALPUFF 2015 Averages'!K44</f>
        <v>1.1796823049294327E-2</v>
      </c>
      <c r="J44" s="29">
        <f>'CALPUFF 2015 Averages'!L44</f>
        <v>6.3148644646139028E-3</v>
      </c>
      <c r="K44" s="29">
        <f>'CALPUFF 2015 Averages'!M44</f>
        <v>1.6541811477732215E-2</v>
      </c>
      <c r="L44" s="29">
        <f>'CALPUFF 2015 Averages'!N44</f>
        <v>8.1005843619695872E-3</v>
      </c>
      <c r="M44" s="29">
        <f>'CALPUFF 2015 Averages'!O44</f>
        <v>1.3403928089599774E-2</v>
      </c>
      <c r="N44" s="29">
        <f>'CALPUFF 2015 Averages'!P44</f>
        <v>3.6359024485500017E-3</v>
      </c>
      <c r="O44" s="29">
        <f>'CALPUFF 2015 Averages'!Q44</f>
        <v>1.2996459050548097E-2</v>
      </c>
      <c r="P44" s="29">
        <f>'CALPUFF 2015 Averages'!R44</f>
        <v>3.0122530995601196E-3</v>
      </c>
    </row>
    <row r="45" spans="1:16" x14ac:dyDescent="0.25">
      <c r="A45" s="25" t="s">
        <v>207</v>
      </c>
      <c r="B45" s="30" t="s">
        <v>50</v>
      </c>
      <c r="C45" s="31" t="s">
        <v>208</v>
      </c>
      <c r="D45" s="32"/>
      <c r="E45" s="32">
        <v>1</v>
      </c>
      <c r="F45" s="32" t="s">
        <v>209</v>
      </c>
      <c r="G45" s="29">
        <f>'CALPUFF 2015 Averages'!I45</f>
        <v>0</v>
      </c>
      <c r="H45" s="29">
        <f>'CALPUFF 2015 Averages'!J45</f>
        <v>0</v>
      </c>
      <c r="I45" s="29">
        <f>'CALPUFF 2015 Averages'!K45</f>
        <v>0</v>
      </c>
      <c r="J45" s="29">
        <f>'CALPUFF 2015 Averages'!L45</f>
        <v>0</v>
      </c>
      <c r="K45" s="29">
        <f>'CALPUFF 2015 Averages'!M45</f>
        <v>0</v>
      </c>
      <c r="L45" s="29">
        <f>'CALPUFF 2015 Averages'!N45</f>
        <v>0</v>
      </c>
      <c r="M45" s="29">
        <f>'CALPUFF 2015 Averages'!O45</f>
        <v>0</v>
      </c>
      <c r="N45" s="29">
        <f>'CALPUFF 2015 Averages'!P45</f>
        <v>0</v>
      </c>
      <c r="O45" s="29">
        <f>'CALPUFF 2015 Averages'!Q45</f>
        <v>0</v>
      </c>
      <c r="P45" s="29">
        <f>'CALPUFF 2015 Averages'!R45</f>
        <v>0</v>
      </c>
    </row>
    <row r="46" spans="1:16" x14ac:dyDescent="0.25">
      <c r="A46" s="25" t="s">
        <v>210</v>
      </c>
      <c r="B46" s="30" t="s">
        <v>50</v>
      </c>
      <c r="C46" s="31" t="s">
        <v>208</v>
      </c>
      <c r="D46" s="32"/>
      <c r="E46" s="32">
        <v>2</v>
      </c>
      <c r="F46" s="32" t="s">
        <v>211</v>
      </c>
      <c r="G46" s="29">
        <f>'CALPUFF 2015 Averages'!I46</f>
        <v>3.1095221009184791E-2</v>
      </c>
      <c r="H46" s="29">
        <f>'CALPUFF 2015 Averages'!J46</f>
        <v>4.2331027484509105E-3</v>
      </c>
      <c r="I46" s="29">
        <f>'CALPUFF 2015 Averages'!K46</f>
        <v>5.6473355400894661E-2</v>
      </c>
      <c r="J46" s="29">
        <f>'CALPUFF 2015 Averages'!L46</f>
        <v>1.4312680135783901E-2</v>
      </c>
      <c r="K46" s="29">
        <f>'CALPUFF 2015 Averages'!M46</f>
        <v>6.3538563654389701E-2</v>
      </c>
      <c r="L46" s="29">
        <f>'CALPUFF 2015 Averages'!N46</f>
        <v>6.6397386942889077E-3</v>
      </c>
      <c r="M46" s="29">
        <f>'CALPUFF 2015 Averages'!O46</f>
        <v>4.5106082519178518E-2</v>
      </c>
      <c r="N46" s="29">
        <f>'CALPUFF 2015 Averages'!P46</f>
        <v>4.8944266327165592E-3</v>
      </c>
      <c r="O46" s="29">
        <f>'CALPUFF 2015 Averages'!Q46</f>
        <v>4.04529301104114E-2</v>
      </c>
      <c r="P46" s="29">
        <f>'CALPUFF 2015 Averages'!R46</f>
        <v>4.4289938751480521E-3</v>
      </c>
    </row>
    <row r="47" spans="1:16" x14ac:dyDescent="0.25">
      <c r="A47" s="25" t="s">
        <v>212</v>
      </c>
      <c r="B47" s="30" t="s">
        <v>50</v>
      </c>
      <c r="C47" s="31" t="s">
        <v>213</v>
      </c>
      <c r="D47" s="32"/>
      <c r="E47" s="32" t="s">
        <v>214</v>
      </c>
      <c r="F47" s="32" t="s">
        <v>215</v>
      </c>
      <c r="G47" s="29">
        <f>'CALPUFF 2015 Averages'!I47</f>
        <v>5.8750999999999998E-2</v>
      </c>
      <c r="H47" s="29">
        <f>'CALPUFF 2015 Averages'!J47</f>
        <v>3.0509999999999999E-2</v>
      </c>
      <c r="I47" s="29">
        <f>'CALPUFF 2015 Averages'!K47</f>
        <v>0.10253</v>
      </c>
      <c r="J47" s="29">
        <f>'CALPUFF 2015 Averages'!L47</f>
        <v>1.4189999999999999E-2</v>
      </c>
      <c r="K47" s="29">
        <f>'CALPUFF 2015 Averages'!M47</f>
        <v>0.10921</v>
      </c>
      <c r="L47" s="29">
        <f>'CALPUFF 2015 Averages'!N47</f>
        <v>3.5853000000000003E-2</v>
      </c>
      <c r="M47" s="29">
        <f>'CALPUFF 2015 Averages'!O47</f>
        <v>6.4645999999999995E-2</v>
      </c>
      <c r="N47" s="29">
        <f>'CALPUFF 2015 Averages'!P47</f>
        <v>2.1189E-2</v>
      </c>
      <c r="O47" s="29">
        <f>'CALPUFF 2015 Averages'!Q47</f>
        <v>8.4939000000000001E-2</v>
      </c>
      <c r="P47" s="29">
        <f>'CALPUFF 2015 Averages'!R47</f>
        <v>3.0838999999999998E-2</v>
      </c>
    </row>
    <row r="48" spans="1:16" x14ac:dyDescent="0.25">
      <c r="A48" s="25" t="s">
        <v>216</v>
      </c>
      <c r="B48" s="30" t="s">
        <v>50</v>
      </c>
      <c r="C48" s="31" t="s">
        <v>217</v>
      </c>
      <c r="D48" s="32"/>
      <c r="E48" s="32">
        <v>5</v>
      </c>
      <c r="F48" s="32" t="s">
        <v>218</v>
      </c>
      <c r="G48" s="29">
        <f>'CALPUFF 2015 Averages'!I48</f>
        <v>1.7866773287655905E-2</v>
      </c>
      <c r="H48" s="29">
        <f>'CALPUFF 2015 Averages'!J48</f>
        <v>4.7978116137648262E-3</v>
      </c>
      <c r="I48" s="29">
        <f>'CALPUFF 2015 Averages'!K48</f>
        <v>2.4669716845093666E-2</v>
      </c>
      <c r="J48" s="29">
        <f>'CALPUFF 2015 Averages'!L48</f>
        <v>1.115951046219746E-2</v>
      </c>
      <c r="K48" s="29">
        <f>'CALPUFF 2015 Averages'!M48</f>
        <v>1.9945842642038216E-2</v>
      </c>
      <c r="L48" s="29">
        <f>'CALPUFF 2015 Averages'!N48</f>
        <v>6.5708958015296146E-3</v>
      </c>
      <c r="M48" s="29">
        <f>'CALPUFF 2015 Averages'!O48</f>
        <v>1.6669808227591263E-2</v>
      </c>
      <c r="N48" s="29">
        <f>'CALPUFF 2015 Averages'!P48</f>
        <v>5.1310413637521823E-3</v>
      </c>
      <c r="O48" s="29">
        <f>'CALPUFF 2015 Averages'!Q48</f>
        <v>2.2655808755211192E-2</v>
      </c>
      <c r="P48" s="29">
        <f>'CALPUFF 2015 Averages'!R48</f>
        <v>3.4754465914694551E-3</v>
      </c>
    </row>
    <row r="49" spans="1:16" x14ac:dyDescent="0.25">
      <c r="A49" s="25" t="s">
        <v>219</v>
      </c>
      <c r="B49" s="30" t="s">
        <v>51</v>
      </c>
      <c r="C49" s="31" t="s">
        <v>220</v>
      </c>
      <c r="D49" s="32">
        <v>6705</v>
      </c>
      <c r="E49" s="32">
        <v>3</v>
      </c>
      <c r="F49" s="32" t="s">
        <v>221</v>
      </c>
      <c r="G49" s="29">
        <f>'CALPUFF 2015 Averages'!I49</f>
        <v>3.0468463721563827E-3</v>
      </c>
      <c r="H49" s="29">
        <f>'CALPUFF 2015 Averages'!J49</f>
        <v>6.3799736226229451E-3</v>
      </c>
      <c r="I49" s="29">
        <f>'CALPUFF 2015 Averages'!K49</f>
        <v>3.1870250605652746E-3</v>
      </c>
      <c r="J49" s="29">
        <f>'CALPUFF 2015 Averages'!L49</f>
        <v>8.3155993464441511E-3</v>
      </c>
      <c r="K49" s="29">
        <f>'CALPUFF 2015 Averages'!M49</f>
        <v>2.7525454320537148E-3</v>
      </c>
      <c r="L49" s="29">
        <f>'CALPUFF 2015 Averages'!N49</f>
        <v>1.2094407037676082E-2</v>
      </c>
      <c r="M49" s="29">
        <f>'CALPUFF 2015 Averages'!O49</f>
        <v>3.0765658950201867E-3</v>
      </c>
      <c r="N49" s="29">
        <f>'CALPUFF 2015 Averages'!P49</f>
        <v>8.4292053684513445E-3</v>
      </c>
      <c r="O49" s="29">
        <f>'CALPUFF 2015 Averages'!Q49</f>
        <v>2.8332378627187065E-3</v>
      </c>
      <c r="P49" s="29">
        <f>'CALPUFF 2015 Averages'!R49</f>
        <v>5.8829825838849596E-3</v>
      </c>
    </row>
    <row r="50" spans="1:16" x14ac:dyDescent="0.25">
      <c r="A50" s="25" t="s">
        <v>222</v>
      </c>
      <c r="B50" s="30" t="s">
        <v>51</v>
      </c>
      <c r="C50" s="31" t="s">
        <v>220</v>
      </c>
      <c r="D50" s="32">
        <v>6705</v>
      </c>
      <c r="E50" s="32">
        <v>4</v>
      </c>
      <c r="F50" s="32" t="s">
        <v>223</v>
      </c>
      <c r="G50" s="29">
        <f>'CALPUFF 2015 Averages'!I50</f>
        <v>8.5012288752151915E-3</v>
      </c>
      <c r="H50" s="29">
        <f>'CALPUFF 2015 Averages'!J50</f>
        <v>9.1023154760992084E-3</v>
      </c>
      <c r="I50" s="29">
        <f>'CALPUFF 2015 Averages'!K50</f>
        <v>8.8814866311881704E-3</v>
      </c>
      <c r="J50" s="29">
        <f>'CALPUFF 2015 Averages'!L50</f>
        <v>1.201200613733314E-2</v>
      </c>
      <c r="K50" s="29">
        <f>'CALPUFF 2015 Averages'!M50</f>
        <v>7.6639061049658206E-3</v>
      </c>
      <c r="L50" s="29">
        <f>'CALPUFF 2015 Averages'!N50</f>
        <v>1.7488324648134393E-2</v>
      </c>
      <c r="M50" s="29">
        <f>'CALPUFF 2015 Averages'!O50</f>
        <v>8.5604892459389247E-3</v>
      </c>
      <c r="N50" s="29">
        <f>'CALPUFF 2015 Averages'!P50</f>
        <v>1.2196997439631081E-2</v>
      </c>
      <c r="O50" s="29">
        <f>'CALPUFF 2015 Averages'!Q50</f>
        <v>7.8928111542670744E-3</v>
      </c>
      <c r="P50" s="29">
        <f>'CALPUFF 2015 Averages'!R50</f>
        <v>8.459940700619022E-3</v>
      </c>
    </row>
    <row r="51" spans="1:16" x14ac:dyDescent="0.25">
      <c r="A51" s="25" t="s">
        <v>224</v>
      </c>
      <c r="B51" s="30" t="s">
        <v>51</v>
      </c>
      <c r="C51" s="31" t="s">
        <v>220</v>
      </c>
      <c r="D51" s="32">
        <v>6705</v>
      </c>
      <c r="E51" s="32" t="s">
        <v>148</v>
      </c>
      <c r="F51" s="32" t="s">
        <v>225</v>
      </c>
      <c r="G51" s="29">
        <f>'CALPUFF 2015 Averages'!I51</f>
        <v>8.0157658686989958E-3</v>
      </c>
      <c r="H51" s="29">
        <f>'CALPUFF 2015 Averages'!J51</f>
        <v>1.3529398260986246E-2</v>
      </c>
      <c r="I51" s="29">
        <f>'CALPUFF 2015 Averages'!K51</f>
        <v>8.3833370223702439E-3</v>
      </c>
      <c r="J51" s="29">
        <f>'CALPUFF 2015 Averages'!L51</f>
        <v>1.6841443957899056E-2</v>
      </c>
      <c r="K51" s="29">
        <f>'CALPUFF 2015 Averages'!M51</f>
        <v>7.2445484107373026E-3</v>
      </c>
      <c r="L51" s="29">
        <f>'CALPUFF 2015 Averages'!N51</f>
        <v>2.4130981644628322E-2</v>
      </c>
      <c r="M51" s="29">
        <f>'CALPUFF 2015 Averages'!O51</f>
        <v>8.0997170805905891E-3</v>
      </c>
      <c r="N51" s="29">
        <f>'CALPUFF 2015 Averages'!P51</f>
        <v>1.7017646139744613E-2</v>
      </c>
      <c r="O51" s="29">
        <f>'CALPUFF 2015 Averages'!Q51</f>
        <v>7.4545708216411785E-3</v>
      </c>
      <c r="P51" s="29">
        <f>'CALPUFF 2015 Averages'!R51</f>
        <v>1.2109004304284507E-2</v>
      </c>
    </row>
    <row r="52" spans="1:16" x14ac:dyDescent="0.25">
      <c r="A52" s="25" t="s">
        <v>226</v>
      </c>
      <c r="B52" s="30" t="s">
        <v>51</v>
      </c>
      <c r="C52" s="31" t="s">
        <v>227</v>
      </c>
      <c r="D52" s="32">
        <v>1001</v>
      </c>
      <c r="E52" s="32">
        <v>1</v>
      </c>
      <c r="F52" s="32" t="s">
        <v>228</v>
      </c>
      <c r="G52" s="29">
        <f>'CALPUFF 2015 Averages'!I52</f>
        <v>6.8015474578498282E-3</v>
      </c>
      <c r="H52" s="29">
        <f>'CALPUFF 2015 Averages'!J52</f>
        <v>2.4074710167755059E-2</v>
      </c>
      <c r="I52" s="29">
        <f>'CALPUFF 2015 Averages'!K52</f>
        <v>1.76684352787039E-2</v>
      </c>
      <c r="J52" s="29">
        <f>'CALPUFF 2015 Averages'!L52</f>
        <v>2.0503413981786012E-2</v>
      </c>
      <c r="K52" s="29">
        <f>'CALPUFF 2015 Averages'!M52</f>
        <v>1.3493347216402123E-2</v>
      </c>
      <c r="L52" s="29">
        <f>'CALPUFF 2015 Averages'!N52</f>
        <v>3.7753180383126583E-2</v>
      </c>
      <c r="M52" s="29">
        <f>'CALPUFF 2015 Averages'!O52</f>
        <v>1.3038871838243192E-2</v>
      </c>
      <c r="N52" s="29">
        <f>'CALPUFF 2015 Averages'!P52</f>
        <v>5.6239831431356281E-2</v>
      </c>
      <c r="O52" s="29">
        <f>'CALPUFF 2015 Averages'!Q52</f>
        <v>9.2301671441281929E-3</v>
      </c>
      <c r="P52" s="29">
        <f>'CALPUFF 2015 Averages'!R52</f>
        <v>2.0415343361916471E-2</v>
      </c>
    </row>
    <row r="53" spans="1:16" x14ac:dyDescent="0.25">
      <c r="A53" s="25" t="s">
        <v>229</v>
      </c>
      <c r="B53" s="30" t="s">
        <v>51</v>
      </c>
      <c r="C53" s="31" t="s">
        <v>227</v>
      </c>
      <c r="D53" s="32">
        <v>1001</v>
      </c>
      <c r="E53" s="32">
        <v>2</v>
      </c>
      <c r="F53" s="32" t="s">
        <v>230</v>
      </c>
      <c r="G53" s="29">
        <f>'CALPUFF 2015 Averages'!I53</f>
        <v>3.58990632658871E-3</v>
      </c>
      <c r="H53" s="29">
        <f>'CALPUFF 2015 Averages'!J53</f>
        <v>2.0085632626970686E-2</v>
      </c>
      <c r="I53" s="29">
        <f>'CALPUFF 2015 Averages'!K53</f>
        <v>9.3226513689482465E-3</v>
      </c>
      <c r="J53" s="29">
        <f>'CALPUFF 2015 Averages'!L53</f>
        <v>1.7067952542159221E-2</v>
      </c>
      <c r="K53" s="29">
        <f>'CALPUFF 2015 Averages'!M53</f>
        <v>7.119501829614296E-3</v>
      </c>
      <c r="L53" s="29">
        <f>'CALPUFF 2015 Averages'!N53</f>
        <v>3.1455852492257845E-2</v>
      </c>
      <c r="M53" s="29">
        <f>'CALPUFF 2015 Averages'!O53</f>
        <v>6.8801904924874783E-3</v>
      </c>
      <c r="N53" s="29">
        <f>'CALPUFF 2015 Averages'!P53</f>
        <v>4.6842562364047526E-2</v>
      </c>
      <c r="O53" s="29">
        <f>'CALPUFF 2015 Averages'!Q53</f>
        <v>4.8723247913188637E-3</v>
      </c>
      <c r="P53" s="29">
        <f>'CALPUFF 2015 Averages'!R53</f>
        <v>1.7029247226074899E-2</v>
      </c>
    </row>
    <row r="54" spans="1:16" x14ac:dyDescent="0.25">
      <c r="A54" s="25" t="s">
        <v>231</v>
      </c>
      <c r="B54" s="30" t="s">
        <v>51</v>
      </c>
      <c r="C54" s="31" t="s">
        <v>232</v>
      </c>
      <c r="D54" s="32">
        <v>983</v>
      </c>
      <c r="E54" s="32" t="s">
        <v>233</v>
      </c>
      <c r="F54" s="32" t="s">
        <v>234</v>
      </c>
      <c r="G54" s="29">
        <f>'CALPUFF 2015 Averages'!I54</f>
        <v>1.5421225278041212E-2</v>
      </c>
      <c r="H54" s="29">
        <f>'CALPUFF 2015 Averages'!J54</f>
        <v>1.4588133242160789E-2</v>
      </c>
      <c r="I54" s="29">
        <f>'CALPUFF 2015 Averages'!K54</f>
        <v>2.0236016020318454E-2</v>
      </c>
      <c r="J54" s="29">
        <f>'CALPUFF 2015 Averages'!L54</f>
        <v>2.93485804434893E-2</v>
      </c>
      <c r="K54" s="29">
        <f>'CALPUFF 2015 Averages'!M54</f>
        <v>1.942128885415649E-2</v>
      </c>
      <c r="L54" s="29">
        <f>'CALPUFF 2015 Averages'!N54</f>
        <v>1.9185402754713296E-2</v>
      </c>
      <c r="M54" s="29">
        <f>'CALPUFF 2015 Averages'!O54</f>
        <v>2.1661370323336912E-2</v>
      </c>
      <c r="N54" s="29">
        <f>'CALPUFF 2015 Averages'!P54</f>
        <v>2.7307580150434697E-2</v>
      </c>
      <c r="O54" s="29">
        <f>'CALPUFF 2015 Averages'!Q54</f>
        <v>1.39492332323923E-2</v>
      </c>
      <c r="P54" s="29">
        <f>'CALPUFF 2015 Averages'!R54</f>
        <v>8.7858370811761243E-3</v>
      </c>
    </row>
    <row r="55" spans="1:16" x14ac:dyDescent="0.25">
      <c r="A55" s="25" t="s">
        <v>235</v>
      </c>
      <c r="B55" s="30" t="s">
        <v>51</v>
      </c>
      <c r="C55" s="31" t="s">
        <v>232</v>
      </c>
      <c r="D55" s="32">
        <v>983</v>
      </c>
      <c r="E55" s="32" t="s">
        <v>236</v>
      </c>
      <c r="F55" s="32" t="s">
        <v>237</v>
      </c>
      <c r="G55" s="29">
        <f>'CALPUFF 2015 Averages'!I55</f>
        <v>1.3896860996097627E-2</v>
      </c>
      <c r="H55" s="29">
        <f>'CALPUFF 2015 Averages'!J55</f>
        <v>2.0072835610589243E-2</v>
      </c>
      <c r="I55" s="29">
        <f>'CALPUFF 2015 Averages'!K55</f>
        <v>1.7706829792912042E-2</v>
      </c>
      <c r="J55" s="29">
        <f>'CALPUFF 2015 Averages'!L55</f>
        <v>4.0498539442783948E-2</v>
      </c>
      <c r="K55" s="29">
        <f>'CALPUFF 2015 Averages'!M55</f>
        <v>1.6989710503842872E-2</v>
      </c>
      <c r="L55" s="29">
        <f>'CALPUFF 2015 Averages'!N55</f>
        <v>2.6239085824081985E-2</v>
      </c>
      <c r="M55" s="29">
        <f>'CALPUFF 2015 Averages'!O55</f>
        <v>1.8947559991460292E-2</v>
      </c>
      <c r="N55" s="29">
        <f>'CALPUFF 2015 Averages'!P55</f>
        <v>3.7779665403501285E-2</v>
      </c>
      <c r="O55" s="29">
        <f>'CALPUFF 2015 Averages'!Q55</f>
        <v>1.2216883235482496E-2</v>
      </c>
      <c r="P55" s="29">
        <f>'CALPUFF 2015 Averages'!R55</f>
        <v>1.2198995906276688E-2</v>
      </c>
    </row>
    <row r="56" spans="1:16" x14ac:dyDescent="0.25">
      <c r="A56" s="25" t="s">
        <v>238</v>
      </c>
      <c r="B56" s="30" t="s">
        <v>51</v>
      </c>
      <c r="C56" s="31" t="s">
        <v>239</v>
      </c>
      <c r="D56" s="32">
        <v>6113</v>
      </c>
      <c r="E56" s="32">
        <v>5</v>
      </c>
      <c r="F56" s="32" t="s">
        <v>240</v>
      </c>
      <c r="G56" s="29">
        <f>'CALPUFF 2015 Averages'!I56</f>
        <v>5.5756739074019346E-2</v>
      </c>
      <c r="H56" s="29">
        <f>'CALPUFF 2015 Averages'!J56</f>
        <v>1.9277026783930843E-2</v>
      </c>
      <c r="I56" s="29">
        <f>'CALPUFF 2015 Averages'!K56</f>
        <v>6.4313400469797596E-2</v>
      </c>
      <c r="J56" s="29">
        <f>'CALPUFF 2015 Averages'!L56</f>
        <v>2.2566533959515276E-2</v>
      </c>
      <c r="K56" s="29">
        <f>'CALPUFF 2015 Averages'!M56</f>
        <v>5.1509512206619347E-2</v>
      </c>
      <c r="L56" s="29">
        <f>'CALPUFF 2015 Averages'!N56</f>
        <v>3.8134024746704617E-2</v>
      </c>
      <c r="M56" s="29">
        <f>'CALPUFF 2015 Averages'!O56</f>
        <v>5.4046804691669989E-2</v>
      </c>
      <c r="N56" s="29">
        <f>'CALPUFF 2015 Averages'!P56</f>
        <v>2.5353749495539379E-2</v>
      </c>
      <c r="O56" s="29">
        <f>'CALPUFF 2015 Averages'!Q56</f>
        <v>5.7259300312372613E-2</v>
      </c>
      <c r="P56" s="29">
        <f>'CALPUFF 2015 Averages'!R56</f>
        <v>1.6388595314468051E-2</v>
      </c>
    </row>
    <row r="57" spans="1:16" x14ac:dyDescent="0.25">
      <c r="A57" s="25" t="s">
        <v>241</v>
      </c>
      <c r="B57" s="30" t="s">
        <v>51</v>
      </c>
      <c r="C57" s="31" t="s">
        <v>239</v>
      </c>
      <c r="D57" s="32">
        <v>6113</v>
      </c>
      <c r="E57" s="32" t="s">
        <v>233</v>
      </c>
      <c r="F57" s="32" t="s">
        <v>242</v>
      </c>
      <c r="G57" s="29">
        <f>'CALPUFF 2015 Averages'!I57</f>
        <v>3.3014939801786373E-2</v>
      </c>
      <c r="H57" s="29">
        <f>'CALPUFF 2015 Averages'!J57</f>
        <v>2.0040108022544668E-2</v>
      </c>
      <c r="I57" s="29">
        <f>'CALPUFF 2015 Averages'!K57</f>
        <v>4.796851612903226E-2</v>
      </c>
      <c r="J57" s="29">
        <f>'CALPUFF 2015 Averages'!L57</f>
        <v>4.5695726010312986E-2</v>
      </c>
      <c r="K57" s="29">
        <f>'CALPUFF 2015 Averages'!M57</f>
        <v>2.9758636383259381E-2</v>
      </c>
      <c r="L57" s="29">
        <f>'CALPUFF 2015 Averages'!N57</f>
        <v>1.8594081784386617E-2</v>
      </c>
      <c r="M57" s="29">
        <f>'CALPUFF 2015 Averages'!O57</f>
        <v>3.9127005923971697E-2</v>
      </c>
      <c r="N57" s="29">
        <f>'CALPUFF 2015 Averages'!P57</f>
        <v>4.5215878738457844E-2</v>
      </c>
      <c r="O57" s="29">
        <f>'CALPUFF 2015 Averages'!Q57</f>
        <v>2.5156317448135266E-2</v>
      </c>
      <c r="P57" s="29">
        <f>'CALPUFF 2015 Averages'!R57</f>
        <v>1.4573739776951672E-2</v>
      </c>
    </row>
    <row r="58" spans="1:16" x14ac:dyDescent="0.25">
      <c r="A58" s="25" t="s">
        <v>243</v>
      </c>
      <c r="B58" s="30" t="s">
        <v>51</v>
      </c>
      <c r="C58" s="31" t="s">
        <v>239</v>
      </c>
      <c r="D58" s="32">
        <v>6113</v>
      </c>
      <c r="E58" s="32">
        <v>4</v>
      </c>
      <c r="F58" s="32" t="s">
        <v>240</v>
      </c>
      <c r="G58" s="29">
        <f>'CALPUFF 2015 Averages'!I58</f>
        <v>1.8777215581777602E-2</v>
      </c>
      <c r="H58" s="29">
        <f>'CALPUFF 2015 Averages'!J58</f>
        <v>9.116846882420716E-3</v>
      </c>
      <c r="I58" s="29">
        <f>'CALPUFF 2015 Averages'!K58</f>
        <v>2.1673842056372416E-2</v>
      </c>
      <c r="J58" s="29">
        <f>'CALPUFF 2015 Averages'!L58</f>
        <v>1.0541893980245447E-2</v>
      </c>
      <c r="K58" s="29">
        <f>'CALPUFF 2015 Averages'!M58</f>
        <v>1.7387834932199676E-2</v>
      </c>
      <c r="L58" s="29">
        <f>'CALPUFF 2015 Averages'!N58</f>
        <v>1.7402202180363563E-2</v>
      </c>
      <c r="M58" s="29">
        <f>'CALPUFF 2015 Averages'!O58</f>
        <v>1.822672152184298E-2</v>
      </c>
      <c r="N58" s="29">
        <f>'CALPUFF 2015 Averages'!P58</f>
        <v>1.1717220642712259E-2</v>
      </c>
      <c r="O58" s="29">
        <f>'CALPUFF 2015 Averages'!Q58</f>
        <v>1.9285520940601937E-2</v>
      </c>
      <c r="P58" s="29">
        <f>'CALPUFF 2015 Averages'!R58</f>
        <v>7.8219846750493174E-3</v>
      </c>
    </row>
    <row r="59" spans="1:16" x14ac:dyDescent="0.25">
      <c r="A59" s="25" t="s">
        <v>244</v>
      </c>
      <c r="B59" s="30" t="s">
        <v>51</v>
      </c>
      <c r="C59" s="31" t="s">
        <v>245</v>
      </c>
      <c r="D59" s="32"/>
      <c r="E59" s="32" t="s">
        <v>246</v>
      </c>
      <c r="F59" s="32" t="s">
        <v>247</v>
      </c>
      <c r="G59" s="29">
        <f>'CALPUFF 2015 Averages'!I59</f>
        <v>3.9011267678431744E-2</v>
      </c>
      <c r="H59" s="29">
        <f>'CALPUFF 2015 Averages'!J59</f>
        <v>3.7614873886879169E-3</v>
      </c>
      <c r="I59" s="29">
        <f>'CALPUFF 2015 Averages'!K59</f>
        <v>5.2424159579726674E-2</v>
      </c>
      <c r="J59" s="29">
        <f>'CALPUFF 2015 Averages'!L59</f>
        <v>4.5007083924491469E-3</v>
      </c>
      <c r="K59" s="29">
        <f>'CALPUFF 2015 Averages'!M59</f>
        <v>4.6732435335001363E-2</v>
      </c>
      <c r="L59" s="29">
        <f>'CALPUFF 2015 Averages'!N59</f>
        <v>6.2016435531464147E-3</v>
      </c>
      <c r="M59" s="29">
        <f>'CALPUFF 2015 Averages'!O59</f>
        <v>5.1586145570615694E-2</v>
      </c>
      <c r="N59" s="29">
        <f>'CALPUFF 2015 Averages'!P59</f>
        <v>1.0347466832450664E-2</v>
      </c>
      <c r="O59" s="29">
        <f>'CALPUFF 2015 Averages'!Q59</f>
        <v>3.9991436116431779E-2</v>
      </c>
      <c r="P59" s="29">
        <f>'CALPUFF 2015 Averages'!R59</f>
        <v>4.3880351422659085E-3</v>
      </c>
    </row>
    <row r="60" spans="1:16" x14ac:dyDescent="0.25">
      <c r="A60" s="25" t="s">
        <v>248</v>
      </c>
      <c r="B60" s="30" t="s">
        <v>51</v>
      </c>
      <c r="C60" s="31" t="s">
        <v>249</v>
      </c>
      <c r="D60" s="32">
        <v>990</v>
      </c>
      <c r="E60" s="32">
        <v>70</v>
      </c>
      <c r="F60" s="32" t="s">
        <v>250</v>
      </c>
      <c r="G60" s="29">
        <f>'CALPUFF 2015 Averages'!I60</f>
        <v>1.4794072655228979E-2</v>
      </c>
      <c r="H60" s="29">
        <f>'CALPUFF 2015 Averages'!J60</f>
        <v>6.6654398754105665E-3</v>
      </c>
      <c r="I60" s="29">
        <f>'CALPUFF 2015 Averages'!K60</f>
        <v>2.2297155366859344E-2</v>
      </c>
      <c r="J60" s="29">
        <f>'CALPUFF 2015 Averages'!L60</f>
        <v>1.0377601826978167E-2</v>
      </c>
      <c r="K60" s="29">
        <f>'CALPUFF 2015 Averages'!M60</f>
        <v>2.0400214634505767E-2</v>
      </c>
      <c r="L60" s="29">
        <f>'CALPUFF 2015 Averages'!N60</f>
        <v>1.3279137630439928E-2</v>
      </c>
      <c r="M60" s="29">
        <f>'CALPUFF 2015 Averages'!O60</f>
        <v>2.1623023016963838E-2</v>
      </c>
      <c r="N60" s="29">
        <f>'CALPUFF 2015 Averages'!P60</f>
        <v>2.3144746829173016E-2</v>
      </c>
      <c r="O60" s="29">
        <f>'CALPUFF 2015 Averages'!Q60</f>
        <v>1.5913082945794816E-2</v>
      </c>
      <c r="P60" s="29">
        <f>'CALPUFF 2015 Averages'!R60</f>
        <v>9.4430348019685986E-3</v>
      </c>
    </row>
    <row r="61" spans="1:16" x14ac:dyDescent="0.25">
      <c r="A61" s="25" t="s">
        <v>251</v>
      </c>
      <c r="B61" s="30" t="s">
        <v>51</v>
      </c>
      <c r="C61" s="31" t="s">
        <v>249</v>
      </c>
      <c r="D61" s="32"/>
      <c r="E61" s="32">
        <v>50</v>
      </c>
      <c r="F61" s="32" t="s">
        <v>252</v>
      </c>
      <c r="G61" s="29">
        <f>'CALPUFF 2015 Averages'!I61</f>
        <v>6.6596728993617224E-2</v>
      </c>
      <c r="H61" s="29">
        <f>'CALPUFF 2015 Averages'!J61</f>
        <v>1.97741726366979E-3</v>
      </c>
      <c r="I61" s="29">
        <f>'CALPUFF 2015 Averages'!K61</f>
        <v>7.0219358913533397E-2</v>
      </c>
      <c r="J61" s="29">
        <f>'CALPUFF 2015 Averages'!L61</f>
        <v>8.3261833649626391E-3</v>
      </c>
      <c r="K61" s="29">
        <f>'CALPUFF 2015 Averages'!M61</f>
        <v>0.13207044235559245</v>
      </c>
      <c r="L61" s="29">
        <f>'CALPUFF 2015 Averages'!N61</f>
        <v>3.5916571462459969E-3</v>
      </c>
      <c r="M61" s="29">
        <f>'CALPUFF 2015 Averages'!O61</f>
        <v>8.1101004210651167E-2</v>
      </c>
      <c r="N61" s="29">
        <f>'CALPUFF 2015 Averages'!P61</f>
        <v>5.4102792788518561E-3</v>
      </c>
      <c r="O61" s="29">
        <f>'CALPUFF 2015 Averages'!Q61</f>
        <v>5.1808241133910568E-2</v>
      </c>
      <c r="P61" s="29">
        <f>'CALPUFF 2015 Averages'!R61</f>
        <v>2.2039852449294269E-3</v>
      </c>
    </row>
    <row r="62" spans="1:16" x14ac:dyDescent="0.25">
      <c r="A62" s="25" t="s">
        <v>253</v>
      </c>
      <c r="B62" s="30" t="s">
        <v>51</v>
      </c>
      <c r="C62" s="31" t="s">
        <v>249</v>
      </c>
      <c r="D62" s="32"/>
      <c r="E62" s="32">
        <v>60</v>
      </c>
      <c r="F62" s="32" t="s">
        <v>254</v>
      </c>
      <c r="G62" s="29">
        <f>'CALPUFF 2015 Averages'!I62</f>
        <v>6.0534959745456293E-2</v>
      </c>
      <c r="H62" s="29">
        <f>'CALPUFF 2015 Averages'!J62</f>
        <v>1.7220905809439487E-3</v>
      </c>
      <c r="I62" s="29">
        <f>'CALPUFF 2015 Averages'!K62</f>
        <v>6.4213365116120677E-2</v>
      </c>
      <c r="J62" s="29">
        <f>'CALPUFF 2015 Averages'!L62</f>
        <v>7.289283661377103E-3</v>
      </c>
      <c r="K62" s="29">
        <f>'CALPUFF 2015 Averages'!M62</f>
        <v>0.12112302935367432</v>
      </c>
      <c r="L62" s="29">
        <f>'CALPUFF 2015 Averages'!N62</f>
        <v>3.1493950827487568E-3</v>
      </c>
      <c r="M62" s="29">
        <f>'CALPUFF 2015 Averages'!O62</f>
        <v>7.444652182796431E-2</v>
      </c>
      <c r="N62" s="29">
        <f>'CALPUFF 2015 Averages'!P62</f>
        <v>4.7457184499080565E-3</v>
      </c>
      <c r="O62" s="29">
        <f>'CALPUFF 2015 Averages'!Q62</f>
        <v>4.7536939317578152E-2</v>
      </c>
      <c r="P62" s="29">
        <f>'CALPUFF 2015 Averages'!R62</f>
        <v>1.9403427092556016E-3</v>
      </c>
    </row>
    <row r="63" spans="1:16" x14ac:dyDescent="0.25">
      <c r="A63" s="25" t="s">
        <v>255</v>
      </c>
      <c r="B63" s="30" t="s">
        <v>51</v>
      </c>
      <c r="C63" s="31" t="s">
        <v>256</v>
      </c>
      <c r="D63" s="32"/>
      <c r="E63" s="32">
        <v>3</v>
      </c>
      <c r="F63" s="32" t="s">
        <v>257</v>
      </c>
      <c r="G63" s="29">
        <f>'CALPUFF 2015 Averages'!I63</f>
        <v>4.3097123425582903E-2</v>
      </c>
      <c r="H63" s="29">
        <f>'CALPUFF 2015 Averages'!J63</f>
        <v>2.044791357783847E-2</v>
      </c>
      <c r="I63" s="29">
        <f>'CALPUFF 2015 Averages'!K63</f>
        <v>4.3170388704642994E-2</v>
      </c>
      <c r="J63" s="29">
        <f>'CALPUFF 2015 Averages'!L63</f>
        <v>3.3102969664455716E-2</v>
      </c>
      <c r="K63" s="29">
        <f>'CALPUFF 2015 Averages'!M63</f>
        <v>3.0302985758876317E-2</v>
      </c>
      <c r="L63" s="29">
        <f>'CALPUFF 2015 Averages'!N63</f>
        <v>1.8585794966835739E-2</v>
      </c>
      <c r="M63" s="29">
        <f>'CALPUFF 2015 Averages'!O63</f>
        <v>5.0537191279750295E-2</v>
      </c>
      <c r="N63" s="29">
        <f>'CALPUFF 2015 Averages'!P63</f>
        <v>5.7266953277409278E-2</v>
      </c>
      <c r="O63" s="29">
        <f>'CALPUFF 2015 Averages'!Q63</f>
        <v>2.6634557647288334E-2</v>
      </c>
      <c r="P63" s="29">
        <f>'CALPUFF 2015 Averages'!R63</f>
        <v>1.5306669430355052E-2</v>
      </c>
    </row>
    <row r="64" spans="1:16" x14ac:dyDescent="0.25">
      <c r="A64" s="25" t="s">
        <v>258</v>
      </c>
      <c r="B64" s="30" t="s">
        <v>51</v>
      </c>
      <c r="C64" s="31" t="s">
        <v>256</v>
      </c>
      <c r="D64" s="32"/>
      <c r="E64" s="32">
        <v>4</v>
      </c>
      <c r="F64" s="32" t="s">
        <v>259</v>
      </c>
      <c r="G64" s="29">
        <f>'CALPUFF 2015 Averages'!I64</f>
        <v>3.0529625664411694E-2</v>
      </c>
      <c r="H64" s="29">
        <f>'CALPUFF 2015 Averages'!J64</f>
        <v>1.2196655729937812E-2</v>
      </c>
      <c r="I64" s="29">
        <f>'CALPUFF 2015 Averages'!K64</f>
        <v>3.0364176488007107E-2</v>
      </c>
      <c r="J64" s="29">
        <f>'CALPUFF 2015 Averages'!L64</f>
        <v>1.9735211134142727E-2</v>
      </c>
      <c r="K64" s="29">
        <f>'CALPUFF 2015 Averages'!M64</f>
        <v>2.1661164347053598E-2</v>
      </c>
      <c r="L64" s="29">
        <f>'CALPUFF 2015 Averages'!N64</f>
        <v>1.1463043885105122E-2</v>
      </c>
      <c r="M64" s="29">
        <f>'CALPUFF 2015 Averages'!O64</f>
        <v>3.6043619780870589E-2</v>
      </c>
      <c r="N64" s="29">
        <f>'CALPUFF 2015 Averages'!P64</f>
        <v>3.44142824992597E-2</v>
      </c>
      <c r="O64" s="29">
        <f>'CALPUFF 2015 Averages'!Q64</f>
        <v>1.8988887177968608E-2</v>
      </c>
      <c r="P64" s="29">
        <f>'CALPUFF 2015 Averages'!R64</f>
        <v>9.1393246076399166E-3</v>
      </c>
    </row>
    <row r="65" spans="1:16" x14ac:dyDescent="0.25">
      <c r="A65" s="25" t="s">
        <v>260</v>
      </c>
      <c r="B65" s="30" t="s">
        <v>51</v>
      </c>
      <c r="C65" s="31" t="s">
        <v>256</v>
      </c>
      <c r="D65" s="32"/>
      <c r="E65" s="32" t="s">
        <v>261</v>
      </c>
      <c r="F65" s="32" t="s">
        <v>262</v>
      </c>
      <c r="G65" s="29">
        <f>'CALPUFF 2015 Averages'!I65</f>
        <v>7.8962034322143645E-2</v>
      </c>
      <c r="H65" s="29">
        <f>'CALPUFF 2015 Averages'!J65</f>
        <v>7.3094742516272432E-3</v>
      </c>
      <c r="I65" s="29">
        <f>'CALPUFF 2015 Averages'!K65</f>
        <v>8.9260711608704815E-2</v>
      </c>
      <c r="J65" s="29">
        <f>'CALPUFF 2015 Averages'!L65</f>
        <v>9.9218161638118599E-3</v>
      </c>
      <c r="K65" s="29">
        <f>'CALPUFF 2015 Averages'!M65</f>
        <v>6.9962143263837484E-2</v>
      </c>
      <c r="L65" s="29">
        <f>'CALPUFF 2015 Averages'!N65</f>
        <v>1.2705458969373463E-2</v>
      </c>
      <c r="M65" s="29">
        <f>'CALPUFF 2015 Averages'!O65</f>
        <v>7.7533936520020746E-2</v>
      </c>
      <c r="N65" s="29">
        <f>'CALPUFF 2015 Averages'!P65</f>
        <v>1.0403860268685292E-2</v>
      </c>
      <c r="O65" s="29">
        <f>'CALPUFF 2015 Averages'!Q65</f>
        <v>7.6562982001992366E-2</v>
      </c>
      <c r="P65" s="29">
        <f>'CALPUFF 2015 Averages'!R65</f>
        <v>6.2125318853307821E-3</v>
      </c>
    </row>
    <row r="66" spans="1:16" x14ac:dyDescent="0.25">
      <c r="A66" s="25" t="s">
        <v>263</v>
      </c>
      <c r="B66" s="30" t="s">
        <v>51</v>
      </c>
      <c r="C66" s="31" t="s">
        <v>256</v>
      </c>
      <c r="D66" s="32"/>
      <c r="E66" s="32" t="s">
        <v>264</v>
      </c>
      <c r="F66" s="32" t="s">
        <v>265</v>
      </c>
      <c r="G66" s="29">
        <f>'CALPUFF 2015 Averages'!I66</f>
        <v>0.24347714751185648</v>
      </c>
      <c r="H66" s="29">
        <f>'CALPUFF 2015 Averages'!J66</f>
        <v>1.6646583263738517E-2</v>
      </c>
      <c r="I66" s="29">
        <f>'CALPUFF 2015 Averages'!K66</f>
        <v>0.27124839995768285</v>
      </c>
      <c r="J66" s="29">
        <f>'CALPUFF 2015 Averages'!L66</f>
        <v>2.2204032928909361E-2</v>
      </c>
      <c r="K66" s="29">
        <f>'CALPUFF 2015 Averages'!M66</f>
        <v>0.21496278494470858</v>
      </c>
      <c r="L66" s="29">
        <f>'CALPUFF 2015 Averages'!N66</f>
        <v>2.6895400049272152E-2</v>
      </c>
      <c r="M66" s="29">
        <f>'CALPUFF 2015 Averages'!O66</f>
        <v>0.23610953012831171</v>
      </c>
      <c r="N66" s="29">
        <f>'CALPUFF 2015 Averages'!P66</f>
        <v>2.5284191174766379E-2</v>
      </c>
      <c r="O66" s="29">
        <f>'CALPUFF 2015 Averages'!Q66</f>
        <v>0.23562356703492679</v>
      </c>
      <c r="P66" s="29">
        <f>'CALPUFF 2015 Averages'!R66</f>
        <v>1.4419910254279541E-2</v>
      </c>
    </row>
    <row r="67" spans="1:16" x14ac:dyDescent="0.25">
      <c r="A67" s="25" t="s">
        <v>266</v>
      </c>
      <c r="B67" s="30" t="s">
        <v>51</v>
      </c>
      <c r="C67" s="31" t="s">
        <v>267</v>
      </c>
      <c r="D67" s="32"/>
      <c r="E67" s="32" t="s">
        <v>268</v>
      </c>
      <c r="F67" s="32" t="s">
        <v>269</v>
      </c>
      <c r="G67" s="29">
        <f>'CALPUFF 2015 Averages'!I67</f>
        <v>7.5869330260174518E-3</v>
      </c>
      <c r="H67" s="29">
        <f>'CALPUFF 2015 Averages'!J67</f>
        <v>2.1787562630634074E-3</v>
      </c>
      <c r="I67" s="29">
        <f>'CALPUFF 2015 Averages'!K67</f>
        <v>1.0752746380616296E-2</v>
      </c>
      <c r="J67" s="29">
        <f>'CALPUFF 2015 Averages'!L67</f>
        <v>4.4066347084074425E-3</v>
      </c>
      <c r="K67" s="29">
        <f>'CALPUFF 2015 Averages'!M67</f>
        <v>8.4933178064745766E-3</v>
      </c>
      <c r="L67" s="29">
        <f>'CALPUFF 2015 Averages'!N67</f>
        <v>4.1452851712171874E-3</v>
      </c>
      <c r="M67" s="29">
        <f>'CALPUFF 2015 Averages'!O67</f>
        <v>1.0144814549075306E-2</v>
      </c>
      <c r="N67" s="29">
        <f>'CALPUFF 2015 Averages'!P67</f>
        <v>5.137506001756483E-3</v>
      </c>
      <c r="O67" s="29">
        <f>'CALPUFF 2015 Averages'!Q67</f>
        <v>8.5203937236822021E-3</v>
      </c>
      <c r="P67" s="29">
        <f>'CALPUFF 2015 Averages'!R67</f>
        <v>2.8219975626463611E-3</v>
      </c>
    </row>
    <row r="68" spans="1:16" x14ac:dyDescent="0.25">
      <c r="A68" s="25" t="s">
        <v>270</v>
      </c>
      <c r="B68" s="30" t="s">
        <v>51</v>
      </c>
      <c r="C68" s="31" t="s">
        <v>271</v>
      </c>
      <c r="D68" s="32"/>
      <c r="E68" s="32">
        <v>12</v>
      </c>
      <c r="F68" s="32" t="s">
        <v>272</v>
      </c>
      <c r="G68" s="29">
        <f>'CALPUFF 2015 Averages'!I68</f>
        <v>0.14077914566599867</v>
      </c>
      <c r="H68" s="29">
        <f>'CALPUFF 2015 Averages'!J68</f>
        <v>8.4498000000000004E-3</v>
      </c>
      <c r="I68" s="29">
        <f>'CALPUFF 2015 Averages'!K68</f>
        <v>0.1133</v>
      </c>
      <c r="J68" s="29">
        <f>'CALPUFF 2015 Averages'!L68</f>
        <v>7.3515000000000004E-3</v>
      </c>
      <c r="K68" s="29">
        <f>'CALPUFF 2015 Averages'!M68</f>
        <v>7.7026999999999998E-2</v>
      </c>
      <c r="L68" s="29">
        <f>'CALPUFF 2015 Averages'!N68</f>
        <v>1.1918E-2</v>
      </c>
      <c r="M68" s="29">
        <f>'CALPUFF 2015 Averages'!O68</f>
        <v>6.9151000000000004E-2</v>
      </c>
      <c r="N68" s="29">
        <f>'CALPUFF 2015 Averages'!P68</f>
        <v>7.1709E-3</v>
      </c>
      <c r="O68" s="29">
        <f>'CALPUFF 2015 Averages'!Q68</f>
        <v>9.0501999999999999E-2</v>
      </c>
      <c r="P68" s="29">
        <f>'CALPUFF 2015 Averages'!R68</f>
        <v>1.0992999999999999E-2</v>
      </c>
    </row>
    <row r="69" spans="1:16" x14ac:dyDescent="0.25">
      <c r="A69" s="25" t="s">
        <v>273</v>
      </c>
      <c r="B69" s="30" t="s">
        <v>51</v>
      </c>
      <c r="C69" s="31" t="s">
        <v>274</v>
      </c>
      <c r="D69" s="32">
        <v>1008</v>
      </c>
      <c r="E69" s="32" t="s">
        <v>148</v>
      </c>
      <c r="F69" s="32" t="s">
        <v>275</v>
      </c>
      <c r="G69" s="29">
        <f>'CALPUFF 2015 Averages'!I69</f>
        <v>1.2317299603218047E-2</v>
      </c>
      <c r="H69" s="29">
        <f>'CALPUFF 2015 Averages'!J69</f>
        <v>4.0204334292757151E-3</v>
      </c>
      <c r="I69" s="29">
        <f>'CALPUFF 2015 Averages'!K69</f>
        <v>1.5467921723174051E-2</v>
      </c>
      <c r="J69" s="29">
        <f>'CALPUFF 2015 Averages'!L69</f>
        <v>4.7489725284708458E-3</v>
      </c>
      <c r="K69" s="29">
        <f>'CALPUFF 2015 Averages'!M69</f>
        <v>1.2889260376492984E-2</v>
      </c>
      <c r="L69" s="29">
        <f>'CALPUFF 2015 Averages'!N69</f>
        <v>6.7368405311372843E-3</v>
      </c>
      <c r="M69" s="29">
        <f>'CALPUFF 2015 Averages'!O69</f>
        <v>1.9164383606837931E-2</v>
      </c>
      <c r="N69" s="29">
        <f>'CALPUFF 2015 Averages'!P69</f>
        <v>5.9799798998744092E-3</v>
      </c>
      <c r="O69" s="29">
        <f>'CALPUFF 2015 Averages'!Q69</f>
        <v>1.0998040569320583E-2</v>
      </c>
      <c r="P69" s="29">
        <f>'CALPUFF 2015 Averages'!R69</f>
        <v>2.3687786016597517E-3</v>
      </c>
    </row>
    <row r="70" spans="1:16" x14ac:dyDescent="0.25">
      <c r="A70" s="25" t="s">
        <v>276</v>
      </c>
      <c r="B70" s="30" t="s">
        <v>51</v>
      </c>
      <c r="C70" s="31" t="s">
        <v>274</v>
      </c>
      <c r="D70" s="32">
        <v>1008</v>
      </c>
      <c r="E70" s="32" t="s">
        <v>277</v>
      </c>
      <c r="F70" s="32" t="s">
        <v>278</v>
      </c>
      <c r="G70" s="29">
        <f>'CALPUFF 2015 Averages'!I70</f>
        <v>1.1753503696891352E-2</v>
      </c>
      <c r="H70" s="29">
        <f>'CALPUFF 2015 Averages'!J70</f>
        <v>3.5052279517625694E-3</v>
      </c>
      <c r="I70" s="29">
        <f>'CALPUFF 2015 Averages'!K70</f>
        <v>1.4759889953293602E-2</v>
      </c>
      <c r="J70" s="29">
        <f>'CALPUFF 2015 Averages'!L70</f>
        <v>4.138083698622977E-3</v>
      </c>
      <c r="K70" s="29">
        <f>'CALPUFF 2015 Averages'!M70</f>
        <v>1.2299480490808453E-2</v>
      </c>
      <c r="L70" s="29">
        <f>'CALPUFF 2015 Averages'!N70</f>
        <v>5.8672030101209532E-3</v>
      </c>
      <c r="M70" s="29">
        <f>'CALPUFF 2015 Averages'!O70</f>
        <v>1.8287593093895951E-2</v>
      </c>
      <c r="N70" s="29">
        <f>'CALPUFF 2015 Averages'!P70</f>
        <v>5.2047859434532209E-3</v>
      </c>
      <c r="O70" s="29">
        <f>'CALPUFF 2015 Averages'!Q70</f>
        <v>1.049466700595909E-2</v>
      </c>
      <c r="P70" s="29">
        <f>'CALPUFF 2015 Averages'!R70</f>
        <v>2.065466401415637E-3</v>
      </c>
    </row>
    <row r="71" spans="1:16" x14ac:dyDescent="0.25">
      <c r="A71" s="25" t="s">
        <v>279</v>
      </c>
      <c r="B71" s="30" t="s">
        <v>51</v>
      </c>
      <c r="C71" s="31" t="s">
        <v>280</v>
      </c>
      <c r="D71" s="32">
        <v>6166</v>
      </c>
      <c r="E71" s="32" t="s">
        <v>281</v>
      </c>
      <c r="F71" s="32" t="s">
        <v>282</v>
      </c>
      <c r="G71" s="29">
        <f>'CALPUFF 2015 Averages'!I71</f>
        <v>0.16786503111477433</v>
      </c>
      <c r="H71" s="29">
        <f>'CALPUFF 2015 Averages'!J71</f>
        <v>6.5541977171377094E-2</v>
      </c>
      <c r="I71" s="29">
        <f>'CALPUFF 2015 Averages'!K71</f>
        <v>0.30107605445793095</v>
      </c>
      <c r="J71" s="29">
        <f>'CALPUFF 2015 Averages'!L71</f>
        <v>0.1835940013289625</v>
      </c>
      <c r="K71" s="29">
        <f>'CALPUFF 2015 Averages'!M71</f>
        <v>0.19165569032219956</v>
      </c>
      <c r="L71" s="29">
        <f>'CALPUFF 2015 Averages'!N71</f>
        <v>9.2485422462419878E-2</v>
      </c>
      <c r="M71" s="29">
        <f>'CALPUFF 2015 Averages'!O71</f>
        <v>0.27093561117509818</v>
      </c>
      <c r="N71" s="29">
        <f>'CALPUFF 2015 Averages'!P71</f>
        <v>0.12091595265940167</v>
      </c>
      <c r="O71" s="29">
        <f>'CALPUFF 2015 Averages'!Q71</f>
        <v>0.26392238740734175</v>
      </c>
      <c r="P71" s="29">
        <f>'CALPUFF 2015 Averages'!R71</f>
        <v>6.8293318803343078E-2</v>
      </c>
    </row>
    <row r="72" spans="1:16" x14ac:dyDescent="0.25">
      <c r="A72" s="25" t="s">
        <v>283</v>
      </c>
      <c r="B72" s="30" t="s">
        <v>51</v>
      </c>
      <c r="C72" s="31" t="s">
        <v>284</v>
      </c>
      <c r="D72" s="32">
        <v>988</v>
      </c>
      <c r="E72" s="32" t="s">
        <v>285</v>
      </c>
      <c r="F72" s="32" t="s">
        <v>286</v>
      </c>
      <c r="G72" s="29">
        <f>'CALPUFF 2015 Averages'!I72</f>
        <v>5.4984284420889915E-2</v>
      </c>
      <c r="H72" s="29">
        <f>'CALPUFF 2015 Averages'!J72</f>
        <v>1.0210585989471858E-2</v>
      </c>
      <c r="I72" s="29">
        <f>'CALPUFF 2015 Averages'!K72</f>
        <v>5.3148531651915701E-2</v>
      </c>
      <c r="J72" s="29">
        <f>'CALPUFF 2015 Averages'!L72</f>
        <v>3.5721949056130811E-2</v>
      </c>
      <c r="K72" s="29">
        <f>'CALPUFF 2015 Averages'!M72</f>
        <v>4.9513892906037298E-2</v>
      </c>
      <c r="L72" s="29">
        <f>'CALPUFF 2015 Averages'!N72</f>
        <v>1.736549623030794E-2</v>
      </c>
      <c r="M72" s="29">
        <f>'CALPUFF 2015 Averages'!O72</f>
        <v>7.3066080484371687E-2</v>
      </c>
      <c r="N72" s="29">
        <f>'CALPUFF 2015 Averages'!P72</f>
        <v>3.1388210794238446E-2</v>
      </c>
      <c r="O72" s="29">
        <f>'CALPUFF 2015 Averages'!Q72</f>
        <v>4.2972561269547446E-2</v>
      </c>
      <c r="P72" s="29">
        <f>'CALPUFF 2015 Averages'!R72</f>
        <v>1.07946395171709E-2</v>
      </c>
    </row>
    <row r="73" spans="1:16" x14ac:dyDescent="0.25">
      <c r="A73" s="25" t="s">
        <v>287</v>
      </c>
      <c r="B73" s="30" t="s">
        <v>51</v>
      </c>
      <c r="C73" s="31" t="s">
        <v>284</v>
      </c>
      <c r="D73" s="32">
        <v>988</v>
      </c>
      <c r="E73" s="32" t="s">
        <v>288</v>
      </c>
      <c r="F73" s="32" t="s">
        <v>289</v>
      </c>
      <c r="G73" s="29">
        <f>'CALPUFF 2015 Averages'!I73</f>
        <v>0.13338228834355828</v>
      </c>
      <c r="H73" s="29">
        <f>'CALPUFF 2015 Averages'!J73</f>
        <v>1.0841701206865183E-2</v>
      </c>
      <c r="I73" s="29">
        <f>'CALPUFF 2015 Averages'!K73</f>
        <v>0.11619397853114198</v>
      </c>
      <c r="J73" s="29">
        <f>'CALPUFF 2015 Averages'!L73</f>
        <v>3.644957438292195E-2</v>
      </c>
      <c r="K73" s="29">
        <f>'CALPUFF 2015 Averages'!M73</f>
        <v>0.10753562253623629</v>
      </c>
      <c r="L73" s="29">
        <f>'CALPUFF 2015 Averages'!N73</f>
        <v>1.756222014676451E-2</v>
      </c>
      <c r="M73" s="29">
        <f>'CALPUFF 2015 Averages'!O73</f>
        <v>0.15832988780399054</v>
      </c>
      <c r="N73" s="29">
        <f>'CALPUFF 2015 Averages'!P73</f>
        <v>3.2099047850081872E-2</v>
      </c>
      <c r="O73" s="29">
        <f>'CALPUFF 2015 Averages'!Q73</f>
        <v>9.3357145248347387E-2</v>
      </c>
      <c r="P73" s="29">
        <f>'CALPUFF 2015 Averages'!R73</f>
        <v>9.7587205045788113E-3</v>
      </c>
    </row>
    <row r="74" spans="1:16" x14ac:dyDescent="0.25">
      <c r="A74" s="25" t="s">
        <v>290</v>
      </c>
      <c r="B74" s="30" t="s">
        <v>51</v>
      </c>
      <c r="C74" s="31" t="s">
        <v>291</v>
      </c>
      <c r="D74" s="32">
        <v>1010</v>
      </c>
      <c r="E74" s="32" t="s">
        <v>292</v>
      </c>
      <c r="F74" s="32" t="s">
        <v>293</v>
      </c>
      <c r="G74" s="29">
        <f>'CALPUFF 2015 Averages'!I74</f>
        <v>0.11884463765281174</v>
      </c>
      <c r="H74" s="29">
        <f>'CALPUFF 2015 Averages'!J74</f>
        <v>1.0044811973497396E-2</v>
      </c>
      <c r="I74" s="29">
        <f>'CALPUFF 2015 Averages'!K74</f>
        <v>0.15269861807856128</v>
      </c>
      <c r="J74" s="29">
        <f>'CALPUFF 2015 Averages'!L74</f>
        <v>1.7432662565073354E-2</v>
      </c>
      <c r="K74" s="29">
        <f>'CALPUFF 2015 Averages'!M74</f>
        <v>0.28938654046379553</v>
      </c>
      <c r="L74" s="29">
        <f>'CALPUFF 2015 Averages'!N74</f>
        <v>1.470270326549929E-2</v>
      </c>
      <c r="M74" s="29">
        <f>'CALPUFF 2015 Averages'!O74</f>
        <v>0.23853222905821109</v>
      </c>
      <c r="N74" s="29">
        <f>'CALPUFF 2015 Averages'!P74</f>
        <v>2.9442041173686699E-2</v>
      </c>
      <c r="O74" s="29">
        <f>'CALPUFF 2015 Averages'!Q74</f>
        <v>0.12480337292948412</v>
      </c>
      <c r="P74" s="29">
        <f>'CALPUFF 2015 Averages'!R74</f>
        <v>1.0746161855182205E-2</v>
      </c>
    </row>
    <row r="75" spans="1:16" x14ac:dyDescent="0.25">
      <c r="A75" s="25" t="s">
        <v>294</v>
      </c>
      <c r="B75" s="30" t="s">
        <v>51</v>
      </c>
      <c r="C75" s="31" t="s">
        <v>295</v>
      </c>
      <c r="D75" s="32"/>
      <c r="E75" s="32" t="s">
        <v>99</v>
      </c>
      <c r="F75" s="32" t="s">
        <v>296</v>
      </c>
      <c r="G75" s="29">
        <f>'CALPUFF 2015 Averages'!I75</f>
        <v>7.2382716065138603E-2</v>
      </c>
      <c r="H75" s="29">
        <f>'CALPUFF 2015 Averages'!J75</f>
        <v>2.3095664764811248E-3</v>
      </c>
      <c r="I75" s="29">
        <f>'CALPUFF 2015 Averages'!K75</f>
        <v>6.6595492005572868E-2</v>
      </c>
      <c r="J75" s="29">
        <f>'CALPUFF 2015 Averages'!L75</f>
        <v>1.0492154368738803E-2</v>
      </c>
      <c r="K75" s="29">
        <f>'CALPUFF 2015 Averages'!M75</f>
        <v>8.475756126849332E-2</v>
      </c>
      <c r="L75" s="29">
        <f>'CALPUFF 2015 Averages'!N75</f>
        <v>4.3213839647051021E-3</v>
      </c>
      <c r="M75" s="29">
        <f>'CALPUFF 2015 Averages'!O75</f>
        <v>9.0724921448948448E-2</v>
      </c>
      <c r="N75" s="29">
        <f>'CALPUFF 2015 Averages'!P75</f>
        <v>6.1975121011079411E-3</v>
      </c>
      <c r="O75" s="29">
        <f>'CALPUFF 2015 Averages'!Q75</f>
        <v>4.5017666158030913E-2</v>
      </c>
      <c r="P75" s="29">
        <f>'CALPUFF 2015 Averages'!R75</f>
        <v>2.2435788628673787E-3</v>
      </c>
    </row>
    <row r="76" spans="1:16" x14ac:dyDescent="0.25">
      <c r="A76" s="25" t="s">
        <v>297</v>
      </c>
      <c r="B76" s="30" t="s">
        <v>51</v>
      </c>
      <c r="C76" s="31" t="s">
        <v>298</v>
      </c>
      <c r="D76" s="32"/>
      <c r="E76" s="32">
        <v>14</v>
      </c>
      <c r="F76" s="32" t="s">
        <v>299</v>
      </c>
      <c r="G76" s="29">
        <f>'CALPUFF 2015 Averages'!I76</f>
        <v>2.7644645192505053E-3</v>
      </c>
      <c r="H76" s="29">
        <f>'CALPUFF 2015 Averages'!J76</f>
        <v>1.4858E-2</v>
      </c>
      <c r="I76" s="29">
        <f>'CALPUFF 2015 Averages'!K76</f>
        <v>2.7228E-3</v>
      </c>
      <c r="J76" s="29">
        <f>'CALPUFF 2015 Averages'!L76</f>
        <v>5.9794000000000002E-3</v>
      </c>
      <c r="K76" s="29">
        <f>'CALPUFF 2015 Averages'!M76</f>
        <v>2.0758999999999999E-3</v>
      </c>
      <c r="L76" s="29">
        <f>'CALPUFF 2015 Averages'!N76</f>
        <v>1.7101999999999999E-2</v>
      </c>
      <c r="M76" s="29">
        <f>'CALPUFF 2015 Averages'!O76</f>
        <v>1.629E-3</v>
      </c>
      <c r="N76" s="29">
        <f>'CALPUFF 2015 Averages'!P76</f>
        <v>1.3217E-2</v>
      </c>
      <c r="O76" s="29">
        <f>'CALPUFF 2015 Averages'!Q76</f>
        <v>2.3896999999999998E-3</v>
      </c>
      <c r="P76" s="29">
        <f>'CALPUFF 2015 Averages'!R76</f>
        <v>1.5245999999999999E-2</v>
      </c>
    </row>
    <row r="77" spans="1:16" x14ac:dyDescent="0.25">
      <c r="A77" s="25" t="s">
        <v>300</v>
      </c>
      <c r="B77" s="30" t="s">
        <v>51</v>
      </c>
      <c r="C77" s="31" t="s">
        <v>298</v>
      </c>
      <c r="D77" s="32"/>
      <c r="E77" s="32">
        <v>15</v>
      </c>
      <c r="F77" s="32" t="s">
        <v>301</v>
      </c>
      <c r="G77" s="29">
        <f>'CALPUFF 2015 Averages'!I77</f>
        <v>1.875403064852274E-3</v>
      </c>
      <c r="H77" s="29">
        <f>'CALPUFF 2015 Averages'!J77</f>
        <v>1.3728000000000001E-2</v>
      </c>
      <c r="I77" s="29">
        <f>'CALPUFF 2015 Averages'!K77</f>
        <v>1.9472999999999999E-3</v>
      </c>
      <c r="J77" s="29">
        <f>'CALPUFF 2015 Averages'!L77</f>
        <v>5.6023999999999996E-3</v>
      </c>
      <c r="K77" s="29">
        <f>'CALPUFF 2015 Averages'!M77</f>
        <v>1.3320999999999999E-3</v>
      </c>
      <c r="L77" s="29">
        <f>'CALPUFF 2015 Averages'!N77</f>
        <v>1.5838000000000001E-2</v>
      </c>
      <c r="M77" s="29">
        <f>'CALPUFF 2015 Averages'!O77</f>
        <v>1.2109E-3</v>
      </c>
      <c r="N77" s="29">
        <f>'CALPUFF 2015 Averages'!P77</f>
        <v>1.2173E-2</v>
      </c>
      <c r="O77" s="29">
        <f>'CALPUFF 2015 Averages'!Q77</f>
        <v>1.7993E-3</v>
      </c>
      <c r="P77" s="29">
        <f>'CALPUFF 2015 Averages'!R77</f>
        <v>1.5765000000000001E-2</v>
      </c>
    </row>
    <row r="78" spans="1:16" x14ac:dyDescent="0.25">
      <c r="A78" s="25" t="s">
        <v>302</v>
      </c>
      <c r="B78" s="30" t="s">
        <v>52</v>
      </c>
      <c r="C78" s="31" t="s">
        <v>303</v>
      </c>
      <c r="D78" s="32">
        <v>1241</v>
      </c>
      <c r="E78" s="32">
        <v>1</v>
      </c>
      <c r="F78" s="32"/>
      <c r="G78" s="29">
        <f>'CALPUFF 2015 Averages'!I78</f>
        <v>3.0118086418224584E-3</v>
      </c>
      <c r="H78" s="29">
        <f>'CALPUFF 2015 Averages'!J78</f>
        <v>4.186930010695187E-4</v>
      </c>
      <c r="I78" s="29">
        <f>'CALPUFF 2015 Averages'!K78</f>
        <v>9.4065694973262028E-3</v>
      </c>
      <c r="J78" s="29">
        <f>'CALPUFF 2015 Averages'!L78</f>
        <v>4.5353926203208552E-4</v>
      </c>
      <c r="K78" s="29">
        <f>'CALPUFF 2015 Averages'!M78</f>
        <v>1.0659037090909091E-2</v>
      </c>
      <c r="L78" s="29">
        <f>'CALPUFF 2015 Averages'!N78</f>
        <v>4.7835809839572198E-4</v>
      </c>
      <c r="M78" s="29">
        <f>'CALPUFF 2015 Averages'!O78</f>
        <v>1.2559253262032086E-2</v>
      </c>
      <c r="N78" s="29">
        <f>'CALPUFF 2015 Averages'!P78</f>
        <v>7.1805580748663094E-4</v>
      </c>
      <c r="O78" s="29">
        <f>'CALPUFF 2015 Averages'!Q78</f>
        <v>6.8052019893048129E-3</v>
      </c>
      <c r="P78" s="29">
        <f>'CALPUFF 2015 Averages'!R78</f>
        <v>2.1688435764705881E-4</v>
      </c>
    </row>
    <row r="79" spans="1:16" x14ac:dyDescent="0.25">
      <c r="A79" s="25" t="s">
        <v>304</v>
      </c>
      <c r="B79" s="30" t="s">
        <v>52</v>
      </c>
      <c r="C79" s="31" t="s">
        <v>303</v>
      </c>
      <c r="D79" s="32"/>
      <c r="E79" s="32">
        <v>2</v>
      </c>
      <c r="F79" s="32" t="s">
        <v>305</v>
      </c>
      <c r="G79" s="29">
        <f>'CALPUFF 2015 Averages'!I79</f>
        <v>8.595103784254022E-4</v>
      </c>
      <c r="H79" s="29">
        <f>'CALPUFF 2015 Averages'!J79</f>
        <v>9.0389999999999993E-5</v>
      </c>
      <c r="I79" s="29">
        <f>'CALPUFF 2015 Averages'!K79</f>
        <v>7.6422000000000003E-4</v>
      </c>
      <c r="J79" s="29">
        <f>'CALPUFF 2015 Averages'!L79</f>
        <v>9.8329E-5</v>
      </c>
      <c r="K79" s="29">
        <f>'CALPUFF 2015 Averages'!M79</f>
        <v>8.0701000000000004E-4</v>
      </c>
      <c r="L79" s="29">
        <f>'CALPUFF 2015 Averages'!N79</f>
        <v>9.5406000000000001E-5</v>
      </c>
      <c r="M79" s="29">
        <f>'CALPUFF 2015 Averages'!O79</f>
        <v>8.4597999999999997E-4</v>
      </c>
      <c r="N79" s="29">
        <f>'CALPUFF 2015 Averages'!P79</f>
        <v>1.3578E-4</v>
      </c>
      <c r="O79" s="29">
        <f>'CALPUFF 2015 Averages'!Q79</f>
        <v>4.9852000000000002E-4</v>
      </c>
      <c r="P79" s="29">
        <f>'CALPUFF 2015 Averages'!R79</f>
        <v>4.6260000000000001E-5</v>
      </c>
    </row>
    <row r="80" spans="1:16" x14ac:dyDescent="0.25">
      <c r="A80" s="25" t="s">
        <v>306</v>
      </c>
      <c r="B80" s="30" t="s">
        <v>52</v>
      </c>
      <c r="C80" s="31" t="s">
        <v>307</v>
      </c>
      <c r="D80" s="32">
        <v>6064</v>
      </c>
      <c r="E80" s="32" t="s">
        <v>308</v>
      </c>
      <c r="F80" s="32"/>
      <c r="G80" s="29">
        <f>'CALPUFF 2015 Averages'!I80</f>
        <v>2.2497154443200072E-2</v>
      </c>
      <c r="H80" s="29">
        <f>'CALPUFF 2015 Averages'!J80</f>
        <v>4.1012759794424949E-4</v>
      </c>
      <c r="I80" s="29">
        <f>'CALPUFF 2015 Averages'!K80</f>
        <v>2.0909127499959417E-2</v>
      </c>
      <c r="J80" s="29">
        <f>'CALPUFF 2015 Averages'!L80</f>
        <v>2.2468029514963335E-4</v>
      </c>
      <c r="K80" s="29">
        <f>'CALPUFF 2015 Averages'!M80</f>
        <v>1.6610028693780979E-2</v>
      </c>
      <c r="L80" s="29">
        <f>'CALPUFF 2015 Averages'!N80</f>
        <v>3.8858648078298467E-4</v>
      </c>
      <c r="M80" s="29">
        <f>'CALPUFF 2015 Averages'!O80</f>
        <v>2.723604318984681E-2</v>
      </c>
      <c r="N80" s="29">
        <f>'CALPUFF 2015 Averages'!P80</f>
        <v>3.697698555909156E-4</v>
      </c>
      <c r="O80" s="29">
        <f>'CALPUFF 2015 Averages'!Q80</f>
        <v>2.2245743364009668E-2</v>
      </c>
      <c r="P80" s="29">
        <f>'CALPUFF 2015 Averages'!R80</f>
        <v>4.0235766170544846E-4</v>
      </c>
    </row>
    <row r="81" spans="1:16" x14ac:dyDescent="0.25">
      <c r="A81" s="25" t="s">
        <v>309</v>
      </c>
      <c r="B81" s="30" t="s">
        <v>52</v>
      </c>
      <c r="C81" s="31" t="s">
        <v>310</v>
      </c>
      <c r="D81" s="32">
        <v>1295</v>
      </c>
      <c r="E81" s="32">
        <v>2</v>
      </c>
      <c r="F81" s="32"/>
      <c r="G81" s="29">
        <f>'CALPUFF 2015 Averages'!I81</f>
        <v>8.3421199932444193E-3</v>
      </c>
      <c r="H81" s="29">
        <f>'CALPUFF 2015 Averages'!J81</f>
        <v>3.1163039903643846E-4</v>
      </c>
      <c r="I81" s="29">
        <f>'CALPUFF 2015 Averages'!K81</f>
        <v>7.4886036572742315E-3</v>
      </c>
      <c r="J81" s="29">
        <f>'CALPUFF 2015 Averages'!L81</f>
        <v>1.676460371932069E-4</v>
      </c>
      <c r="K81" s="29">
        <f>'CALPUFF 2015 Averages'!M81</f>
        <v>6.1031661675700708E-3</v>
      </c>
      <c r="L81" s="29">
        <f>'CALPUFF 2015 Averages'!N81</f>
        <v>2.9107996234019703E-4</v>
      </c>
      <c r="M81" s="29">
        <f>'CALPUFF 2015 Averages'!O81</f>
        <v>9.8368807470761641E-3</v>
      </c>
      <c r="N81" s="29">
        <f>'CALPUFF 2015 Averages'!P81</f>
        <v>2.7192371433180175E-4</v>
      </c>
      <c r="O81" s="29">
        <f>'CALPUFF 2015 Averages'!Q81</f>
        <v>8.086026172419802E-3</v>
      </c>
      <c r="P81" s="29">
        <f>'CALPUFF 2015 Averages'!R81</f>
        <v>2.9998113822381851E-4</v>
      </c>
    </row>
    <row r="82" spans="1:16" x14ac:dyDescent="0.25">
      <c r="A82" s="25" t="s">
        <v>311</v>
      </c>
      <c r="B82" s="30" t="s">
        <v>52</v>
      </c>
      <c r="C82" s="31" t="s">
        <v>312</v>
      </c>
      <c r="D82" s="32">
        <v>1252</v>
      </c>
      <c r="E82" s="32">
        <v>10</v>
      </c>
      <c r="F82" s="32"/>
      <c r="G82" s="29">
        <f>'CALPUFF 2015 Averages'!I82</f>
        <v>3.8607628031003664E-3</v>
      </c>
      <c r="H82" s="29">
        <f>'CALPUFF 2015 Averages'!J82</f>
        <v>1.2776723064637503E-4</v>
      </c>
      <c r="I82" s="29">
        <f>'CALPUFF 2015 Averages'!K82</f>
        <v>8.2524463064594083E-3</v>
      </c>
      <c r="J82" s="29">
        <f>'CALPUFF 2015 Averages'!L82</f>
        <v>1.3155063212620026E-4</v>
      </c>
      <c r="K82" s="29">
        <f>'CALPUFF 2015 Averages'!M82</f>
        <v>5.5299987362809689E-3</v>
      </c>
      <c r="L82" s="29">
        <f>'CALPUFF 2015 Averages'!N82</f>
        <v>1.596041510291893E-4</v>
      </c>
      <c r="M82" s="29">
        <f>'CALPUFF 2015 Averages'!O82</f>
        <v>9.619006385846356E-3</v>
      </c>
      <c r="N82" s="29">
        <f>'CALPUFF 2015 Averages'!P82</f>
        <v>2.0195703513557319E-4</v>
      </c>
      <c r="O82" s="29">
        <f>'CALPUFF 2015 Averages'!Q82</f>
        <v>3.8121677203096591E-3</v>
      </c>
      <c r="P82" s="29">
        <f>'CALPUFF 2015 Averages'!R82</f>
        <v>1.1125074343395504E-4</v>
      </c>
    </row>
    <row r="83" spans="1:16" x14ac:dyDescent="0.25">
      <c r="A83" s="25" t="s">
        <v>313</v>
      </c>
      <c r="B83" s="30" t="s">
        <v>53</v>
      </c>
      <c r="C83" s="31" t="s">
        <v>314</v>
      </c>
      <c r="D83" s="32">
        <v>1353</v>
      </c>
      <c r="E83" s="32" t="s">
        <v>315</v>
      </c>
      <c r="F83" s="32" t="s">
        <v>316</v>
      </c>
      <c r="G83" s="29">
        <f>'CALPUFF 2015 Averages'!I83</f>
        <v>0.17652873445236081</v>
      </c>
      <c r="H83" s="29">
        <f>'CALPUFF 2015 Averages'!J83</f>
        <v>2.4631409380201703E-2</v>
      </c>
      <c r="I83" s="29">
        <f>'CALPUFF 2015 Averages'!K83</f>
        <v>0.40576487222167829</v>
      </c>
      <c r="J83" s="29">
        <f>'CALPUFF 2015 Averages'!L83</f>
        <v>5.7521510623714869E-2</v>
      </c>
      <c r="K83" s="29">
        <f>'CALPUFF 2015 Averages'!M83</f>
        <v>0.19415477136982279</v>
      </c>
      <c r="L83" s="29">
        <f>'CALPUFF 2015 Averages'!N83</f>
        <v>4.4906935082737687E-2</v>
      </c>
      <c r="M83" s="29">
        <f>'CALPUFF 2015 Averages'!O83</f>
        <v>0.39824540879271519</v>
      </c>
      <c r="N83" s="29">
        <f>'CALPUFF 2015 Averages'!P83</f>
        <v>5.8246431410946826E-2</v>
      </c>
      <c r="O83" s="29">
        <f>'CALPUFF 2015 Averages'!Q83</f>
        <v>0.2377295055321649</v>
      </c>
      <c r="P83" s="29">
        <f>'CALPUFF 2015 Averages'!R83</f>
        <v>2.4729973171448153E-2</v>
      </c>
    </row>
    <row r="84" spans="1:16" x14ac:dyDescent="0.25">
      <c r="A84" s="25" t="s">
        <v>317</v>
      </c>
      <c r="B84" s="30" t="s">
        <v>53</v>
      </c>
      <c r="C84" s="31" t="s">
        <v>318</v>
      </c>
      <c r="D84" s="32"/>
      <c r="E84" s="32" t="s">
        <v>319</v>
      </c>
      <c r="F84" s="32" t="s">
        <v>320</v>
      </c>
      <c r="G84" s="29">
        <f>'CALPUFF 2015 Averages'!I84</f>
        <v>2.9451059346698023E-2</v>
      </c>
      <c r="H84" s="29">
        <f>'CALPUFF 2015 Averages'!J84</f>
        <v>3.1435976490643228E-3</v>
      </c>
      <c r="I84" s="29">
        <f>'CALPUFF 2015 Averages'!K84</f>
        <v>3.4903965432004705E-2</v>
      </c>
      <c r="J84" s="29">
        <f>'CALPUFF 2015 Averages'!L84</f>
        <v>7.7062452597059369E-3</v>
      </c>
      <c r="K84" s="29">
        <f>'CALPUFF 2015 Averages'!M84</f>
        <v>3.0037756816126655E-2</v>
      </c>
      <c r="L84" s="29">
        <f>'CALPUFF 2015 Averages'!N84</f>
        <v>5.2059180842777362E-3</v>
      </c>
      <c r="M84" s="29">
        <f>'CALPUFF 2015 Averages'!O84</f>
        <v>2.0788207526328241E-2</v>
      </c>
      <c r="N84" s="29">
        <f>'CALPUFF 2015 Averages'!P84</f>
        <v>5.075070328466237E-3</v>
      </c>
      <c r="O84" s="29">
        <f>'CALPUFF 2015 Averages'!Q84</f>
        <v>3.1814329490407758E-2</v>
      </c>
      <c r="P84" s="29">
        <f>'CALPUFF 2015 Averages'!R84</f>
        <v>2.7540881138276782E-3</v>
      </c>
    </row>
    <row r="85" spans="1:16" x14ac:dyDescent="0.25">
      <c r="A85" s="25" t="s">
        <v>321</v>
      </c>
      <c r="B85" s="30" t="s">
        <v>53</v>
      </c>
      <c r="C85" s="31" t="s">
        <v>322</v>
      </c>
      <c r="D85" s="32">
        <v>1355</v>
      </c>
      <c r="E85" s="32" t="s">
        <v>323</v>
      </c>
      <c r="F85" s="32" t="s">
        <v>324</v>
      </c>
      <c r="G85" s="29">
        <f>'CALPUFF 2015 Averages'!I85</f>
        <v>6.9318987585814283E-3</v>
      </c>
      <c r="H85" s="29">
        <f>'CALPUFF 2015 Averages'!J85</f>
        <v>5.5988952435171661E-3</v>
      </c>
      <c r="I85" s="29">
        <f>'CALPUFF 2015 Averages'!K85</f>
        <v>1.0925347671504841E-2</v>
      </c>
      <c r="J85" s="29">
        <f>'CALPUFF 2015 Averages'!L85</f>
        <v>1.8814823113605855E-2</v>
      </c>
      <c r="K85" s="29">
        <f>'CALPUFF 2015 Averages'!M85</f>
        <v>7.1806079123320063E-3</v>
      </c>
      <c r="L85" s="29">
        <f>'CALPUFF 2015 Averages'!N85</f>
        <v>1.1095295124253633E-2</v>
      </c>
      <c r="M85" s="29">
        <f>'CALPUFF 2015 Averages'!O85</f>
        <v>1.1132781430316227E-2</v>
      </c>
      <c r="N85" s="29">
        <f>'CALPUFF 2015 Averages'!P85</f>
        <v>9.8626138177281761E-3</v>
      </c>
      <c r="O85" s="29">
        <f>'CALPUFF 2015 Averages'!Q85</f>
        <v>8.2724004732973345E-3</v>
      </c>
      <c r="P85" s="29">
        <f>'CALPUFF 2015 Averages'!R85</f>
        <v>8.3235705877344867E-3</v>
      </c>
    </row>
    <row r="86" spans="1:16" x14ac:dyDescent="0.25">
      <c r="A86" s="25" t="s">
        <v>325</v>
      </c>
      <c r="B86" s="30" t="s">
        <v>53</v>
      </c>
      <c r="C86" s="31" t="s">
        <v>326</v>
      </c>
      <c r="D86" s="32">
        <v>6018</v>
      </c>
      <c r="E86" s="32">
        <v>2</v>
      </c>
      <c r="F86" s="32" t="s">
        <v>327</v>
      </c>
      <c r="G86" s="29">
        <f>'CALPUFF 2015 Averages'!I86</f>
        <v>1.2701578593124398E-2</v>
      </c>
      <c r="H86" s="29">
        <f>'CALPUFF 2015 Averages'!J86</f>
        <v>2.5257950368805068E-2</v>
      </c>
      <c r="I86" s="29">
        <f>'CALPUFF 2015 Averages'!K86</f>
        <v>2.5644252478053034E-2</v>
      </c>
      <c r="J86" s="29">
        <f>'CALPUFF 2015 Averages'!L86</f>
        <v>5.9804330301520325E-2</v>
      </c>
      <c r="K86" s="29">
        <f>'CALPUFF 2015 Averages'!M86</f>
        <v>1.0461946028349215E-2</v>
      </c>
      <c r="L86" s="29">
        <f>'CALPUFF 2015 Averages'!N86</f>
        <v>2.615473366915191E-2</v>
      </c>
      <c r="M86" s="29">
        <f>'CALPUFF 2015 Averages'!O86</f>
        <v>1.847340236550233E-2</v>
      </c>
      <c r="N86" s="29">
        <f>'CALPUFF 2015 Averages'!P86</f>
        <v>3.3758413390595918E-2</v>
      </c>
      <c r="O86" s="29">
        <f>'CALPUFF 2015 Averages'!Q86</f>
        <v>1.1813348520410516E-2</v>
      </c>
      <c r="P86" s="29">
        <f>'CALPUFF 2015 Averages'!R86</f>
        <v>2.346914958295997E-2</v>
      </c>
    </row>
    <row r="87" spans="1:16" x14ac:dyDescent="0.25">
      <c r="A87" s="25" t="s">
        <v>328</v>
      </c>
      <c r="B87" s="30" t="s">
        <v>53</v>
      </c>
      <c r="C87" s="31" t="s">
        <v>329</v>
      </c>
      <c r="D87" s="32">
        <v>1356</v>
      </c>
      <c r="E87" s="32" t="s">
        <v>330</v>
      </c>
      <c r="F87" s="32" t="s">
        <v>331</v>
      </c>
      <c r="G87" s="29">
        <f>'CALPUFF 2015 Averages'!I87</f>
        <v>1.3751047225846656E-2</v>
      </c>
      <c r="H87" s="29">
        <f>'CALPUFF 2015 Averages'!J87</f>
        <v>1.4106077169141687E-2</v>
      </c>
      <c r="I87" s="29">
        <f>'CALPUFF 2015 Averages'!K87</f>
        <v>2.8772685616024422E-2</v>
      </c>
      <c r="J87" s="29">
        <f>'CALPUFF 2015 Averages'!L87</f>
        <v>4.2151779872012948E-2</v>
      </c>
      <c r="K87" s="29">
        <f>'CALPUFF 2015 Averages'!M87</f>
        <v>1.1146052386609281E-2</v>
      </c>
      <c r="L87" s="29">
        <f>'CALPUFF 2015 Averages'!N87</f>
        <v>1.8560361692254331E-2</v>
      </c>
      <c r="M87" s="29">
        <f>'CALPUFF 2015 Averages'!O87</f>
        <v>1.9215070088998809E-2</v>
      </c>
      <c r="N87" s="29">
        <f>'CALPUFF 2015 Averages'!P87</f>
        <v>1.8601177028112311E-2</v>
      </c>
      <c r="O87" s="29">
        <f>'CALPUFF 2015 Averages'!Q87</f>
        <v>1.2604664745175171E-2</v>
      </c>
      <c r="P87" s="29">
        <f>'CALPUFF 2015 Averages'!R87</f>
        <v>1.7006953113045505E-2</v>
      </c>
    </row>
    <row r="88" spans="1:16" x14ac:dyDescent="0.25">
      <c r="A88" s="25" t="s">
        <v>332</v>
      </c>
      <c r="B88" s="30" t="s">
        <v>53</v>
      </c>
      <c r="C88" s="31" t="s">
        <v>329</v>
      </c>
      <c r="D88" s="32">
        <v>1356</v>
      </c>
      <c r="E88" s="32" t="s">
        <v>333</v>
      </c>
      <c r="F88" s="32" t="s">
        <v>334</v>
      </c>
      <c r="G88" s="29">
        <f>'CALPUFF 2015 Averages'!I88</f>
        <v>6.3374124706384788E-2</v>
      </c>
      <c r="H88" s="29">
        <f>'CALPUFF 2015 Averages'!J88</f>
        <v>1.973499926766752E-2</v>
      </c>
      <c r="I88" s="29">
        <f>'CALPUFF 2015 Averages'!K88</f>
        <v>8.7202139875503473E-2</v>
      </c>
      <c r="J88" s="29">
        <f>'CALPUFF 2015 Averages'!L88</f>
        <v>4.4923645093372384E-2</v>
      </c>
      <c r="K88" s="29">
        <f>'CALPUFF 2015 Averages'!M88</f>
        <v>7.4055426675210534E-2</v>
      </c>
      <c r="L88" s="29">
        <f>'CALPUFF 2015 Averages'!N88</f>
        <v>2.4245454778469424E-2</v>
      </c>
      <c r="M88" s="29">
        <f>'CALPUFF 2015 Averages'!O88</f>
        <v>8.8006574697912843E-2</v>
      </c>
      <c r="N88" s="29">
        <f>'CALPUFF 2015 Averages'!P88</f>
        <v>4.6214604906627606E-2</v>
      </c>
      <c r="O88" s="29">
        <f>'CALPUFF 2015 Averages'!Q88</f>
        <v>5.2358519772976925E-2</v>
      </c>
      <c r="P88" s="29">
        <f>'CALPUFF 2015 Averages'!R88</f>
        <v>1.2957372427682167E-2</v>
      </c>
    </row>
    <row r="89" spans="1:16" x14ac:dyDescent="0.25">
      <c r="A89" s="25" t="s">
        <v>335</v>
      </c>
      <c r="B89" s="30" t="s">
        <v>53</v>
      </c>
      <c r="C89" s="31" t="s">
        <v>336</v>
      </c>
      <c r="D89" s="32"/>
      <c r="E89" s="32">
        <v>4</v>
      </c>
      <c r="F89" s="32" t="s">
        <v>337</v>
      </c>
      <c r="G89" s="29">
        <f>'CALPUFF 2015 Averages'!I89</f>
        <v>3.805788330115914E-2</v>
      </c>
      <c r="H89" s="29">
        <f>'CALPUFF 2015 Averages'!J89</f>
        <v>3.0921285838333098E-3</v>
      </c>
      <c r="I89" s="29">
        <f>'CALPUFF 2015 Averages'!K89</f>
        <v>4.36984296551877E-2</v>
      </c>
      <c r="J89" s="29">
        <f>'CALPUFF 2015 Averages'!L89</f>
        <v>9.6000726877736205E-3</v>
      </c>
      <c r="K89" s="29">
        <f>'CALPUFF 2015 Averages'!M89</f>
        <v>3.6384839922091461E-2</v>
      </c>
      <c r="L89" s="29">
        <f>'CALPUFF 2015 Averages'!N89</f>
        <v>5.714693536636996E-3</v>
      </c>
      <c r="M89" s="29">
        <f>'CALPUFF 2015 Averages'!O89</f>
        <v>2.6542222565861213E-2</v>
      </c>
      <c r="N89" s="29">
        <f>'CALPUFF 2015 Averages'!P89</f>
        <v>5.8547207540065802E-3</v>
      </c>
      <c r="O89" s="29">
        <f>'CALPUFF 2015 Averages'!Q89</f>
        <v>3.9591012350864686E-2</v>
      </c>
      <c r="P89" s="29">
        <f>'CALPUFF 2015 Averages'!R89</f>
        <v>2.6432850347984016E-3</v>
      </c>
    </row>
    <row r="90" spans="1:16" x14ac:dyDescent="0.25">
      <c r="A90" s="25" t="s">
        <v>338</v>
      </c>
      <c r="B90" s="30" t="s">
        <v>53</v>
      </c>
      <c r="C90" s="31" t="s">
        <v>336</v>
      </c>
      <c r="D90" s="32"/>
      <c r="E90" s="32">
        <v>5</v>
      </c>
      <c r="F90" s="32" t="s">
        <v>339</v>
      </c>
      <c r="G90" s="29">
        <f>'CALPUFF 2015 Averages'!I90</f>
        <v>4.0498510931245756E-2</v>
      </c>
      <c r="H90" s="29">
        <f>'CALPUFF 2015 Averages'!J90</f>
        <v>3.1327213680628933E-3</v>
      </c>
      <c r="I90" s="29">
        <f>'CALPUFF 2015 Averages'!K90</f>
        <v>4.6751876672274123E-2</v>
      </c>
      <c r="J90" s="29">
        <f>'CALPUFF 2015 Averages'!L90</f>
        <v>9.7926673979786792E-3</v>
      </c>
      <c r="K90" s="29">
        <f>'CALPUFF 2015 Averages'!M90</f>
        <v>3.8784028419763777E-2</v>
      </c>
      <c r="L90" s="29">
        <f>'CALPUFF 2015 Averages'!N90</f>
        <v>5.7407248018122234E-3</v>
      </c>
      <c r="M90" s="29">
        <f>'CALPUFF 2015 Averages'!O90</f>
        <v>2.8038087597486255E-2</v>
      </c>
      <c r="N90" s="29">
        <f>'CALPUFF 2015 Averages'!P90</f>
        <v>5.9864228511382614E-3</v>
      </c>
      <c r="O90" s="29">
        <f>'CALPUFF 2015 Averages'!Q90</f>
        <v>4.2019767207000319E-2</v>
      </c>
      <c r="P90" s="29">
        <f>'CALPUFF 2015 Averages'!R90</f>
        <v>3.0121571178936758E-3</v>
      </c>
    </row>
    <row r="91" spans="1:16" x14ac:dyDescent="0.25">
      <c r="A91" s="25" t="s">
        <v>340</v>
      </c>
      <c r="B91" s="30" t="s">
        <v>53</v>
      </c>
      <c r="C91" s="31" t="s">
        <v>341</v>
      </c>
      <c r="D91" s="32">
        <v>6041</v>
      </c>
      <c r="E91" s="32">
        <v>1</v>
      </c>
      <c r="F91" s="32" t="s">
        <v>342</v>
      </c>
      <c r="G91" s="29">
        <f>'CALPUFF 2015 Averages'!I91</f>
        <v>7.3003506894454414E-3</v>
      </c>
      <c r="H91" s="29">
        <f>'CALPUFF 2015 Averages'!J91</f>
        <v>1.6868979951270651E-3</v>
      </c>
      <c r="I91" s="29">
        <f>'CALPUFF 2015 Averages'!K91</f>
        <v>1.5976704817215324E-2</v>
      </c>
      <c r="J91" s="29">
        <f>'CALPUFF 2015 Averages'!L91</f>
        <v>6.0145838618417989E-3</v>
      </c>
      <c r="K91" s="29">
        <f>'CALPUFF 2015 Averages'!M91</f>
        <v>5.2705263036331579E-3</v>
      </c>
      <c r="L91" s="29">
        <f>'CALPUFF 2015 Averages'!N91</f>
        <v>3.3510450827736525E-3</v>
      </c>
      <c r="M91" s="29">
        <f>'CALPUFF 2015 Averages'!O91</f>
        <v>9.5697833501428159E-3</v>
      </c>
      <c r="N91" s="29">
        <f>'CALPUFF 2015 Averages'!P91</f>
        <v>2.1816092582879923E-3</v>
      </c>
      <c r="O91" s="29">
        <f>'CALPUFF 2015 Averages'!Q91</f>
        <v>6.2670400040034805E-3</v>
      </c>
      <c r="P91" s="29">
        <f>'CALPUFF 2015 Averages'!R91</f>
        <v>1.3539760840217074E-3</v>
      </c>
    </row>
    <row r="92" spans="1:16" x14ac:dyDescent="0.25">
      <c r="A92" s="25" t="s">
        <v>343</v>
      </c>
      <c r="B92" s="30" t="s">
        <v>53</v>
      </c>
      <c r="C92" s="31" t="s">
        <v>341</v>
      </c>
      <c r="D92" s="32">
        <v>6041</v>
      </c>
      <c r="E92" s="32">
        <v>2</v>
      </c>
      <c r="F92" s="32" t="s">
        <v>344</v>
      </c>
      <c r="G92" s="29">
        <f>'CALPUFF 2015 Averages'!I92</f>
        <v>7.6434975491270658E-3</v>
      </c>
      <c r="H92" s="29">
        <f>'CALPUFF 2015 Averages'!J92</f>
        <v>3.633151848226956E-3</v>
      </c>
      <c r="I92" s="29">
        <f>'CALPUFF 2015 Averages'!K92</f>
        <v>1.6718775091069654E-2</v>
      </c>
      <c r="J92" s="29">
        <f>'CALPUFF 2015 Averages'!L92</f>
        <v>1.2664874723288916E-2</v>
      </c>
      <c r="K92" s="29">
        <f>'CALPUFF 2015 Averages'!M92</f>
        <v>5.5174139300777775E-3</v>
      </c>
      <c r="L92" s="29">
        <f>'CALPUFF 2015 Averages'!N92</f>
        <v>7.1001180464344621E-3</v>
      </c>
      <c r="M92" s="29">
        <f>'CALPUFF 2015 Averages'!O92</f>
        <v>1.0015388868915563E-2</v>
      </c>
      <c r="N92" s="29">
        <f>'CALPUFF 2015 Averages'!P92</f>
        <v>4.6097186651259097E-3</v>
      </c>
      <c r="O92" s="29">
        <f>'CALPUFF 2015 Averages'!Q92</f>
        <v>6.5633715944265637E-3</v>
      </c>
      <c r="P92" s="29">
        <f>'CALPUFF 2015 Averages'!R92</f>
        <v>2.8184755518568107E-3</v>
      </c>
    </row>
    <row r="93" spans="1:16" x14ac:dyDescent="0.25">
      <c r="A93" s="25" t="s">
        <v>345</v>
      </c>
      <c r="B93" s="30" t="s">
        <v>53</v>
      </c>
      <c r="C93" s="31" t="s">
        <v>346</v>
      </c>
      <c r="D93" s="32">
        <v>1384</v>
      </c>
      <c r="E93" s="32" t="s">
        <v>148</v>
      </c>
      <c r="F93" s="32" t="s">
        <v>347</v>
      </c>
      <c r="G93" s="29">
        <f>'CALPUFF 2015 Averages'!I93</f>
        <v>2.4390722468705908E-2</v>
      </c>
      <c r="H93" s="29">
        <f>'CALPUFF 2015 Averages'!J93</f>
        <v>2.3770314253984456E-3</v>
      </c>
      <c r="I93" s="29">
        <f>'CALPUFF 2015 Averages'!K93</f>
        <v>7.4902856289581904E-2</v>
      </c>
      <c r="J93" s="29">
        <f>'CALPUFF 2015 Averages'!L93</f>
        <v>3.5714288711468624E-2</v>
      </c>
      <c r="K93" s="29">
        <f>'CALPUFF 2015 Averages'!M93</f>
        <v>3.0274699732869108E-2</v>
      </c>
      <c r="L93" s="29">
        <f>'CALPUFF 2015 Averages'!N93</f>
        <v>4.8712918750187595E-3</v>
      </c>
      <c r="M93" s="29">
        <f>'CALPUFF 2015 Averages'!O93</f>
        <v>5.1945843743434285E-2</v>
      </c>
      <c r="N93" s="29">
        <f>'CALPUFF 2015 Averages'!P93</f>
        <v>8.4522532100729363E-3</v>
      </c>
      <c r="O93" s="29">
        <f>'CALPUFF 2015 Averages'!Q93</f>
        <v>1.3699367545097098E-2</v>
      </c>
      <c r="P93" s="29">
        <f>'CALPUFF 2015 Averages'!R93</f>
        <v>2.7924034697001535E-3</v>
      </c>
    </row>
    <row r="94" spans="1:16" x14ac:dyDescent="0.25">
      <c r="A94" s="25" t="s">
        <v>348</v>
      </c>
      <c r="B94" s="30" t="s">
        <v>53</v>
      </c>
      <c r="C94" s="31" t="s">
        <v>349</v>
      </c>
      <c r="D94" s="32">
        <v>1364</v>
      </c>
      <c r="E94" s="32">
        <v>4</v>
      </c>
      <c r="F94" s="32" t="s">
        <v>350</v>
      </c>
      <c r="G94" s="29">
        <f>'CALPUFF 2015 Averages'!I94</f>
        <v>5.6221387326144713E-3</v>
      </c>
      <c r="H94" s="29">
        <f>'CALPUFF 2015 Averages'!J94</f>
        <v>1.5255896248216267E-2</v>
      </c>
      <c r="I94" s="29">
        <f>'CALPUFF 2015 Averages'!K94</f>
        <v>8.9106050321071835E-3</v>
      </c>
      <c r="J94" s="29">
        <f>'CALPUFF 2015 Averages'!L94</f>
        <v>3.9537694644839069E-2</v>
      </c>
      <c r="K94" s="29">
        <f>'CALPUFF 2015 Averages'!M94</f>
        <v>4.6481853753765658E-3</v>
      </c>
      <c r="L94" s="29">
        <f>'CALPUFF 2015 Averages'!N94</f>
        <v>1.6262159824401459E-2</v>
      </c>
      <c r="M94" s="29">
        <f>'CALPUFF 2015 Averages'!O94</f>
        <v>5.7336334311082924E-3</v>
      </c>
      <c r="N94" s="29">
        <f>'CALPUFF 2015 Averages'!P94</f>
        <v>2.5036213948787061E-2</v>
      </c>
      <c r="O94" s="29">
        <f>'CALPUFF 2015 Averages'!Q94</f>
        <v>5.0128853892500392E-3</v>
      </c>
      <c r="P94" s="29">
        <f>'CALPUFF 2015 Averages'!R94</f>
        <v>2.0192982717615351E-2</v>
      </c>
    </row>
    <row r="95" spans="1:16" x14ac:dyDescent="0.25">
      <c r="A95" s="25" t="s">
        <v>351</v>
      </c>
      <c r="B95" s="30" t="s">
        <v>53</v>
      </c>
      <c r="C95" s="31" t="s">
        <v>349</v>
      </c>
      <c r="D95" s="32">
        <v>1364</v>
      </c>
      <c r="E95" s="32" t="s">
        <v>233</v>
      </c>
      <c r="F95" s="32" t="s">
        <v>352</v>
      </c>
      <c r="G95" s="29">
        <f>'CALPUFF 2015 Averages'!I95</f>
        <v>9.8705014963659687E-2</v>
      </c>
      <c r="H95" s="29">
        <f>'CALPUFF 2015 Averages'!J95</f>
        <v>2.7753346232940734E-2</v>
      </c>
      <c r="I95" s="29">
        <f>'CALPUFF 2015 Averages'!K95</f>
        <v>0.18153076500280424</v>
      </c>
      <c r="J95" s="29">
        <f>'CALPUFF 2015 Averages'!L95</f>
        <v>7.581576531438898E-2</v>
      </c>
      <c r="K95" s="29">
        <f>'CALPUFF 2015 Averages'!M95</f>
        <v>8.8554212189194237E-2</v>
      </c>
      <c r="L95" s="29">
        <f>'CALPUFF 2015 Averages'!N95</f>
        <v>2.9732870131488748E-2</v>
      </c>
      <c r="M95" s="29">
        <f>'CALPUFF 2015 Averages'!O95</f>
        <v>0.10788826422384246</v>
      </c>
      <c r="N95" s="29">
        <f>'CALPUFF 2015 Averages'!P95</f>
        <v>4.9007957624478092E-2</v>
      </c>
      <c r="O95" s="29">
        <f>'CALPUFF 2015 Averages'!Q95</f>
        <v>9.5669968841527994E-2</v>
      </c>
      <c r="P95" s="29">
        <f>'CALPUFF 2015 Averages'!R95</f>
        <v>3.8293258054465006E-2</v>
      </c>
    </row>
    <row r="96" spans="1:16" x14ac:dyDescent="0.25">
      <c r="A96" s="25" t="s">
        <v>353</v>
      </c>
      <c r="B96" s="30" t="s">
        <v>53</v>
      </c>
      <c r="C96" s="31" t="s">
        <v>354</v>
      </c>
      <c r="D96" s="32">
        <v>1378</v>
      </c>
      <c r="E96" s="32">
        <v>1</v>
      </c>
      <c r="F96" s="32" t="s">
        <v>355</v>
      </c>
      <c r="G96" s="29">
        <f>'CALPUFF 2015 Averages'!I96</f>
        <v>2.4404551297310163E-2</v>
      </c>
      <c r="H96" s="29">
        <f>'CALPUFF 2015 Averages'!J96</f>
        <v>3.8003547072624792E-3</v>
      </c>
      <c r="I96" s="29">
        <f>'CALPUFF 2015 Averages'!K96</f>
        <v>4.4478998139208754E-2</v>
      </c>
      <c r="J96" s="29">
        <f>'CALPUFF 2015 Averages'!L96</f>
        <v>2.5218891103260432E-2</v>
      </c>
      <c r="K96" s="29">
        <f>'CALPUFF 2015 Averages'!M96</f>
        <v>2.4922255791375639E-2</v>
      </c>
      <c r="L96" s="29">
        <f>'CALPUFF 2015 Averages'!N96</f>
        <v>6.3797780291793638E-3</v>
      </c>
      <c r="M96" s="29">
        <f>'CALPUFF 2015 Averages'!O96</f>
        <v>3.0877780129985707E-2</v>
      </c>
      <c r="N96" s="29">
        <f>'CALPUFF 2015 Averages'!P96</f>
        <v>7.4320184541948713E-3</v>
      </c>
      <c r="O96" s="29">
        <f>'CALPUFF 2015 Averages'!Q96</f>
        <v>3.0843552978614384E-2</v>
      </c>
      <c r="P96" s="29">
        <f>'CALPUFF 2015 Averages'!R96</f>
        <v>3.8353967908093096E-3</v>
      </c>
    </row>
    <row r="97" spans="1:16" x14ac:dyDescent="0.25">
      <c r="A97" s="25" t="s">
        <v>356</v>
      </c>
      <c r="B97" s="30" t="s">
        <v>53</v>
      </c>
      <c r="C97" s="31" t="s">
        <v>354</v>
      </c>
      <c r="D97" s="32">
        <v>1378</v>
      </c>
      <c r="E97" s="32">
        <v>2</v>
      </c>
      <c r="F97" s="32" t="s">
        <v>357</v>
      </c>
      <c r="G97" s="29">
        <f>'CALPUFF 2015 Averages'!I97</f>
        <v>3.0783803407147148E-2</v>
      </c>
      <c r="H97" s="29">
        <f>'CALPUFF 2015 Averages'!J97</f>
        <v>4.5462574415520247E-3</v>
      </c>
      <c r="I97" s="29">
        <f>'CALPUFF 2015 Averages'!K97</f>
        <v>5.6098972121811037E-2</v>
      </c>
      <c r="J97" s="29">
        <f>'CALPUFF 2015 Averages'!L97</f>
        <v>3.0162262164200454E-2</v>
      </c>
      <c r="K97" s="29">
        <f>'CALPUFF 2015 Averages'!M97</f>
        <v>3.1433349985696829E-2</v>
      </c>
      <c r="L97" s="29">
        <f>'CALPUFF 2015 Averages'!N97</f>
        <v>7.6710150027306072E-3</v>
      </c>
      <c r="M97" s="29">
        <f>'CALPUFF 2015 Averages'!O97</f>
        <v>3.8944175330923467E-2</v>
      </c>
      <c r="N97" s="29">
        <f>'CALPUFF 2015 Averages'!P97</f>
        <v>8.8759410735183217E-3</v>
      </c>
      <c r="O97" s="29">
        <f>'CALPUFF 2015 Averages'!Q97</f>
        <v>3.8903435336644733E-2</v>
      </c>
      <c r="P97" s="29">
        <f>'CALPUFF 2015 Averages'!R97</f>
        <v>4.6182857514368196E-3</v>
      </c>
    </row>
    <row r="98" spans="1:16" x14ac:dyDescent="0.25">
      <c r="A98" s="25" t="s">
        <v>358</v>
      </c>
      <c r="B98" s="30" t="s">
        <v>53</v>
      </c>
      <c r="C98" s="31" t="s">
        <v>354</v>
      </c>
      <c r="D98" s="32">
        <v>1378</v>
      </c>
      <c r="E98" s="32">
        <v>3</v>
      </c>
      <c r="F98" s="32" t="s">
        <v>359</v>
      </c>
      <c r="G98" s="29">
        <f>'CALPUFF 2015 Averages'!I98</f>
        <v>1.9891214343739121E-2</v>
      </c>
      <c r="H98" s="29">
        <f>'CALPUFF 2015 Averages'!J98</f>
        <v>8.8131761007657506E-3</v>
      </c>
      <c r="I98" s="29">
        <f>'CALPUFF 2015 Averages'!K98</f>
        <v>4.0354435041768187E-2</v>
      </c>
      <c r="J98" s="29">
        <f>'CALPUFF 2015 Averages'!L98</f>
        <v>6.6005105725722241E-2</v>
      </c>
      <c r="K98" s="29">
        <f>'CALPUFF 2015 Averages'!M98</f>
        <v>2.0306849765053953E-2</v>
      </c>
      <c r="L98" s="29">
        <f>'CALPUFF 2015 Averages'!N98</f>
        <v>1.4870387204142011E-2</v>
      </c>
      <c r="M98" s="29">
        <f>'CALPUFF 2015 Averages'!O98</f>
        <v>2.7496898059519662E-2</v>
      </c>
      <c r="N98" s="29">
        <f>'CALPUFF 2015 Averages'!P98</f>
        <v>1.9821348111729899E-2</v>
      </c>
      <c r="O98" s="29">
        <f>'CALPUFF 2015 Averages'!Q98</f>
        <v>2.5310489253393666E-2</v>
      </c>
      <c r="P98" s="29">
        <f>'CALPUFF 2015 Averages'!R98</f>
        <v>9.3473930560389832E-3</v>
      </c>
    </row>
    <row r="99" spans="1:16" x14ac:dyDescent="0.25">
      <c r="A99" s="25" t="s">
        <v>360</v>
      </c>
      <c r="B99" s="30" t="s">
        <v>53</v>
      </c>
      <c r="C99" s="31" t="s">
        <v>361</v>
      </c>
      <c r="D99" s="32"/>
      <c r="E99" s="32" t="s">
        <v>362</v>
      </c>
      <c r="F99" s="32" t="s">
        <v>363</v>
      </c>
      <c r="G99" s="29">
        <f>'CALPUFF 2015 Averages'!I99</f>
        <v>3.3137990248269467E-2</v>
      </c>
      <c r="H99" s="29">
        <f>'CALPUFF 2015 Averages'!J99</f>
        <v>1.4622586182031438E-2</v>
      </c>
      <c r="I99" s="29">
        <f>'CALPUFF 2015 Averages'!K99</f>
        <v>5.2860589436902868E-2</v>
      </c>
      <c r="J99" s="29">
        <f>'CALPUFF 2015 Averages'!L99</f>
        <v>1.608373282211531E-2</v>
      </c>
      <c r="K99" s="29">
        <f>'CALPUFF 2015 Averages'!M99</f>
        <v>3.6834182916886476E-2</v>
      </c>
      <c r="L99" s="29">
        <f>'CALPUFF 2015 Averages'!N99</f>
        <v>2.372771573000957E-2</v>
      </c>
      <c r="M99" s="29">
        <f>'CALPUFF 2015 Averages'!O99</f>
        <v>3.2684604575320124E-2</v>
      </c>
      <c r="N99" s="29">
        <f>'CALPUFF 2015 Averages'!P99</f>
        <v>2.2518050917565882E-2</v>
      </c>
      <c r="O99" s="29">
        <f>'CALPUFF 2015 Averages'!Q99</f>
        <v>4.0649742714178379E-2</v>
      </c>
      <c r="P99" s="29">
        <f>'CALPUFF 2015 Averages'!R99</f>
        <v>1.5949381517967851E-2</v>
      </c>
    </row>
    <row r="100" spans="1:16" x14ac:dyDescent="0.25">
      <c r="A100" s="25" t="s">
        <v>364</v>
      </c>
      <c r="B100" s="30" t="s">
        <v>53</v>
      </c>
      <c r="C100" s="31" t="s">
        <v>361</v>
      </c>
      <c r="D100" s="32"/>
      <c r="E100" s="32" t="s">
        <v>365</v>
      </c>
      <c r="F100" s="32" t="s">
        <v>366</v>
      </c>
      <c r="G100" s="29">
        <f>'CALPUFF 2015 Averages'!I100</f>
        <v>2.8383363451409453E-2</v>
      </c>
      <c r="H100" s="29">
        <f>'CALPUFF 2015 Averages'!J100</f>
        <v>1.3078156846742748E-2</v>
      </c>
      <c r="I100" s="29">
        <f>'CALPUFF 2015 Averages'!K100</f>
        <v>4.5363725542618721E-2</v>
      </c>
      <c r="J100" s="29">
        <f>'CALPUFF 2015 Averages'!L100</f>
        <v>1.4569276770590563E-2</v>
      </c>
      <c r="K100" s="29">
        <f>'CALPUFF 2015 Averages'!M100</f>
        <v>3.1596133338607953E-2</v>
      </c>
      <c r="L100" s="29">
        <f>'CALPUFF 2015 Averages'!N100</f>
        <v>2.1448347479715812E-2</v>
      </c>
      <c r="M100" s="29">
        <f>'CALPUFF 2015 Averages'!O100</f>
        <v>2.8040844168908379E-2</v>
      </c>
      <c r="N100" s="29">
        <f>'CALPUFF 2015 Averages'!P100</f>
        <v>2.0373772126400388E-2</v>
      </c>
      <c r="O100" s="29">
        <f>'CALPUFF 2015 Averages'!Q100</f>
        <v>3.4837361801207133E-2</v>
      </c>
      <c r="P100" s="29">
        <f>'CALPUFF 2015 Averages'!R100</f>
        <v>1.4444807072667994E-2</v>
      </c>
    </row>
    <row r="101" spans="1:16" x14ac:dyDescent="0.25">
      <c r="A101" s="25" t="s">
        <v>367</v>
      </c>
      <c r="B101" s="30" t="s">
        <v>55</v>
      </c>
      <c r="C101" s="31" t="s">
        <v>368</v>
      </c>
      <c r="D101" s="32">
        <v>1619</v>
      </c>
      <c r="E101" s="32">
        <v>1</v>
      </c>
      <c r="F101" s="32" t="s">
        <v>369</v>
      </c>
      <c r="G101" s="29">
        <f>'CALPUFF 2015 Averages'!I101</f>
        <v>3.3074450094371044E-2</v>
      </c>
      <c r="H101" s="29">
        <f>'CALPUFF 2015 Averages'!J101</f>
        <v>1.2820216746681729E-2</v>
      </c>
      <c r="I101" s="29">
        <f>'CALPUFF 2015 Averages'!K101</f>
        <v>2.5084262920079071E-2</v>
      </c>
      <c r="J101" s="29">
        <f>'CALPUFF 2015 Averages'!L101</f>
        <v>1.4773280852866423E-2</v>
      </c>
      <c r="K101" s="29">
        <f>'CALPUFF 2015 Averages'!M101</f>
        <v>1.2604646757036618E-2</v>
      </c>
      <c r="L101" s="29">
        <f>'CALPUFF 2015 Averages'!N101</f>
        <v>1.6997693683516897E-2</v>
      </c>
      <c r="M101" s="29">
        <f>'CALPUFF 2015 Averages'!O101</f>
        <v>2.2257601430857574E-2</v>
      </c>
      <c r="N101" s="29">
        <f>'CALPUFF 2015 Averages'!P101</f>
        <v>6.4625188270733313E-3</v>
      </c>
      <c r="O101" s="29">
        <f>'CALPUFF 2015 Averages'!Q101</f>
        <v>4.2467287960086607E-2</v>
      </c>
      <c r="P101" s="29">
        <f>'CALPUFF 2015 Averages'!R101</f>
        <v>1.5587057563776711E-2</v>
      </c>
    </row>
    <row r="102" spans="1:16" x14ac:dyDescent="0.25">
      <c r="A102" s="25" t="s">
        <v>370</v>
      </c>
      <c r="B102" s="30" t="s">
        <v>55</v>
      </c>
      <c r="C102" s="31" t="s">
        <v>368</v>
      </c>
      <c r="D102" s="32">
        <v>1619</v>
      </c>
      <c r="E102" s="32">
        <v>2</v>
      </c>
      <c r="F102" s="32" t="s">
        <v>371</v>
      </c>
      <c r="G102" s="29">
        <f>'CALPUFF 2015 Averages'!I102</f>
        <v>3.2058551935646058E-2</v>
      </c>
      <c r="H102" s="29">
        <f>'CALPUFF 2015 Averages'!J102</f>
        <v>4.7833677464665075E-2</v>
      </c>
      <c r="I102" s="29">
        <f>'CALPUFF 2015 Averages'!K102</f>
        <v>2.4435357387411111E-2</v>
      </c>
      <c r="J102" s="29">
        <f>'CALPUFF 2015 Averages'!L102</f>
        <v>5.5323686067948373E-2</v>
      </c>
      <c r="K102" s="29">
        <f>'CALPUFF 2015 Averages'!M102</f>
        <v>1.255584303397419E-2</v>
      </c>
      <c r="L102" s="29">
        <f>'CALPUFF 2015 Averages'!N102</f>
        <v>5.7922910016679832E-2</v>
      </c>
      <c r="M102" s="29">
        <f>'CALPUFF 2015 Averages'!O102</f>
        <v>2.2192863664296372E-2</v>
      </c>
      <c r="N102" s="29">
        <f>'CALPUFF 2015 Averages'!P102</f>
        <v>2.228436695636906E-2</v>
      </c>
      <c r="O102" s="29">
        <f>'CALPUFF 2015 Averages'!Q102</f>
        <v>3.899101150030726E-2</v>
      </c>
      <c r="P102" s="29">
        <f>'CALPUFF 2015 Averages'!R102</f>
        <v>5.7117946273373708E-2</v>
      </c>
    </row>
    <row r="103" spans="1:16" x14ac:dyDescent="0.25">
      <c r="A103" s="25" t="s">
        <v>372</v>
      </c>
      <c r="B103" s="30" t="s">
        <v>55</v>
      </c>
      <c r="C103" s="31" t="s">
        <v>368</v>
      </c>
      <c r="D103" s="32">
        <v>1619</v>
      </c>
      <c r="E103" s="32">
        <v>3</v>
      </c>
      <c r="F103" s="32" t="s">
        <v>373</v>
      </c>
      <c r="G103" s="29">
        <f>'CALPUFF 2015 Averages'!I103</f>
        <v>3.3427568224299063E-2</v>
      </c>
      <c r="H103" s="29">
        <f>'CALPUFF 2015 Averages'!J103</f>
        <v>2.0750990190218345E-2</v>
      </c>
      <c r="I103" s="29">
        <f>'CALPUFF 2015 Averages'!K103</f>
        <v>1.9447872507999016E-2</v>
      </c>
      <c r="J103" s="29">
        <f>'CALPUFF 2015 Averages'!L103</f>
        <v>2.1846021096304631E-2</v>
      </c>
      <c r="K103" s="29">
        <f>'CALPUFF 2015 Averages'!M103</f>
        <v>8.8090755318026796E-3</v>
      </c>
      <c r="L103" s="29">
        <f>'CALPUFF 2015 Averages'!N103</f>
        <v>1.9252147322527339E-2</v>
      </c>
      <c r="M103" s="29">
        <f>'CALPUFF 2015 Averages'!O103</f>
        <v>1.3781113322316374E-2</v>
      </c>
      <c r="N103" s="29">
        <f>'CALPUFF 2015 Averages'!P103</f>
        <v>1.0924555746984987E-2</v>
      </c>
      <c r="O103" s="29">
        <f>'CALPUFF 2015 Averages'!Q103</f>
        <v>1.7409240181428219E-2</v>
      </c>
      <c r="P103" s="29">
        <f>'CALPUFF 2015 Averages'!R103</f>
        <v>1.2357470131148693E-2</v>
      </c>
    </row>
    <row r="104" spans="1:16" x14ac:dyDescent="0.25">
      <c r="A104" s="25" t="s">
        <v>374</v>
      </c>
      <c r="B104" s="30" t="s">
        <v>55</v>
      </c>
      <c r="C104" s="31" t="s">
        <v>368</v>
      </c>
      <c r="D104" s="32">
        <v>1619</v>
      </c>
      <c r="E104" s="32">
        <v>4</v>
      </c>
      <c r="F104" s="32" t="s">
        <v>375</v>
      </c>
      <c r="G104" s="29">
        <f>'CALPUFF 2015 Averages'!I104</f>
        <v>0.26698250665858253</v>
      </c>
      <c r="H104" s="29">
        <f>'CALPUFF 2015 Averages'!J104</f>
        <v>7.7798000000000006E-2</v>
      </c>
      <c r="I104" s="29">
        <f>'CALPUFF 2015 Averages'!K104</f>
        <v>0.14812</v>
      </c>
      <c r="J104" s="29">
        <f>'CALPUFF 2015 Averages'!L104</f>
        <v>5.6243000000000001E-2</v>
      </c>
      <c r="K104" s="29">
        <f>'CALPUFF 2015 Averages'!M104</f>
        <v>7.4393000000000001E-2</v>
      </c>
      <c r="L104" s="29">
        <f>'CALPUFF 2015 Averages'!N104</f>
        <v>6.2017999999999997E-2</v>
      </c>
      <c r="M104" s="29">
        <f>'CALPUFF 2015 Averages'!O104</f>
        <v>0.11938</v>
      </c>
      <c r="N104" s="29">
        <f>'CALPUFF 2015 Averages'!P104</f>
        <v>4.8909000000000001E-2</v>
      </c>
      <c r="O104" s="29">
        <f>'CALPUFF 2015 Averages'!Q104</f>
        <v>0.12368</v>
      </c>
      <c r="P104" s="29">
        <f>'CALPUFF 2015 Averages'!R104</f>
        <v>3.9801999999999997E-2</v>
      </c>
    </row>
    <row r="105" spans="1:16" x14ac:dyDescent="0.25">
      <c r="A105" s="25" t="s">
        <v>376</v>
      </c>
      <c r="B105" s="30" t="s">
        <v>55</v>
      </c>
      <c r="C105" s="31" t="s">
        <v>377</v>
      </c>
      <c r="D105" s="32">
        <v>1599</v>
      </c>
      <c r="E105" s="32">
        <v>1</v>
      </c>
      <c r="F105" s="32" t="s">
        <v>378</v>
      </c>
      <c r="G105" s="29">
        <f>'CALPUFF 2015 Averages'!I105</f>
        <v>0.1759</v>
      </c>
      <c r="H105" s="29">
        <f>'CALPUFF 2015 Averages'!J105</f>
        <v>5.5828237526175169E-2</v>
      </c>
      <c r="I105" s="29">
        <f>'CALPUFF 2015 Averages'!K105</f>
        <v>7.5477275868293725E-2</v>
      </c>
      <c r="J105" s="29">
        <f>'CALPUFF 2015 Averages'!L105</f>
        <v>1.4991088923387968E-2</v>
      </c>
      <c r="K105" s="29">
        <f>'CALPUFF 2015 Averages'!M105</f>
        <v>8.0149537114593106E-2</v>
      </c>
      <c r="L105" s="29">
        <f>'CALPUFF 2015 Averages'!N105</f>
        <v>3.2052989204996746E-2</v>
      </c>
      <c r="M105" s="29">
        <f>'CALPUFF 2015 Averages'!O105</f>
        <v>5.0724419633186503E-2</v>
      </c>
      <c r="N105" s="29">
        <f>'CALPUFF 2015 Averages'!P105</f>
        <v>1.085001666185284E-2</v>
      </c>
      <c r="O105" s="29">
        <f>'CALPUFF 2015 Averages'!Q105</f>
        <v>0.11104877283558379</v>
      </c>
      <c r="P105" s="29">
        <f>'CALPUFF 2015 Averages'!R105</f>
        <v>3.8426156112354677E-2</v>
      </c>
    </row>
    <row r="106" spans="1:16" x14ac:dyDescent="0.25">
      <c r="A106" s="25" t="s">
        <v>379</v>
      </c>
      <c r="B106" s="30" t="s">
        <v>55</v>
      </c>
      <c r="C106" s="31" t="s">
        <v>377</v>
      </c>
      <c r="D106" s="32">
        <v>1599</v>
      </c>
      <c r="E106" s="32">
        <v>2</v>
      </c>
      <c r="F106" s="32" t="s">
        <v>380</v>
      </c>
      <c r="G106" s="29">
        <f>'CALPUFF 2015 Averages'!I106</f>
        <v>0.14585000000000001</v>
      </c>
      <c r="H106" s="29">
        <f>'CALPUFF 2015 Averages'!J106</f>
        <v>8.6700764577782335E-2</v>
      </c>
      <c r="I106" s="29">
        <f>'CALPUFF 2015 Averages'!K106</f>
        <v>5.4791624769419962E-2</v>
      </c>
      <c r="J106" s="29">
        <f>'CALPUFF 2015 Averages'!L106</f>
        <v>2.767443910125026E-2</v>
      </c>
      <c r="K106" s="29">
        <f>'CALPUFF 2015 Averages'!M106</f>
        <v>5.763850919758147E-2</v>
      </c>
      <c r="L106" s="29">
        <f>'CALPUFF 2015 Averages'!N106</f>
        <v>4.4105971151875381E-2</v>
      </c>
      <c r="M106" s="29">
        <f>'CALPUFF 2015 Averages'!O106</f>
        <v>4.1026188819430216E-2</v>
      </c>
      <c r="N106" s="29">
        <f>'CALPUFF 2015 Averages'!P106</f>
        <v>1.5607349969255996E-2</v>
      </c>
      <c r="O106" s="29">
        <f>'CALPUFF 2015 Averages'!Q106</f>
        <v>9.1599064792990376E-2</v>
      </c>
      <c r="P106" s="29">
        <f>'CALPUFF 2015 Averages'!R106</f>
        <v>5.9736717257634762E-2</v>
      </c>
    </row>
    <row r="107" spans="1:16" x14ac:dyDescent="0.25">
      <c r="A107" s="25" t="s">
        <v>381</v>
      </c>
      <c r="B107" s="30" t="s">
        <v>55</v>
      </c>
      <c r="C107" s="31" t="s">
        <v>382</v>
      </c>
      <c r="D107" s="32">
        <v>1626</v>
      </c>
      <c r="E107" s="32">
        <v>3</v>
      </c>
      <c r="F107" s="32" t="s">
        <v>383</v>
      </c>
      <c r="G107" s="29">
        <f>'CALPUFF 2015 Averages'!I107</f>
        <v>0</v>
      </c>
      <c r="H107" s="29">
        <f>'CALPUFF 2015 Averages'!J107</f>
        <v>0</v>
      </c>
      <c r="I107" s="29">
        <f>'CALPUFF 2015 Averages'!K107</f>
        <v>0</v>
      </c>
      <c r="J107" s="29">
        <f>'CALPUFF 2015 Averages'!L107</f>
        <v>0</v>
      </c>
      <c r="K107" s="29">
        <f>'CALPUFF 2015 Averages'!M107</f>
        <v>0</v>
      </c>
      <c r="L107" s="29">
        <f>'CALPUFF 2015 Averages'!N107</f>
        <v>0</v>
      </c>
      <c r="M107" s="29">
        <f>'CALPUFF 2015 Averages'!O107</f>
        <v>0</v>
      </c>
      <c r="N107" s="29">
        <f>'CALPUFF 2015 Averages'!P107</f>
        <v>0</v>
      </c>
      <c r="O107" s="29">
        <f>'CALPUFF 2015 Averages'!Q107</f>
        <v>0</v>
      </c>
      <c r="P107" s="29">
        <f>'CALPUFF 2015 Averages'!R107</f>
        <v>0</v>
      </c>
    </row>
    <row r="108" spans="1:16" x14ac:dyDescent="0.25">
      <c r="A108" s="25" t="s">
        <v>384</v>
      </c>
      <c r="B108" s="30" t="s">
        <v>55</v>
      </c>
      <c r="C108" s="31" t="s">
        <v>382</v>
      </c>
      <c r="D108" s="32">
        <v>1626</v>
      </c>
      <c r="E108" s="32">
        <v>1</v>
      </c>
      <c r="F108" s="32"/>
      <c r="G108" s="29">
        <f>'CALPUFF 2015 Averages'!I108</f>
        <v>0</v>
      </c>
      <c r="H108" s="29">
        <f>'CALPUFF 2015 Averages'!J108</f>
        <v>0</v>
      </c>
      <c r="I108" s="29">
        <f>'CALPUFF 2015 Averages'!K108</f>
        <v>0</v>
      </c>
      <c r="J108" s="29">
        <f>'CALPUFF 2015 Averages'!L108</f>
        <v>0</v>
      </c>
      <c r="K108" s="29">
        <f>'CALPUFF 2015 Averages'!M108</f>
        <v>0</v>
      </c>
      <c r="L108" s="29">
        <f>'CALPUFF 2015 Averages'!N108</f>
        <v>0</v>
      </c>
      <c r="M108" s="29">
        <f>'CALPUFF 2015 Averages'!O108</f>
        <v>0</v>
      </c>
      <c r="N108" s="29">
        <f>'CALPUFF 2015 Averages'!P108</f>
        <v>0</v>
      </c>
      <c r="O108" s="29">
        <f>'CALPUFF 2015 Averages'!Q108</f>
        <v>0</v>
      </c>
      <c r="P108" s="29">
        <f>'CALPUFF 2015 Averages'!R108</f>
        <v>0</v>
      </c>
    </row>
    <row r="109" spans="1:16" x14ac:dyDescent="0.25">
      <c r="A109" s="25" t="s">
        <v>385</v>
      </c>
      <c r="B109" s="30" t="s">
        <v>56</v>
      </c>
      <c r="C109" s="31" t="s">
        <v>386</v>
      </c>
      <c r="D109" s="32">
        <v>602</v>
      </c>
      <c r="E109" s="32">
        <v>1</v>
      </c>
      <c r="F109" s="32" t="s">
        <v>387</v>
      </c>
      <c r="G109" s="29">
        <f>'CALPUFF 2015 Averages'!I109</f>
        <v>2.4691999999999999E-2</v>
      </c>
      <c r="H109" s="29">
        <f>'CALPUFF 2015 Averages'!J109</f>
        <v>1.1483E-2</v>
      </c>
      <c r="I109" s="29">
        <f>'CALPUFF 2015 Averages'!K109</f>
        <v>6.0392000000000001E-2</v>
      </c>
      <c r="J109" s="29">
        <f>'CALPUFF 2015 Averages'!L109</f>
        <v>2.4909000000000001E-2</v>
      </c>
      <c r="K109" s="29">
        <f>'CALPUFF 2015 Averages'!M109</f>
        <v>1.9259999999999999E-2</v>
      </c>
      <c r="L109" s="29">
        <f>'CALPUFF 2015 Averages'!N109</f>
        <v>4.1739000000000004E-3</v>
      </c>
      <c r="M109" s="29">
        <f>'CALPUFF 2015 Averages'!O109</f>
        <v>2.3227999999999999E-2</v>
      </c>
      <c r="N109" s="29">
        <f>'CALPUFF 2015 Averages'!P109</f>
        <v>6.8744000000000001E-3</v>
      </c>
      <c r="O109" s="29">
        <f>'CALPUFF 2015 Averages'!Q109</f>
        <v>2.8171000000000002E-2</v>
      </c>
      <c r="P109" s="29">
        <f>'CALPUFF 2015 Averages'!R109</f>
        <v>9.0840000000000001E-3</v>
      </c>
    </row>
    <row r="110" spans="1:16" x14ac:dyDescent="0.25">
      <c r="A110" s="25" t="s">
        <v>388</v>
      </c>
      <c r="B110" s="30" t="s">
        <v>56</v>
      </c>
      <c r="C110" s="31" t="s">
        <v>386</v>
      </c>
      <c r="D110" s="32">
        <v>602</v>
      </c>
      <c r="E110" s="32">
        <v>2</v>
      </c>
      <c r="F110" s="32" t="s">
        <v>389</v>
      </c>
      <c r="G110" s="29">
        <f>'CALPUFF 2015 Averages'!I110</f>
        <v>2.2765000000000001E-2</v>
      </c>
      <c r="H110" s="29">
        <f>'CALPUFF 2015 Averages'!J110</f>
        <v>1.5483E-2</v>
      </c>
      <c r="I110" s="29">
        <f>'CALPUFF 2015 Averages'!K110</f>
        <v>5.5676000000000003E-2</v>
      </c>
      <c r="J110" s="29">
        <f>'CALPUFF 2015 Averages'!L110</f>
        <v>3.3722000000000002E-2</v>
      </c>
      <c r="K110" s="29">
        <f>'CALPUFF 2015 Averages'!M110</f>
        <v>1.7757999999999999E-2</v>
      </c>
      <c r="L110" s="29">
        <f>'CALPUFF 2015 Averages'!N110</f>
        <v>5.6284999999999998E-3</v>
      </c>
      <c r="M110" s="29">
        <f>'CALPUFF 2015 Averages'!O110</f>
        <v>2.1412E-2</v>
      </c>
      <c r="N110" s="29">
        <f>'CALPUFF 2015 Averages'!P110</f>
        <v>9.3004999999999997E-3</v>
      </c>
      <c r="O110" s="29">
        <f>'CALPUFF 2015 Averages'!Q110</f>
        <v>2.5967E-2</v>
      </c>
      <c r="P110" s="29">
        <f>'CALPUFF 2015 Averages'!R110</f>
        <v>1.2206E-2</v>
      </c>
    </row>
    <row r="111" spans="1:16" x14ac:dyDescent="0.25">
      <c r="A111" s="25" t="s">
        <v>390</v>
      </c>
      <c r="B111" s="30" t="s">
        <v>56</v>
      </c>
      <c r="C111" s="31" t="s">
        <v>391</v>
      </c>
      <c r="D111" s="32">
        <v>1552</v>
      </c>
      <c r="E111" s="32">
        <v>1</v>
      </c>
      <c r="F111" s="32" t="s">
        <v>392</v>
      </c>
      <c r="G111" s="29">
        <f>'CALPUFF 2015 Averages'!I111</f>
        <v>2.7324999999999999E-2</v>
      </c>
      <c r="H111" s="29">
        <f>'CALPUFF 2015 Averages'!J111</f>
        <v>2.366E-2</v>
      </c>
      <c r="I111" s="29">
        <f>'CALPUFF 2015 Averages'!K111</f>
        <v>3.5675999999999999E-2</v>
      </c>
      <c r="J111" s="29">
        <f>'CALPUFF 2015 Averages'!L111</f>
        <v>6.7885000000000001E-2</v>
      </c>
      <c r="K111" s="29">
        <f>'CALPUFF 2015 Averages'!M111</f>
        <v>1.7217E-2</v>
      </c>
      <c r="L111" s="29">
        <f>'CALPUFF 2015 Averages'!N111</f>
        <v>1.3443999999999999E-2</v>
      </c>
      <c r="M111" s="29">
        <f>'CALPUFF 2015 Averages'!O111</f>
        <v>1.4789E-2</v>
      </c>
      <c r="N111" s="29">
        <f>'CALPUFF 2015 Averages'!P111</f>
        <v>2.2277000000000002E-2</v>
      </c>
      <c r="O111" s="29">
        <f>'CALPUFF 2015 Averages'!Q111</f>
        <v>2.1805000000000001E-2</v>
      </c>
      <c r="P111" s="29">
        <f>'CALPUFF 2015 Averages'!R111</f>
        <v>1.9327E-2</v>
      </c>
    </row>
    <row r="112" spans="1:16" x14ac:dyDescent="0.25">
      <c r="A112" s="25" t="s">
        <v>393</v>
      </c>
      <c r="B112" s="30" t="s">
        <v>56</v>
      </c>
      <c r="C112" s="31" t="s">
        <v>391</v>
      </c>
      <c r="D112" s="32">
        <v>1552</v>
      </c>
      <c r="E112" s="32">
        <v>2</v>
      </c>
      <c r="F112" s="32" t="s">
        <v>394</v>
      </c>
      <c r="G112" s="29">
        <f>'CALPUFF 2015 Averages'!I112</f>
        <v>5.4496999999999997E-2</v>
      </c>
      <c r="H112" s="29">
        <f>'CALPUFF 2015 Averages'!J112</f>
        <v>3.6831999999999997E-2</v>
      </c>
      <c r="I112" s="29">
        <f>'CALPUFF 2015 Averages'!K112</f>
        <v>7.1093000000000003E-2</v>
      </c>
      <c r="J112" s="29">
        <f>'CALPUFF 2015 Averages'!L112</f>
        <v>0.10499</v>
      </c>
      <c r="K112" s="29">
        <f>'CALPUFF 2015 Averages'!M112</f>
        <v>3.4389999999999997E-2</v>
      </c>
      <c r="L112" s="29">
        <f>'CALPUFF 2015 Averages'!N112</f>
        <v>2.0875000000000001E-2</v>
      </c>
      <c r="M112" s="29">
        <f>'CALPUFF 2015 Averages'!O112</f>
        <v>2.9465999999999999E-2</v>
      </c>
      <c r="N112" s="29">
        <f>'CALPUFF 2015 Averages'!P112</f>
        <v>3.4229999999999997E-2</v>
      </c>
      <c r="O112" s="29">
        <f>'CALPUFF 2015 Averages'!Q112</f>
        <v>4.3506000000000003E-2</v>
      </c>
      <c r="P112" s="29">
        <f>'CALPUFF 2015 Averages'!R112</f>
        <v>3.0110999999999999E-2</v>
      </c>
    </row>
    <row r="113" spans="1:16" x14ac:dyDescent="0.25">
      <c r="A113" s="25" t="s">
        <v>395</v>
      </c>
      <c r="B113" s="30" t="s">
        <v>56</v>
      </c>
      <c r="C113" s="31" t="s">
        <v>396</v>
      </c>
      <c r="D113" s="32">
        <v>1571</v>
      </c>
      <c r="E113" s="32" t="s">
        <v>148</v>
      </c>
      <c r="F113" s="32" t="s">
        <v>397</v>
      </c>
      <c r="G113" s="29">
        <f>'CALPUFF 2015 Averages'!I113</f>
        <v>4.5288000000000002E-2</v>
      </c>
      <c r="H113" s="29">
        <f>'CALPUFF 2015 Averages'!J113</f>
        <v>1.1462929676796468E-3</v>
      </c>
      <c r="I113" s="29">
        <f>'CALPUFF 2015 Averages'!K113</f>
        <v>0.24097350006896234</v>
      </c>
      <c r="J113" s="29">
        <f>'CALPUFF 2015 Averages'!L113</f>
        <v>5.2044040779734265E-3</v>
      </c>
      <c r="K113" s="29">
        <f>'CALPUFF 2015 Averages'!M113</f>
        <v>4.4866184773113882E-2</v>
      </c>
      <c r="L113" s="29">
        <f>'CALPUFF 2015 Averages'!N113</f>
        <v>7.4650436025929846E-4</v>
      </c>
      <c r="M113" s="29">
        <f>'CALPUFF 2015 Averages'!O113</f>
        <v>8.744733924877017E-2</v>
      </c>
      <c r="N113" s="29">
        <f>'CALPUFF 2015 Averages'!P113</f>
        <v>1.508138335248954E-3</v>
      </c>
      <c r="O113" s="29">
        <f>'CALPUFF 2015 Averages'!Q113</f>
        <v>7.8505278469955406E-2</v>
      </c>
      <c r="P113" s="29">
        <f>'CALPUFF 2015 Averages'!R113</f>
        <v>7.0285771412808608E-4</v>
      </c>
    </row>
    <row r="114" spans="1:16" x14ac:dyDescent="0.25">
      <c r="A114" s="25" t="s">
        <v>398</v>
      </c>
      <c r="B114" s="30" t="s">
        <v>56</v>
      </c>
      <c r="C114" s="31" t="s">
        <v>399</v>
      </c>
      <c r="D114" s="32">
        <v>1572</v>
      </c>
      <c r="E114" s="32" t="s">
        <v>233</v>
      </c>
      <c r="F114" s="32" t="s">
        <v>400</v>
      </c>
      <c r="G114" s="29">
        <f>'CALPUFF 2015 Averages'!I114</f>
        <v>1.9000362658673157E-2</v>
      </c>
      <c r="H114" s="29">
        <f>'CALPUFF 2015 Averages'!J114</f>
        <v>3.0600784332557019E-2</v>
      </c>
      <c r="I114" s="29">
        <f>'CALPUFF 2015 Averages'!K114</f>
        <v>2.4351044457202202E-2</v>
      </c>
      <c r="J114" s="29">
        <f>'CALPUFF 2015 Averages'!L114</f>
        <v>7.1421529490750299E-2</v>
      </c>
      <c r="K114" s="29">
        <f>'CALPUFF 2015 Averages'!M114</f>
        <v>1.378775497854582E-2</v>
      </c>
      <c r="L114" s="29">
        <f>'CALPUFF 2015 Averages'!N114</f>
        <v>3.0982003895340251E-2</v>
      </c>
      <c r="M114" s="29">
        <f>'CALPUFF 2015 Averages'!O114</f>
        <v>2.0513231765523738E-2</v>
      </c>
      <c r="N114" s="29">
        <f>'CALPUFF 2015 Averages'!P114</f>
        <v>4.0455601590082262E-2</v>
      </c>
      <c r="O114" s="29">
        <f>'CALPUFF 2015 Averages'!Q114</f>
        <v>8.7271417708553144E-3</v>
      </c>
      <c r="P114" s="29">
        <f>'CALPUFF 2015 Averages'!R114</f>
        <v>2.3602574134087867E-2</v>
      </c>
    </row>
    <row r="115" spans="1:16" x14ac:dyDescent="0.25">
      <c r="A115" s="25" t="s">
        <v>401</v>
      </c>
      <c r="B115" s="30" t="s">
        <v>56</v>
      </c>
      <c r="C115" s="31" t="s">
        <v>402</v>
      </c>
      <c r="D115" s="32">
        <v>1554</v>
      </c>
      <c r="E115" s="32">
        <v>3</v>
      </c>
      <c r="F115" s="32" t="s">
        <v>403</v>
      </c>
      <c r="G115" s="29">
        <f>'CALPUFF 2015 Averages'!I115</f>
        <v>8.6078000000000002E-2</v>
      </c>
      <c r="H115" s="29">
        <f>'CALPUFF 2015 Averages'!J115</f>
        <v>3.4318999999999999E-3</v>
      </c>
      <c r="I115" s="29">
        <f>'CALPUFF 2015 Averages'!K115</f>
        <v>0.21581</v>
      </c>
      <c r="J115" s="29">
        <f>'CALPUFF 2015 Averages'!L115</f>
        <v>7.5325000000000001E-3</v>
      </c>
      <c r="K115" s="29">
        <f>'CALPUFF 2015 Averages'!M115</f>
        <v>6.4885999999999999E-2</v>
      </c>
      <c r="L115" s="29">
        <f>'CALPUFF 2015 Averages'!N115</f>
        <v>1.4751E-3</v>
      </c>
      <c r="M115" s="29">
        <f>'CALPUFF 2015 Averages'!O115</f>
        <v>7.9366000000000006E-2</v>
      </c>
      <c r="N115" s="29">
        <f>'CALPUFF 2015 Averages'!P115</f>
        <v>2.6034999999999999E-3</v>
      </c>
      <c r="O115" s="29">
        <f>'CALPUFF 2015 Averages'!Q115</f>
        <v>9.8916000000000004E-2</v>
      </c>
      <c r="P115" s="29">
        <f>'CALPUFF 2015 Averages'!R115</f>
        <v>3.1251E-3</v>
      </c>
    </row>
    <row r="116" spans="1:16" x14ac:dyDescent="0.25">
      <c r="A116" s="25" t="s">
        <v>404</v>
      </c>
      <c r="B116" s="30" t="s">
        <v>56</v>
      </c>
      <c r="C116" s="31" t="s">
        <v>402</v>
      </c>
      <c r="D116" s="32">
        <v>1554</v>
      </c>
      <c r="E116" s="32" t="s">
        <v>405</v>
      </c>
      <c r="F116" s="32" t="s">
        <v>406</v>
      </c>
      <c r="G116" s="29">
        <f>'CALPUFF 2015 Averages'!I116</f>
        <v>6.9792615449739914E-2</v>
      </c>
      <c r="H116" s="29">
        <f>'CALPUFF 2015 Averages'!J116</f>
        <v>1.4125789635703543E-2</v>
      </c>
      <c r="I116" s="29">
        <f>'CALPUFF 2015 Averages'!K116</f>
        <v>0.13059260991650154</v>
      </c>
      <c r="J116" s="29">
        <f>'CALPUFF 2015 Averages'!L116</f>
        <v>0.10313644562799286</v>
      </c>
      <c r="K116" s="29">
        <f>'CALPUFF 2015 Averages'!M116</f>
        <v>4.5728264342450441E-2</v>
      </c>
      <c r="L116" s="29">
        <f>'CALPUFF 2015 Averages'!N116</f>
        <v>1.8134937138142689E-2</v>
      </c>
      <c r="M116" s="29">
        <f>'CALPUFF 2015 Averages'!O116</f>
        <v>7.0624271483489071E-2</v>
      </c>
      <c r="N116" s="29">
        <f>'CALPUFF 2015 Averages'!P116</f>
        <v>2.7372530553966622E-2</v>
      </c>
      <c r="O116" s="29">
        <f>'CALPUFF 2015 Averages'!Q116</f>
        <v>5.9785095742964374E-2</v>
      </c>
      <c r="P116" s="29">
        <f>'CALPUFF 2015 Averages'!R116</f>
        <v>1.0728584741435801E-2</v>
      </c>
    </row>
    <row r="117" spans="1:16" x14ac:dyDescent="0.25">
      <c r="A117" s="25" t="s">
        <v>407</v>
      </c>
      <c r="B117" s="30" t="s">
        <v>56</v>
      </c>
      <c r="C117" s="31" t="s">
        <v>408</v>
      </c>
      <c r="D117" s="32">
        <v>1573</v>
      </c>
      <c r="E117" s="32">
        <v>1</v>
      </c>
      <c r="F117" s="32" t="s">
        <v>409</v>
      </c>
      <c r="G117" s="29">
        <f>'CALPUFF 2015 Averages'!I117</f>
        <v>2.6276999999999998E-2</v>
      </c>
      <c r="H117" s="29">
        <f>'CALPUFF 2015 Averages'!J117</f>
        <v>5.8114999999999998E-3</v>
      </c>
      <c r="I117" s="29">
        <f>'CALPUFF 2015 Averages'!K117</f>
        <v>7.0750999999999994E-2</v>
      </c>
      <c r="J117" s="29">
        <f>'CALPUFF 2015 Averages'!L117</f>
        <v>1.8844E-2</v>
      </c>
      <c r="K117" s="29">
        <f>'CALPUFF 2015 Averages'!M117</f>
        <v>1.5094E-2</v>
      </c>
      <c r="L117" s="29">
        <f>'CALPUFF 2015 Averages'!N117</f>
        <v>2.1259999999999999E-3</v>
      </c>
      <c r="M117" s="29">
        <f>'CALPUFF 2015 Averages'!O117</f>
        <v>3.2849000000000003E-2</v>
      </c>
      <c r="N117" s="29">
        <f>'CALPUFF 2015 Averages'!P117</f>
        <v>4.1098000000000003E-3</v>
      </c>
      <c r="O117" s="29">
        <f>'CALPUFF 2015 Averages'!Q117</f>
        <v>2.0872999999999999E-2</v>
      </c>
      <c r="P117" s="29">
        <f>'CALPUFF 2015 Averages'!R117</f>
        <v>2.3549E-3</v>
      </c>
    </row>
    <row r="118" spans="1:16" x14ac:dyDescent="0.25">
      <c r="A118" s="25" t="s">
        <v>410</v>
      </c>
      <c r="B118" s="30" t="s">
        <v>56</v>
      </c>
      <c r="C118" s="31" t="s">
        <v>408</v>
      </c>
      <c r="D118" s="32">
        <v>1573</v>
      </c>
      <c r="E118" s="32">
        <v>2</v>
      </c>
      <c r="F118" s="32" t="s">
        <v>411</v>
      </c>
      <c r="G118" s="29">
        <f>'CALPUFF 2015 Averages'!I118</f>
        <v>2.3643871745503111E-2</v>
      </c>
      <c r="H118" s="29">
        <f>'CALPUFF 2015 Averages'!J118</f>
        <v>6.2655250476839706E-3</v>
      </c>
      <c r="I118" s="29">
        <f>'CALPUFF 2015 Averages'!K118</f>
        <v>6.4055137334388709E-2</v>
      </c>
      <c r="J118" s="29">
        <f>'CALPUFF 2015 Averages'!L118</f>
        <v>2.2340781235380559E-2</v>
      </c>
      <c r="K118" s="29">
        <f>'CALPUFF 2015 Averages'!M118</f>
        <v>1.678670404300607E-2</v>
      </c>
      <c r="L118" s="29">
        <f>'CALPUFF 2015 Averages'!N118</f>
        <v>8.1998829534867621E-3</v>
      </c>
      <c r="M118" s="29">
        <f>'CALPUFF 2015 Averages'!O118</f>
        <v>2.4650695811734531E-2</v>
      </c>
      <c r="N118" s="29">
        <f>'CALPUFF 2015 Averages'!P118</f>
        <v>1.00353914188775E-2</v>
      </c>
      <c r="O118" s="29">
        <f>'CALPUFF 2015 Averages'!Q118</f>
        <v>2.4084562528084014E-2</v>
      </c>
      <c r="P118" s="29">
        <f>'CALPUFF 2015 Averages'!R118</f>
        <v>5.9149928340778909E-3</v>
      </c>
    </row>
    <row r="119" spans="1:16" x14ac:dyDescent="0.25">
      <c r="A119" s="25" t="s">
        <v>412</v>
      </c>
      <c r="B119" s="30" t="s">
        <v>57</v>
      </c>
      <c r="C119" s="31" t="s">
        <v>413</v>
      </c>
      <c r="D119" s="32">
        <v>1507</v>
      </c>
      <c r="E119" s="32">
        <v>1</v>
      </c>
      <c r="F119" s="32"/>
      <c r="G119" s="29">
        <f>'CALPUFF 2015 Averages'!I119</f>
        <v>4.2938689225189133E-2</v>
      </c>
      <c r="H119" s="29">
        <f>'CALPUFF 2015 Averages'!J119</f>
        <v>3.410231707317074E-2</v>
      </c>
      <c r="I119" s="29">
        <f>'CALPUFF 2015 Averages'!K119</f>
        <v>1.4921353317080803E-2</v>
      </c>
      <c r="J119" s="29">
        <f>'CALPUFF 2015 Averages'!L119</f>
        <v>3.507339250652314E-3</v>
      </c>
      <c r="K119" s="29">
        <f>'CALPUFF 2015 Averages'!M119</f>
        <v>3.0320896568000508E-2</v>
      </c>
      <c r="L119" s="29">
        <f>'CALPUFF 2015 Averages'!N119</f>
        <v>3.6716030265191449E-2</v>
      </c>
      <c r="M119" s="29">
        <f>'CALPUFF 2015 Averages'!O119</f>
        <v>2.385106174185702E-2</v>
      </c>
      <c r="N119" s="29">
        <f>'CALPUFF 2015 Averages'!P119</f>
        <v>5.6309059069584284E-2</v>
      </c>
      <c r="O119" s="29">
        <f>'CALPUFF 2015 Averages'!Q119</f>
        <v>2.9843886676527487E-2</v>
      </c>
      <c r="P119" s="29">
        <f>'CALPUFF 2015 Averages'!R119</f>
        <v>2.4793243902439029E-2</v>
      </c>
    </row>
    <row r="120" spans="1:16" x14ac:dyDescent="0.25">
      <c r="A120" s="25" t="s">
        <v>414</v>
      </c>
      <c r="B120" s="30" t="s">
        <v>57</v>
      </c>
      <c r="C120" s="31" t="s">
        <v>413</v>
      </c>
      <c r="D120" s="32">
        <v>1507</v>
      </c>
      <c r="E120" s="32">
        <v>2</v>
      </c>
      <c r="F120" s="32"/>
      <c r="G120" s="29">
        <f>'CALPUFF 2015 Averages'!I120</f>
        <v>4.3695071409201654E-2</v>
      </c>
      <c r="H120" s="29">
        <f>'CALPUFF 2015 Averages'!J120</f>
        <v>3.3872748118953792E-2</v>
      </c>
      <c r="I120" s="29">
        <f>'CALPUFF 2015 Averages'!K120</f>
        <v>1.5183440188776345E-2</v>
      </c>
      <c r="J120" s="29">
        <f>'CALPUFF 2015 Averages'!L120</f>
        <v>3.4854952722248381E-3</v>
      </c>
      <c r="K120" s="29">
        <f>'CALPUFF 2015 Averages'!M120</f>
        <v>3.085323569277167E-2</v>
      </c>
      <c r="L120" s="29">
        <f>'CALPUFF 2015 Averages'!N120</f>
        <v>3.6467563496539526E-2</v>
      </c>
      <c r="M120" s="29">
        <f>'CALPUFF 2015 Averages'!O120</f>
        <v>2.4269869249418024E-2</v>
      </c>
      <c r="N120" s="29">
        <f>'CALPUFF 2015 Averages'!P120</f>
        <v>5.5934176708115353E-2</v>
      </c>
      <c r="O120" s="29">
        <f>'CALPUFF 2015 Averages'!Q120</f>
        <v>3.0365885611077666E-2</v>
      </c>
      <c r="P120" s="29">
        <f>'CALPUFF 2015 Averages'!R120</f>
        <v>2.4625384808312445E-2</v>
      </c>
    </row>
    <row r="121" spans="1:16" x14ac:dyDescent="0.25">
      <c r="A121" s="25" t="s">
        <v>415</v>
      </c>
      <c r="B121" s="30" t="s">
        <v>57</v>
      </c>
      <c r="C121" s="31" t="s">
        <v>413</v>
      </c>
      <c r="D121" s="32">
        <v>1507</v>
      </c>
      <c r="E121" s="32">
        <v>3</v>
      </c>
      <c r="F121" s="32"/>
      <c r="G121" s="29">
        <f>'CALPUFF 2015 Averages'!I121</f>
        <v>8.5121460032129059E-2</v>
      </c>
      <c r="H121" s="29">
        <f>'CALPUFF 2015 Averages'!J121</f>
        <v>4.0353692982456141E-2</v>
      </c>
      <c r="I121" s="29">
        <f>'CALPUFF 2015 Averages'!K121</f>
        <v>2.9579446542763222E-2</v>
      </c>
      <c r="J121" s="29">
        <f>'CALPUFF 2015 Averages'!L121</f>
        <v>4.1803555846444693E-3</v>
      </c>
      <c r="K121" s="29">
        <f>'CALPUFF 2015 Averages'!M121</f>
        <v>6.0107235355080946E-2</v>
      </c>
      <c r="L121" s="29">
        <f>'CALPUFF 2015 Averages'!N121</f>
        <v>4.3461582797741309E-2</v>
      </c>
      <c r="M121" s="29">
        <f>'CALPUFF 2015 Averages'!O121</f>
        <v>4.7279026985484189E-2</v>
      </c>
      <c r="N121" s="29">
        <f>'CALPUFF 2015 Averages'!P121</f>
        <v>6.6793793872254426E-2</v>
      </c>
      <c r="O121" s="29">
        <f>'CALPUFF 2015 Averages'!Q121</f>
        <v>5.9159925664933624E-2</v>
      </c>
      <c r="P121" s="29">
        <f>'CALPUFF 2015 Averages'!R121</f>
        <v>2.9346535575048731E-2</v>
      </c>
    </row>
    <row r="122" spans="1:16" x14ac:dyDescent="0.25">
      <c r="A122" s="25" t="s">
        <v>416</v>
      </c>
      <c r="B122" s="30" t="s">
        <v>57</v>
      </c>
      <c r="C122" s="31" t="s">
        <v>413</v>
      </c>
      <c r="D122" s="32">
        <v>1507</v>
      </c>
      <c r="E122" s="32">
        <v>4</v>
      </c>
      <c r="F122" s="32" t="s">
        <v>417</v>
      </c>
      <c r="G122" s="29">
        <f>'CALPUFF 2015 Averages'!I122</f>
        <v>0.28602</v>
      </c>
      <c r="H122" s="29">
        <f>'CALPUFF 2015 Averages'!J122</f>
        <v>0.15350966003035443</v>
      </c>
      <c r="I122" s="29">
        <f>'CALPUFF 2015 Averages'!K122</f>
        <v>0.2080447120792786</v>
      </c>
      <c r="J122" s="29">
        <f>'CALPUFF 2015 Averages'!L122</f>
        <v>5.532611704312114E-2</v>
      </c>
      <c r="K122" s="29">
        <f>'CALPUFF 2015 Averages'!M122</f>
        <v>0.22752536023569322</v>
      </c>
      <c r="L122" s="29">
        <f>'CALPUFF 2015 Averages'!N122</f>
        <v>0.18668057584144271</v>
      </c>
      <c r="M122" s="29">
        <f>'CALPUFF 2015 Averages'!O122</f>
        <v>0.20861872749456892</v>
      </c>
      <c r="N122" s="29">
        <f>'CALPUFF 2015 Averages'!P122</f>
        <v>6.7003743147933212E-2</v>
      </c>
      <c r="O122" s="29">
        <f>'CALPUFF 2015 Averages'!Q122</f>
        <v>0.40168522483111624</v>
      </c>
      <c r="P122" s="29">
        <f>'CALPUFF 2015 Averages'!R122</f>
        <v>7.7244536916346751E-2</v>
      </c>
    </row>
    <row r="123" spans="1:16" x14ac:dyDescent="0.25">
      <c r="A123" s="25" t="s">
        <v>418</v>
      </c>
      <c r="B123" s="30" t="s">
        <v>58</v>
      </c>
      <c r="C123" s="31" t="s">
        <v>419</v>
      </c>
      <c r="D123" s="32"/>
      <c r="E123" s="32">
        <v>1</v>
      </c>
      <c r="F123" s="32" t="s">
        <v>420</v>
      </c>
      <c r="G123" s="29">
        <f>'CALPUFF 2015 Averages'!I123</f>
        <v>8.0137603583886191E-2</v>
      </c>
      <c r="H123" s="29">
        <f>'CALPUFF 2015 Averages'!J123</f>
        <v>4.9821999999999998E-2</v>
      </c>
      <c r="I123" s="29">
        <f>'CALPUFF 2015 Averages'!K123</f>
        <v>0.20785999999999999</v>
      </c>
      <c r="J123" s="29">
        <f>'CALPUFF 2015 Averages'!L123</f>
        <v>0.11855</v>
      </c>
      <c r="K123" s="29">
        <f>'CALPUFF 2015 Averages'!M123</f>
        <v>6.3875000000000001E-2</v>
      </c>
      <c r="L123" s="29">
        <f>'CALPUFF 2015 Averages'!N123</f>
        <v>5.8770999999999997E-2</v>
      </c>
      <c r="M123" s="29">
        <f>'CALPUFF 2015 Averages'!O123</f>
        <v>4.5204000000000001E-2</v>
      </c>
      <c r="N123" s="29">
        <f>'CALPUFF 2015 Averages'!P123</f>
        <v>4.1156999999999999E-2</v>
      </c>
      <c r="O123" s="29">
        <f>'CALPUFF 2015 Averages'!Q123</f>
        <v>8.2687999999999998E-2</v>
      </c>
      <c r="P123" s="29">
        <f>'CALPUFF 2015 Averages'!R123</f>
        <v>4.5554999999999998E-2</v>
      </c>
    </row>
    <row r="124" spans="1:16" x14ac:dyDescent="0.25">
      <c r="A124" s="25" t="s">
        <v>421</v>
      </c>
      <c r="B124" s="30" t="s">
        <v>58</v>
      </c>
      <c r="C124" s="31" t="s">
        <v>419</v>
      </c>
      <c r="D124" s="32"/>
      <c r="E124" s="32">
        <v>2</v>
      </c>
      <c r="F124" s="32" t="s">
        <v>422</v>
      </c>
      <c r="G124" s="29">
        <f>'CALPUFF 2015 Averages'!I124</f>
        <v>9.0356723720159446E-2</v>
      </c>
      <c r="H124" s="29">
        <f>'CALPUFF 2015 Averages'!J124</f>
        <v>4.9782E-2</v>
      </c>
      <c r="I124" s="29">
        <f>'CALPUFF 2015 Averages'!K124</f>
        <v>0.23443</v>
      </c>
      <c r="J124" s="29">
        <f>'CALPUFF 2015 Averages'!L124</f>
        <v>0.11846</v>
      </c>
      <c r="K124" s="29">
        <f>'CALPUFF 2015 Averages'!M124</f>
        <v>7.2039000000000006E-2</v>
      </c>
      <c r="L124" s="29">
        <f>'CALPUFF 2015 Averages'!N124</f>
        <v>5.8723999999999998E-2</v>
      </c>
      <c r="M124" s="29">
        <f>'CALPUFF 2015 Averages'!O124</f>
        <v>5.0998000000000002E-2</v>
      </c>
      <c r="N124" s="29">
        <f>'CALPUFF 2015 Averages'!P124</f>
        <v>4.1120999999999998E-2</v>
      </c>
      <c r="O124" s="29">
        <f>'CALPUFF 2015 Averages'!Q124</f>
        <v>9.3265000000000001E-2</v>
      </c>
      <c r="P124" s="29">
        <f>'CALPUFF 2015 Averages'!R124</f>
        <v>4.5526999999999998E-2</v>
      </c>
    </row>
    <row r="125" spans="1:16" x14ac:dyDescent="0.25">
      <c r="A125" s="25" t="s">
        <v>423</v>
      </c>
      <c r="B125" s="30" t="s">
        <v>58</v>
      </c>
      <c r="C125" s="31" t="s">
        <v>424</v>
      </c>
      <c r="D125" s="32">
        <v>1702</v>
      </c>
      <c r="E125" s="32" t="s">
        <v>425</v>
      </c>
      <c r="F125" s="32" t="s">
        <v>426</v>
      </c>
      <c r="G125" s="29">
        <f>'CALPUFF 2015 Averages'!I125</f>
        <v>1.919214559834332E-2</v>
      </c>
      <c r="H125" s="29">
        <f>'CALPUFF 2015 Averages'!J125</f>
        <v>6.9658999999999997E-3</v>
      </c>
      <c r="I125" s="29">
        <f>'CALPUFF 2015 Averages'!K125</f>
        <v>1.0673E-2</v>
      </c>
      <c r="J125" s="29">
        <f>'CALPUFF 2015 Averages'!L125</f>
        <v>3.8441999999999999E-3</v>
      </c>
      <c r="K125" s="29">
        <f>'CALPUFF 2015 Averages'!M125</f>
        <v>1.8610000000000002E-2</v>
      </c>
      <c r="L125" s="29">
        <f>'CALPUFF 2015 Averages'!N125</f>
        <v>5.8602000000000003E-3</v>
      </c>
      <c r="M125" s="29">
        <f>'CALPUFF 2015 Averages'!O125</f>
        <v>2.2255E-2</v>
      </c>
      <c r="N125" s="29">
        <f>'CALPUFF 2015 Averages'!P125</f>
        <v>7.3171E-3</v>
      </c>
      <c r="O125" s="29">
        <f>'CALPUFF 2015 Averages'!Q125</f>
        <v>1.3108E-2</v>
      </c>
      <c r="P125" s="29">
        <f>'CALPUFF 2015 Averages'!R125</f>
        <v>5.1653999999999997E-3</v>
      </c>
    </row>
    <row r="126" spans="1:16" x14ac:dyDescent="0.25">
      <c r="A126" s="25" t="s">
        <v>427</v>
      </c>
      <c r="B126" s="30" t="s">
        <v>58</v>
      </c>
      <c r="C126" s="31" t="s">
        <v>428</v>
      </c>
      <c r="D126" s="32"/>
      <c r="E126" s="32" t="s">
        <v>429</v>
      </c>
      <c r="F126" s="32" t="s">
        <v>355</v>
      </c>
      <c r="G126" s="29">
        <f>'CALPUFF 2015 Averages'!I126</f>
        <v>5.9593152505817586E-2</v>
      </c>
      <c r="H126" s="29">
        <f>'CALPUFF 2015 Averages'!J126</f>
        <v>1.9418000000000001E-2</v>
      </c>
      <c r="I126" s="29">
        <f>'CALPUFF 2015 Averages'!K126</f>
        <v>3.2770000000000001E-2</v>
      </c>
      <c r="J126" s="29">
        <f>'CALPUFF 2015 Averages'!L126</f>
        <v>1.0801E-2</v>
      </c>
      <c r="K126" s="29">
        <f>'CALPUFF 2015 Averages'!M126</f>
        <v>5.5805E-2</v>
      </c>
      <c r="L126" s="29">
        <f>'CALPUFF 2015 Averages'!N126</f>
        <v>1.6254999999999999E-2</v>
      </c>
      <c r="M126" s="29">
        <f>'CALPUFF 2015 Averages'!O126</f>
        <v>6.5099000000000004E-2</v>
      </c>
      <c r="N126" s="29">
        <f>'CALPUFF 2015 Averages'!P126</f>
        <v>1.9559E-2</v>
      </c>
      <c r="O126" s="29">
        <f>'CALPUFF 2015 Averages'!Q126</f>
        <v>4.2685000000000001E-2</v>
      </c>
      <c r="P126" s="29">
        <f>'CALPUFF 2015 Averages'!R126</f>
        <v>1.4087000000000001E-2</v>
      </c>
    </row>
    <row r="127" spans="1:16" x14ac:dyDescent="0.25">
      <c r="A127" s="34" t="s">
        <v>430</v>
      </c>
      <c r="B127" s="30" t="s">
        <v>58</v>
      </c>
      <c r="C127" s="31" t="s">
        <v>431</v>
      </c>
      <c r="D127" s="32"/>
      <c r="E127" s="32" t="s">
        <v>432</v>
      </c>
      <c r="F127" s="32" t="s">
        <v>433</v>
      </c>
      <c r="G127" s="29">
        <f>'CALPUFF 2015 Averages'!I127</f>
        <v>7.5890448816076608E-2</v>
      </c>
      <c r="H127" s="29">
        <f>'CALPUFF 2015 Averages'!J127</f>
        <v>8.7401000000000006E-3</v>
      </c>
      <c r="I127" s="29">
        <f>'CALPUFF 2015 Averages'!K127</f>
        <v>7.2278999999999996E-2</v>
      </c>
      <c r="J127" s="29">
        <f>'CALPUFF 2015 Averages'!L127</f>
        <v>7.5662999999999998E-3</v>
      </c>
      <c r="K127" s="29">
        <f>'CALPUFF 2015 Averages'!M127</f>
        <v>9.0538999999999994E-2</v>
      </c>
      <c r="L127" s="29">
        <f>'CALPUFF 2015 Averages'!N127</f>
        <v>1.6015000000000001E-2</v>
      </c>
      <c r="M127" s="29">
        <f>'CALPUFF 2015 Averages'!O127</f>
        <v>7.2134000000000004E-2</v>
      </c>
      <c r="N127" s="29">
        <f>'CALPUFF 2015 Averages'!P127</f>
        <v>1.1277000000000001E-2</v>
      </c>
      <c r="O127" s="29">
        <f>'CALPUFF 2015 Averages'!Q127</f>
        <v>4.2793999999999999E-2</v>
      </c>
      <c r="P127" s="29">
        <f>'CALPUFF 2015 Averages'!R127</f>
        <v>7.0908000000000004E-3</v>
      </c>
    </row>
    <row r="128" spans="1:16" x14ac:dyDescent="0.25">
      <c r="A128" s="25" t="s">
        <v>434</v>
      </c>
      <c r="B128" s="30" t="s">
        <v>58</v>
      </c>
      <c r="C128" s="31" t="s">
        <v>431</v>
      </c>
      <c r="D128" s="32"/>
      <c r="E128" s="32" t="s">
        <v>435</v>
      </c>
      <c r="F128" s="32" t="s">
        <v>436</v>
      </c>
      <c r="G128" s="29">
        <f>'CALPUFF 2015 Averages'!I128</f>
        <v>9.4426128837182502E-2</v>
      </c>
      <c r="H128" s="29">
        <f>'CALPUFF 2015 Averages'!J128</f>
        <v>8.5547999999999996E-3</v>
      </c>
      <c r="I128" s="29">
        <f>'CALPUFF 2015 Averages'!K128</f>
        <v>8.9691000000000007E-2</v>
      </c>
      <c r="J128" s="29">
        <f>'CALPUFF 2015 Averages'!L128</f>
        <v>8.2015999999999999E-3</v>
      </c>
      <c r="K128" s="29">
        <f>'CALPUFF 2015 Averages'!M128</f>
        <v>7.5562000000000004E-2</v>
      </c>
      <c r="L128" s="29">
        <f>'CALPUFF 2015 Averages'!N128</f>
        <v>1.1063999999999999E-2</v>
      </c>
      <c r="M128" s="29">
        <f>'CALPUFF 2015 Averages'!O128</f>
        <v>8.1047999999999995E-2</v>
      </c>
      <c r="N128" s="29">
        <f>'CALPUFF 2015 Averages'!P128</f>
        <v>7.8702000000000008E-3</v>
      </c>
      <c r="O128" s="29">
        <f>'CALPUFF 2015 Averages'!Q128</f>
        <v>5.9213000000000002E-2</v>
      </c>
      <c r="P128" s="29">
        <f>'CALPUFF 2015 Averages'!R128</f>
        <v>8.9890999999999999E-3</v>
      </c>
    </row>
    <row r="129" spans="1:16" x14ac:dyDescent="0.25">
      <c r="A129" s="25" t="s">
        <v>437</v>
      </c>
      <c r="B129" s="30" t="s">
        <v>58</v>
      </c>
      <c r="C129" s="31" t="s">
        <v>438</v>
      </c>
      <c r="D129" s="32">
        <v>1733</v>
      </c>
      <c r="E129" s="32" t="s">
        <v>148</v>
      </c>
      <c r="F129" s="32" t="s">
        <v>439</v>
      </c>
      <c r="G129" s="29">
        <f>'CALPUFF 2015 Averages'!I129</f>
        <v>1.2656000000000001E-2</v>
      </c>
      <c r="H129" s="29">
        <f>'CALPUFF 2015 Averages'!J129</f>
        <v>2.0851000000000001E-2</v>
      </c>
      <c r="I129" s="29">
        <f>'CALPUFF 2015 Averages'!K129</f>
        <v>9.3840999999999994E-3</v>
      </c>
      <c r="J129" s="29">
        <f>'CALPUFF 2015 Averages'!L129</f>
        <v>1.8370999999999998E-2</v>
      </c>
      <c r="K129" s="29">
        <f>'CALPUFF 2015 Averages'!M129</f>
        <v>8.6099999999999996E-3</v>
      </c>
      <c r="L129" s="29">
        <f>'CALPUFF 2015 Averages'!N129</f>
        <v>2.6880000000000001E-2</v>
      </c>
      <c r="M129" s="29">
        <f>'CALPUFF 2015 Averages'!O129</f>
        <v>7.0153999999999998E-3</v>
      </c>
      <c r="N129" s="29">
        <f>'CALPUFF 2015 Averages'!P129</f>
        <v>2.3028E-2</v>
      </c>
      <c r="O129" s="29">
        <f>'CALPUFF 2015 Averages'!Q129</f>
        <v>1.4938999999999999E-2</v>
      </c>
      <c r="P129" s="29">
        <f>'CALPUFF 2015 Averages'!R129</f>
        <v>2.4406000000000001E-2</v>
      </c>
    </row>
    <row r="130" spans="1:16" x14ac:dyDescent="0.25">
      <c r="A130" s="25" t="s">
        <v>440</v>
      </c>
      <c r="B130" s="30" t="s">
        <v>58</v>
      </c>
      <c r="C130" s="31" t="s">
        <v>438</v>
      </c>
      <c r="D130" s="32">
        <v>1733</v>
      </c>
      <c r="E130" s="32" t="s">
        <v>277</v>
      </c>
      <c r="F130" s="32" t="s">
        <v>441</v>
      </c>
      <c r="G130" s="29">
        <f>'CALPUFF 2015 Averages'!I130</f>
        <v>1.6998571187657709E-2</v>
      </c>
      <c r="H130" s="29">
        <f>'CALPUFF 2015 Averages'!J130</f>
        <v>1.4889169512212044E-2</v>
      </c>
      <c r="I130" s="29">
        <f>'CALPUFF 2015 Averages'!K130</f>
        <v>2.5648863792810613E-2</v>
      </c>
      <c r="J130" s="29">
        <f>'CALPUFF 2015 Averages'!L130</f>
        <v>2.8467361728383021E-2</v>
      </c>
      <c r="K130" s="29">
        <f>'CALPUFF 2015 Averages'!M130</f>
        <v>2.1790741581461676E-2</v>
      </c>
      <c r="L130" s="29">
        <f>'CALPUFF 2015 Averages'!N130</f>
        <v>2.8194882040692155E-2</v>
      </c>
      <c r="M130" s="29">
        <f>'CALPUFF 2015 Averages'!O130</f>
        <v>1.8090598399880465E-2</v>
      </c>
      <c r="N130" s="29">
        <f>'CALPUFF 2015 Averages'!P130</f>
        <v>1.7477166435317545E-2</v>
      </c>
      <c r="O130" s="29">
        <f>'CALPUFF 2015 Averages'!Q130</f>
        <v>2.1130332865224984E-2</v>
      </c>
      <c r="P130" s="29">
        <f>'CALPUFF 2015 Averages'!R130</f>
        <v>1.6282025309583979E-2</v>
      </c>
    </row>
    <row r="131" spans="1:16" x14ac:dyDescent="0.25">
      <c r="A131" s="25" t="s">
        <v>442</v>
      </c>
      <c r="B131" s="30" t="s">
        <v>58</v>
      </c>
      <c r="C131" s="31" t="s">
        <v>443</v>
      </c>
      <c r="D131" s="32"/>
      <c r="E131" s="32">
        <v>3</v>
      </c>
      <c r="F131" s="32" t="s">
        <v>444</v>
      </c>
      <c r="G131" s="29">
        <f>'CALPUFF 2015 Averages'!I131</f>
        <v>5.3649404679828226E-2</v>
      </c>
      <c r="H131" s="29">
        <f>'CALPUFF 2015 Averages'!J131</f>
        <v>2.3346597537352798E-2</v>
      </c>
      <c r="I131" s="29">
        <f>'CALPUFF 2015 Averages'!K131</f>
        <v>5.3529642021060371E-2</v>
      </c>
      <c r="J131" s="29">
        <f>'CALPUFF 2015 Averages'!L131</f>
        <v>4.0224499268577116E-2</v>
      </c>
      <c r="K131" s="29">
        <f>'CALPUFF 2015 Averages'!M131</f>
        <v>6.3568075073994895E-2</v>
      </c>
      <c r="L131" s="29">
        <f>'CALPUFF 2015 Averages'!N131</f>
        <v>3.3277115077549692E-2</v>
      </c>
      <c r="M131" s="29">
        <f>'CALPUFF 2015 Averages'!O131</f>
        <v>5.2149981470887348E-2</v>
      </c>
      <c r="N131" s="29">
        <f>'CALPUFF 2015 Averages'!P131</f>
        <v>3.1060686876748528E-2</v>
      </c>
      <c r="O131" s="29">
        <f>'CALPUFF 2015 Averages'!Q131</f>
        <v>4.3218746895286583E-2</v>
      </c>
      <c r="P131" s="29">
        <f>'CALPUFF 2015 Averages'!R131</f>
        <v>2.4513739360503883E-2</v>
      </c>
    </row>
    <row r="132" spans="1:16" x14ac:dyDescent="0.25">
      <c r="A132" s="25" t="s">
        <v>445</v>
      </c>
      <c r="B132" s="30" t="s">
        <v>58</v>
      </c>
      <c r="C132" s="31" t="s">
        <v>446</v>
      </c>
      <c r="D132" s="32">
        <v>1743</v>
      </c>
      <c r="E132" s="32">
        <v>6</v>
      </c>
      <c r="F132" s="32" t="s">
        <v>447</v>
      </c>
      <c r="G132" s="29">
        <f>'CALPUFF 2015 Averages'!I132</f>
        <v>0.15006931426351316</v>
      </c>
      <c r="H132" s="29">
        <f>'CALPUFF 2015 Averages'!J132</f>
        <v>9.2166000000000001E-3</v>
      </c>
      <c r="I132" s="29">
        <f>'CALPUFF 2015 Averages'!K132</f>
        <v>0.16397999999999999</v>
      </c>
      <c r="J132" s="29">
        <f>'CALPUFF 2015 Averages'!L132</f>
        <v>1.3049E-2</v>
      </c>
      <c r="K132" s="29">
        <f>'CALPUFF 2015 Averages'!M132</f>
        <v>0.12573999999999999</v>
      </c>
      <c r="L132" s="29">
        <f>'CALPUFF 2015 Averages'!N132</f>
        <v>1.4196E-2</v>
      </c>
      <c r="M132" s="29">
        <f>'CALPUFF 2015 Averages'!O132</f>
        <v>0.11447</v>
      </c>
      <c r="N132" s="29">
        <f>'CALPUFF 2015 Averages'!P132</f>
        <v>1.4057999999999999E-2</v>
      </c>
      <c r="O132" s="29">
        <f>'CALPUFF 2015 Averages'!Q132</f>
        <v>0.1007</v>
      </c>
      <c r="P132" s="29">
        <f>'CALPUFF 2015 Averages'!R132</f>
        <v>1.2373E-2</v>
      </c>
    </row>
    <row r="133" spans="1:16" x14ac:dyDescent="0.25">
      <c r="A133" s="25" t="s">
        <v>448</v>
      </c>
      <c r="B133" s="30" t="s">
        <v>58</v>
      </c>
      <c r="C133" s="31" t="s">
        <v>446</v>
      </c>
      <c r="D133" s="32">
        <v>1743</v>
      </c>
      <c r="E133" s="32">
        <v>7</v>
      </c>
      <c r="F133" s="32" t="s">
        <v>449</v>
      </c>
      <c r="G133" s="29">
        <f>'CALPUFF 2015 Averages'!I133</f>
        <v>0.12113615773374117</v>
      </c>
      <c r="H133" s="29">
        <f>'CALPUFF 2015 Averages'!J133</f>
        <v>1.7524999999999999E-2</v>
      </c>
      <c r="I133" s="29">
        <f>'CALPUFF 2015 Averages'!K133</f>
        <v>0.21540000000000001</v>
      </c>
      <c r="J133" s="29">
        <f>'CALPUFF 2015 Averages'!L133</f>
        <v>3.5660999999999998E-2</v>
      </c>
      <c r="K133" s="29">
        <f>'CALPUFF 2015 Averages'!M133</f>
        <v>0.10534</v>
      </c>
      <c r="L133" s="29">
        <f>'CALPUFF 2015 Averages'!N133</f>
        <v>2.2901000000000001E-2</v>
      </c>
      <c r="M133" s="29">
        <f>'CALPUFF 2015 Averages'!O133</f>
        <v>9.1772999999999993E-2</v>
      </c>
      <c r="N133" s="29">
        <f>'CALPUFF 2015 Averages'!P133</f>
        <v>1.9970000000000002E-2</v>
      </c>
      <c r="O133" s="29">
        <f>'CALPUFF 2015 Averages'!Q133</f>
        <v>9.0000999999999998E-2</v>
      </c>
      <c r="P133" s="29">
        <f>'CALPUFF 2015 Averages'!R133</f>
        <v>2.1493000000000002E-2</v>
      </c>
    </row>
    <row r="134" spans="1:16" x14ac:dyDescent="0.25">
      <c r="A134" s="25" t="s">
        <v>450</v>
      </c>
      <c r="B134" s="30" t="s">
        <v>58</v>
      </c>
      <c r="C134" s="31" t="s">
        <v>446</v>
      </c>
      <c r="D134" s="32">
        <v>1743</v>
      </c>
      <c r="E134" s="32" t="s">
        <v>451</v>
      </c>
      <c r="F134" s="32" t="s">
        <v>452</v>
      </c>
      <c r="G134" s="29">
        <f>'CALPUFF 2015 Averages'!I134</f>
        <v>6.9859575092840479E-2</v>
      </c>
      <c r="H134" s="29">
        <f>'CALPUFF 2015 Averages'!J134</f>
        <v>4.7261999999999998E-2</v>
      </c>
      <c r="I134" s="29">
        <f>'CALPUFF 2015 Averages'!K134</f>
        <v>0.17222999999999999</v>
      </c>
      <c r="J134" s="29">
        <f>'CALPUFF 2015 Averages'!L134</f>
        <v>0.10634</v>
      </c>
      <c r="K134" s="29">
        <f>'CALPUFF 2015 Averages'!M134</f>
        <v>4.6875E-2</v>
      </c>
      <c r="L134" s="29">
        <f>'CALPUFF 2015 Averages'!N134</f>
        <v>4.9016999999999998E-2</v>
      </c>
      <c r="M134" s="29">
        <f>'CALPUFF 2015 Averages'!O134</f>
        <v>4.1397000000000003E-2</v>
      </c>
      <c r="N134" s="29">
        <f>'CALPUFF 2015 Averages'!P134</f>
        <v>4.2398999999999999E-2</v>
      </c>
      <c r="O134" s="29">
        <f>'CALPUFF 2015 Averages'!Q134</f>
        <v>6.5528000000000003E-2</v>
      </c>
      <c r="P134" s="29">
        <f>'CALPUFF 2015 Averages'!R134</f>
        <v>4.4811999999999998E-2</v>
      </c>
    </row>
    <row r="135" spans="1:16" x14ac:dyDescent="0.25">
      <c r="A135" s="25" t="s">
        <v>453</v>
      </c>
      <c r="B135" s="30" t="s">
        <v>58</v>
      </c>
      <c r="C135" s="31" t="s">
        <v>454</v>
      </c>
      <c r="D135" s="32">
        <v>1745</v>
      </c>
      <c r="E135" s="32" t="s">
        <v>455</v>
      </c>
      <c r="F135" s="32" t="s">
        <v>456</v>
      </c>
      <c r="G135" s="29">
        <f>'CALPUFF 2015 Averages'!I135</f>
        <v>3.6624999999999998E-2</v>
      </c>
      <c r="H135" s="29">
        <f>'CALPUFF 2015 Averages'!J135</f>
        <v>8.1168765232236418E-3</v>
      </c>
      <c r="I135" s="29">
        <f>'CALPUFF 2015 Averages'!K135</f>
        <v>5.428926231824336E-2</v>
      </c>
      <c r="J135" s="29">
        <f>'CALPUFF 2015 Averages'!L135</f>
        <v>2.0520816389003355E-2</v>
      </c>
      <c r="K135" s="29">
        <f>'CALPUFF 2015 Averages'!M135</f>
        <v>3.0223522105139223E-2</v>
      </c>
      <c r="L135" s="29">
        <f>'CALPUFF 2015 Averages'!N135</f>
        <v>1.2267258844999115E-2</v>
      </c>
      <c r="M135" s="29">
        <f>'CALPUFF 2015 Averages'!O135</f>
        <v>2.7848895213987167E-2</v>
      </c>
      <c r="N135" s="29">
        <f>'CALPUFF 2015 Averages'!P135</f>
        <v>1.0933822958733148E-2</v>
      </c>
      <c r="O135" s="29">
        <f>'CALPUFF 2015 Averages'!Q135</f>
        <v>4.4439446105845645E-2</v>
      </c>
      <c r="P135" s="29">
        <f>'CALPUFF 2015 Averages'!R135</f>
        <v>1.2776656384293872E-2</v>
      </c>
    </row>
    <row r="136" spans="1:16" x14ac:dyDescent="0.25">
      <c r="A136" s="25" t="s">
        <v>457</v>
      </c>
      <c r="B136" s="30" t="s">
        <v>58</v>
      </c>
      <c r="C136" s="31" t="s">
        <v>454</v>
      </c>
      <c r="D136" s="32">
        <v>1745</v>
      </c>
      <c r="E136" s="32" t="s">
        <v>458</v>
      </c>
      <c r="F136" s="32" t="s">
        <v>459</v>
      </c>
      <c r="G136" s="29">
        <f>'CALPUFF 2015 Averages'!I136</f>
        <v>0.14557</v>
      </c>
      <c r="H136" s="29">
        <f>'CALPUFF 2015 Averages'!J136</f>
        <v>1.6364874483254445E-2</v>
      </c>
      <c r="I136" s="29">
        <f>'CALPUFF 2015 Averages'!K136</f>
        <v>0.20747317716134439</v>
      </c>
      <c r="J136" s="29">
        <f>'CALPUFF 2015 Averages'!L136</f>
        <v>3.8426492121502599E-2</v>
      </c>
      <c r="K136" s="29">
        <f>'CALPUFF 2015 Averages'!M136</f>
        <v>0.11690124018932357</v>
      </c>
      <c r="L136" s="29">
        <f>'CALPUFF 2015 Averages'!N136</f>
        <v>2.488400635072793E-2</v>
      </c>
      <c r="M136" s="29">
        <f>'CALPUFF 2015 Averages'!O136</f>
        <v>9.4836374692948269E-2</v>
      </c>
      <c r="N136" s="29">
        <f>'CALPUFF 2015 Averages'!P136</f>
        <v>1.9957005571865073E-2</v>
      </c>
      <c r="O136" s="29">
        <f>'CALPUFF 2015 Averages'!Q136</f>
        <v>0.16875870828590253</v>
      </c>
      <c r="P136" s="29">
        <f>'CALPUFF 2015 Averages'!R136</f>
        <v>2.4838536336948054E-2</v>
      </c>
    </row>
    <row r="137" spans="1:16" x14ac:dyDescent="0.25">
      <c r="A137" s="25" t="s">
        <v>460</v>
      </c>
      <c r="B137" s="30" t="s">
        <v>59</v>
      </c>
      <c r="C137" s="31" t="s">
        <v>461</v>
      </c>
      <c r="D137" s="32"/>
      <c r="E137" s="32" t="s">
        <v>102</v>
      </c>
      <c r="F137" s="32" t="s">
        <v>462</v>
      </c>
      <c r="G137" s="29">
        <f>'CALPUFF 2015 Averages'!I137</f>
        <v>1.6112016203070786E-2</v>
      </c>
      <c r="H137" s="29">
        <f>'CALPUFF 2015 Averages'!J137</f>
        <v>2.0897447688937653E-2</v>
      </c>
      <c r="I137" s="29">
        <f>'CALPUFF 2015 Averages'!K137</f>
        <v>3.0800472008102295E-2</v>
      </c>
      <c r="J137" s="29">
        <f>'CALPUFF 2015 Averages'!L137</f>
        <v>4.0136502109199369E-2</v>
      </c>
      <c r="K137" s="29">
        <f>'CALPUFF 2015 Averages'!M137</f>
        <v>2.0713264088671527E-2</v>
      </c>
      <c r="L137" s="29">
        <f>'CALPUFF 2015 Averages'!N137</f>
        <v>2.5408309596060514E-2</v>
      </c>
      <c r="M137" s="29">
        <f>'CALPUFF 2015 Averages'!O137</f>
        <v>1.8680791812827866E-2</v>
      </c>
      <c r="N137" s="29">
        <f>'CALPUFF 2015 Averages'!P137</f>
        <v>3.0635927109128755E-2</v>
      </c>
      <c r="O137" s="29">
        <f>'CALPUFF 2015 Averages'!Q137</f>
        <v>1.0813946738339481E-2</v>
      </c>
      <c r="P137" s="29">
        <f>'CALPUFF 2015 Averages'!R137</f>
        <v>1.8216361973076387E-2</v>
      </c>
    </row>
    <row r="138" spans="1:16" x14ac:dyDescent="0.25">
      <c r="A138" s="25" t="s">
        <v>463</v>
      </c>
      <c r="B138" s="30" t="s">
        <v>59</v>
      </c>
      <c r="C138" s="31" t="s">
        <v>464</v>
      </c>
      <c r="D138" s="32"/>
      <c r="E138" s="32">
        <v>3</v>
      </c>
      <c r="F138" s="32" t="s">
        <v>465</v>
      </c>
      <c r="G138" s="29">
        <f>'CALPUFF 2015 Averages'!I138</f>
        <v>2.3858340153400891E-2</v>
      </c>
      <c r="H138" s="29">
        <f>'CALPUFF 2015 Averages'!J138</f>
        <v>9.6937730149116372E-3</v>
      </c>
      <c r="I138" s="29">
        <f>'CALPUFF 2015 Averages'!K138</f>
        <v>4.0823336230867077E-2</v>
      </c>
      <c r="J138" s="29">
        <f>'CALPUFF 2015 Averages'!L138</f>
        <v>1.4686158185227715E-2</v>
      </c>
      <c r="K138" s="29">
        <f>'CALPUFF 2015 Averages'!M138</f>
        <v>3.469277575873099E-2</v>
      </c>
      <c r="L138" s="29">
        <f>'CALPUFF 2015 Averages'!N138</f>
        <v>1.6326443486998552E-2</v>
      </c>
      <c r="M138" s="29">
        <f>'CALPUFF 2015 Averages'!O138</f>
        <v>3.6163777057619376E-2</v>
      </c>
      <c r="N138" s="29">
        <f>'CALPUFF 2015 Averages'!P138</f>
        <v>1.5181962252910571E-2</v>
      </c>
      <c r="O138" s="29">
        <f>'CALPUFF 2015 Averages'!Q138</f>
        <v>1.8868236289210177E-2</v>
      </c>
      <c r="P138" s="29">
        <f>'CALPUFF 2015 Averages'!R138</f>
        <v>9.922590430118396E-3</v>
      </c>
    </row>
    <row r="139" spans="1:16" x14ac:dyDescent="0.25">
      <c r="A139" s="25" t="s">
        <v>466</v>
      </c>
      <c r="B139" s="30" t="s">
        <v>59</v>
      </c>
      <c r="C139" s="31" t="s">
        <v>464</v>
      </c>
      <c r="D139" s="32"/>
      <c r="E139" s="32" t="s">
        <v>99</v>
      </c>
      <c r="F139" s="32" t="s">
        <v>467</v>
      </c>
      <c r="G139" s="29">
        <f>'CALPUFF 2015 Averages'!I139</f>
        <v>4.0702402892758595E-3</v>
      </c>
      <c r="H139" s="29">
        <f>'CALPUFF 2015 Averages'!J139</f>
        <v>2.0076E-2</v>
      </c>
      <c r="I139" s="29">
        <f>'CALPUFF 2015 Averages'!K139</f>
        <v>1.7260000000000001E-3</v>
      </c>
      <c r="J139" s="29">
        <f>'CALPUFF 2015 Averages'!L139</f>
        <v>1.4094000000000001E-2</v>
      </c>
      <c r="K139" s="29">
        <f>'CALPUFF 2015 Averages'!M139</f>
        <v>5.1859000000000002E-3</v>
      </c>
      <c r="L139" s="29">
        <f>'CALPUFF 2015 Averages'!N139</f>
        <v>2.9262E-2</v>
      </c>
      <c r="M139" s="29">
        <f>'CALPUFF 2015 Averages'!O139</f>
        <v>3.1825E-3</v>
      </c>
      <c r="N139" s="29">
        <f>'CALPUFF 2015 Averages'!P139</f>
        <v>2.0681999999999999E-2</v>
      </c>
      <c r="O139" s="29">
        <f>'CALPUFF 2015 Averages'!Q139</f>
        <v>2.2365000000000002E-3</v>
      </c>
      <c r="P139" s="29">
        <f>'CALPUFF 2015 Averages'!R139</f>
        <v>1.9120000000000002E-2</v>
      </c>
    </row>
    <row r="140" spans="1:16" x14ac:dyDescent="0.25">
      <c r="A140" s="25" t="s">
        <v>468</v>
      </c>
      <c r="B140" s="30" t="s">
        <v>60</v>
      </c>
      <c r="C140" s="31" t="s">
        <v>469</v>
      </c>
      <c r="D140" s="32"/>
      <c r="E140" s="32">
        <v>1</v>
      </c>
      <c r="F140" s="32" t="s">
        <v>470</v>
      </c>
      <c r="G140" s="29">
        <f>'CALPUFF 2015 Averages'!I140</f>
        <v>2.2448080992436985E-2</v>
      </c>
      <c r="H140" s="29">
        <f>'CALPUFF 2015 Averages'!J140</f>
        <v>3.9525108276965972E-3</v>
      </c>
      <c r="I140" s="29">
        <f>'CALPUFF 2015 Averages'!K140</f>
        <v>2.1815085997480901E-2</v>
      </c>
      <c r="J140" s="29">
        <f>'CALPUFF 2015 Averages'!L140</f>
        <v>5.0468957957660885E-3</v>
      </c>
      <c r="K140" s="29">
        <f>'CALPUFF 2015 Averages'!M140</f>
        <v>2.3339330319477283E-2</v>
      </c>
      <c r="L140" s="29">
        <f>'CALPUFF 2015 Averages'!N140</f>
        <v>5.0118774513347444E-3</v>
      </c>
      <c r="M140" s="29">
        <f>'CALPUFF 2015 Averages'!O140</f>
        <v>2.2256232768577421E-2</v>
      </c>
      <c r="N140" s="29">
        <f>'CALPUFF 2015 Averages'!P140</f>
        <v>4.8109714206355653E-3</v>
      </c>
      <c r="O140" s="29">
        <f>'CALPUFF 2015 Averages'!Q140</f>
        <v>2.276925821065556E-2</v>
      </c>
      <c r="P140" s="29">
        <f>'CALPUFF 2015 Averages'!R140</f>
        <v>4.4163821293953633E-3</v>
      </c>
    </row>
    <row r="141" spans="1:16" x14ac:dyDescent="0.25">
      <c r="A141" s="25" t="s">
        <v>471</v>
      </c>
      <c r="B141" s="30" t="s">
        <v>60</v>
      </c>
      <c r="C141" s="31" t="s">
        <v>469</v>
      </c>
      <c r="D141" s="32"/>
      <c r="E141" s="32">
        <v>3</v>
      </c>
      <c r="F141" s="32" t="s">
        <v>472</v>
      </c>
      <c r="G141" s="29">
        <f>'CALPUFF 2015 Averages'!I141</f>
        <v>2.0203372461031509E-2</v>
      </c>
      <c r="H141" s="29">
        <f>'CALPUFF 2015 Averages'!J141</f>
        <v>3.6741381962280759E-3</v>
      </c>
      <c r="I141" s="29">
        <f>'CALPUFF 2015 Averages'!K141</f>
        <v>1.9603437814431274E-2</v>
      </c>
      <c r="J141" s="29">
        <f>'CALPUFF 2015 Averages'!L141</f>
        <v>4.4757099777503889E-3</v>
      </c>
      <c r="K141" s="29">
        <f>'CALPUFF 2015 Averages'!M141</f>
        <v>2.100905864937969E-2</v>
      </c>
      <c r="L141" s="29">
        <f>'CALPUFF 2015 Averages'!N141</f>
        <v>4.3301830612020248E-3</v>
      </c>
      <c r="M141" s="29">
        <f>'CALPUFF 2015 Averages'!O141</f>
        <v>2.0673655305233771E-2</v>
      </c>
      <c r="N141" s="29">
        <f>'CALPUFF 2015 Averages'!P141</f>
        <v>4.2657715484935186E-3</v>
      </c>
      <c r="O141" s="29">
        <f>'CALPUFF 2015 Averages'!Q141</f>
        <v>2.0931881387495514E-2</v>
      </c>
      <c r="P141" s="29">
        <f>'CALPUFF 2015 Averages'!R141</f>
        <v>3.9798142125926465E-3</v>
      </c>
    </row>
    <row r="142" spans="1:16" x14ac:dyDescent="0.25">
      <c r="A142" s="25" t="s">
        <v>473</v>
      </c>
      <c r="B142" s="30" t="s">
        <v>60</v>
      </c>
      <c r="C142" s="31" t="s">
        <v>469</v>
      </c>
      <c r="D142" s="32"/>
      <c r="E142" s="32">
        <v>4</v>
      </c>
      <c r="F142" s="32" t="s">
        <v>474</v>
      </c>
      <c r="G142" s="29">
        <f>'CALPUFF 2015 Averages'!I142</f>
        <v>2.5231696665998532E-2</v>
      </c>
      <c r="H142" s="29">
        <f>'CALPUFF 2015 Averages'!J142</f>
        <v>1.8054447110055424E-2</v>
      </c>
      <c r="I142" s="29">
        <f>'CALPUFF 2015 Averages'!K142</f>
        <v>0.23229645209817895</v>
      </c>
      <c r="J142" s="29">
        <f>'CALPUFF 2015 Averages'!L142</f>
        <v>2.9237657640538397E-2</v>
      </c>
      <c r="K142" s="29">
        <f>'CALPUFF 2015 Averages'!M142</f>
        <v>0.18294961124307207</v>
      </c>
      <c r="L142" s="29">
        <f>'CALPUFF 2015 Averages'!N142</f>
        <v>2.6878132224861441E-2</v>
      </c>
      <c r="M142" s="29">
        <f>'CALPUFF 2015 Averages'!O142</f>
        <v>0.15710817735550275</v>
      </c>
      <c r="N142" s="29">
        <f>'CALPUFF 2015 Averages'!P142</f>
        <v>4.3731391528107677E-2</v>
      </c>
      <c r="O142" s="29">
        <f>'CALPUFF 2015 Averages'!Q142</f>
        <v>9.0144376088677758E-2</v>
      </c>
      <c r="P142" s="29">
        <f>'CALPUFF 2015 Averages'!R142</f>
        <v>1.6818702692003168E-2</v>
      </c>
    </row>
    <row r="143" spans="1:16" x14ac:dyDescent="0.25">
      <c r="A143" s="25" t="s">
        <v>475</v>
      </c>
      <c r="B143" s="30" t="s">
        <v>60</v>
      </c>
      <c r="C143" s="31" t="s">
        <v>476</v>
      </c>
      <c r="D143" s="32"/>
      <c r="E143" s="32">
        <v>3</v>
      </c>
      <c r="F143" s="32" t="s">
        <v>477</v>
      </c>
      <c r="G143" s="29">
        <f>'CALPUFF 2015 Averages'!I143</f>
        <v>1.039310121531759E-2</v>
      </c>
      <c r="H143" s="29">
        <f>'CALPUFF 2015 Averages'!J143</f>
        <v>3.010058065857591E-3</v>
      </c>
      <c r="I143" s="29">
        <f>'CALPUFF 2015 Averages'!K143</f>
        <v>1.4293271307926075E-2</v>
      </c>
      <c r="J143" s="29">
        <f>'CALPUFF 2015 Averages'!L143</f>
        <v>3.6912774569843199E-3</v>
      </c>
      <c r="K143" s="29">
        <f>'CALPUFF 2015 Averages'!M143</f>
        <v>1.2134530834180427E-2</v>
      </c>
      <c r="L143" s="29">
        <f>'CALPUFF 2015 Averages'!N143</f>
        <v>3.5853642773487227E-3</v>
      </c>
      <c r="M143" s="29">
        <f>'CALPUFF 2015 Averages'!O143</f>
        <v>1.3038931060663969E-2</v>
      </c>
      <c r="N143" s="29">
        <f>'CALPUFF 2015 Averages'!P143</f>
        <v>2.5450369924666424E-3</v>
      </c>
      <c r="O143" s="29">
        <f>'CALPUFF 2015 Averages'!Q143</f>
        <v>8.9919272440062183E-3</v>
      </c>
      <c r="P143" s="29">
        <f>'CALPUFF 2015 Averages'!R143</f>
        <v>3.1150831901892557E-3</v>
      </c>
    </row>
    <row r="144" spans="1:16" x14ac:dyDescent="0.25">
      <c r="A144" s="25" t="s">
        <v>478</v>
      </c>
      <c r="B144" s="30" t="s">
        <v>60</v>
      </c>
      <c r="C144" s="31" t="s">
        <v>479</v>
      </c>
      <c r="D144" s="32"/>
      <c r="E144" s="32">
        <v>1</v>
      </c>
      <c r="F144" s="32" t="s">
        <v>480</v>
      </c>
      <c r="G144" s="29">
        <f>'CALPUFF 2015 Averages'!I144</f>
        <v>1.9483135342623411E-2</v>
      </c>
      <c r="H144" s="29">
        <f>'CALPUFF 2015 Averages'!J144</f>
        <v>1.3290344693894984E-2</v>
      </c>
      <c r="I144" s="29">
        <f>'CALPUFF 2015 Averages'!K144</f>
        <v>1.5919766794340668E-2</v>
      </c>
      <c r="J144" s="29">
        <f>'CALPUFF 2015 Averages'!L144</f>
        <v>1.1750809732818905E-2</v>
      </c>
      <c r="K144" s="29">
        <f>'CALPUFF 2015 Averages'!M144</f>
        <v>2.8334335414460624E-2</v>
      </c>
      <c r="L144" s="29">
        <f>'CALPUFF 2015 Averages'!N144</f>
        <v>1.5384951670440461E-2</v>
      </c>
      <c r="M144" s="29">
        <f>'CALPUFF 2015 Averages'!O144</f>
        <v>1.5730511917762532E-2</v>
      </c>
      <c r="N144" s="29">
        <f>'CALPUFF 2015 Averages'!P144</f>
        <v>1.6518604412568642E-2</v>
      </c>
      <c r="O144" s="29">
        <f>'CALPUFF 2015 Averages'!Q144</f>
        <v>1.788400604225656E-2</v>
      </c>
      <c r="P144" s="29">
        <f>'CALPUFF 2015 Averages'!R144</f>
        <v>1.5641647359764168E-2</v>
      </c>
    </row>
    <row r="145" spans="1:16" x14ac:dyDescent="0.25">
      <c r="A145" s="25" t="s">
        <v>481</v>
      </c>
      <c r="B145" s="30" t="s">
        <v>60</v>
      </c>
      <c r="C145" s="31" t="s">
        <v>479</v>
      </c>
      <c r="D145" s="32"/>
      <c r="E145" s="32">
        <v>2</v>
      </c>
      <c r="F145" s="32" t="s">
        <v>482</v>
      </c>
      <c r="G145" s="29">
        <f>'CALPUFF 2015 Averages'!I145</f>
        <v>2.0515440845581878E-2</v>
      </c>
      <c r="H145" s="29">
        <f>'CALPUFF 2015 Averages'!J145</f>
        <v>1.0147622868622433E-2</v>
      </c>
      <c r="I145" s="29">
        <f>'CALPUFF 2015 Averages'!K145</f>
        <v>1.6090169912213587E-2</v>
      </c>
      <c r="J145" s="29">
        <f>'CALPUFF 2015 Averages'!L145</f>
        <v>9.2177926355529721E-3</v>
      </c>
      <c r="K145" s="29">
        <f>'CALPUFF 2015 Averages'!M145</f>
        <v>2.9146597507706228E-2</v>
      </c>
      <c r="L145" s="29">
        <f>'CALPUFF 2015 Averages'!N145</f>
        <v>1.1757483564198064E-2</v>
      </c>
      <c r="M145" s="29">
        <f>'CALPUFF 2015 Averages'!O145</f>
        <v>1.6061676217755321E-2</v>
      </c>
      <c r="N145" s="29">
        <f>'CALPUFF 2015 Averages'!P145</f>
        <v>1.2959116313939674E-2</v>
      </c>
      <c r="O145" s="29">
        <f>'CALPUFF 2015 Averages'!Q145</f>
        <v>1.8309824802060681E-2</v>
      </c>
      <c r="P145" s="29">
        <f>'CALPUFF 2015 Averages'!R145</f>
        <v>1.1908553263734759E-2</v>
      </c>
    </row>
    <row r="146" spans="1:16" x14ac:dyDescent="0.25">
      <c r="A146" s="25" t="s">
        <v>483</v>
      </c>
      <c r="B146" s="30" t="s">
        <v>60</v>
      </c>
      <c r="C146" s="31" t="s">
        <v>484</v>
      </c>
      <c r="D146" s="32"/>
      <c r="E146" s="32">
        <v>1</v>
      </c>
      <c r="F146" s="32" t="s">
        <v>485</v>
      </c>
      <c r="G146" s="29">
        <f>'CALPUFF 2015 Averages'!I146</f>
        <v>2.1810331713959775E-2</v>
      </c>
      <c r="H146" s="29">
        <f>'CALPUFF 2015 Averages'!J146</f>
        <v>2.8415200236508766E-3</v>
      </c>
      <c r="I146" s="29">
        <f>'CALPUFF 2015 Averages'!K146</f>
        <v>3.0713014025503853E-2</v>
      </c>
      <c r="J146" s="29">
        <f>'CALPUFF 2015 Averages'!L146</f>
        <v>4.2292978753966665E-3</v>
      </c>
      <c r="K146" s="29">
        <f>'CALPUFF 2015 Averages'!M146</f>
        <v>3.4577533133788523E-2</v>
      </c>
      <c r="L146" s="29">
        <f>'CALPUFF 2015 Averages'!N146</f>
        <v>3.4611557091851815E-3</v>
      </c>
      <c r="M146" s="29">
        <f>'CALPUFF 2015 Averages'!O146</f>
        <v>3.4326409994002875E-2</v>
      </c>
      <c r="N146" s="29">
        <f>'CALPUFF 2015 Averages'!P146</f>
        <v>2.8490217159753569E-3</v>
      </c>
      <c r="O146" s="29">
        <f>'CALPUFF 2015 Averages'!Q146</f>
        <v>1.8179227801400532E-2</v>
      </c>
      <c r="P146" s="29">
        <f>'CALPUFF 2015 Averages'!R146</f>
        <v>2.7832548760982115E-3</v>
      </c>
    </row>
    <row r="147" spans="1:16" x14ac:dyDescent="0.25">
      <c r="A147" s="25" t="s">
        <v>486</v>
      </c>
      <c r="B147" s="30" t="s">
        <v>60</v>
      </c>
      <c r="C147" s="31" t="s">
        <v>484</v>
      </c>
      <c r="D147" s="32"/>
      <c r="E147" s="32">
        <v>2</v>
      </c>
      <c r="F147" s="32" t="s">
        <v>487</v>
      </c>
      <c r="G147" s="29">
        <f>'CALPUFF 2015 Averages'!I147</f>
        <v>2.075211544809304E-2</v>
      </c>
      <c r="H147" s="29">
        <f>'CALPUFF 2015 Averages'!J147</f>
        <v>2.4005095135424372E-3</v>
      </c>
      <c r="I147" s="29">
        <f>'CALPUFF 2015 Averages'!K147</f>
        <v>3.0501649476588847E-2</v>
      </c>
      <c r="J147" s="29">
        <f>'CALPUFF 2015 Averages'!L147</f>
        <v>4.6633157045576782E-3</v>
      </c>
      <c r="K147" s="29">
        <f>'CALPUFF 2015 Averages'!M147</f>
        <v>3.2269506658770382E-2</v>
      </c>
      <c r="L147" s="29">
        <f>'CALPUFF 2015 Averages'!N147</f>
        <v>3.2542893092648842E-3</v>
      </c>
      <c r="M147" s="29">
        <f>'CALPUFF 2015 Averages'!O147</f>
        <v>3.3337205296548308E-2</v>
      </c>
      <c r="N147" s="29">
        <f>'CALPUFF 2015 Averages'!P147</f>
        <v>3.718198975528907E-3</v>
      </c>
      <c r="O147" s="29">
        <f>'CALPUFF 2015 Averages'!Q147</f>
        <v>1.7355221328941441E-2</v>
      </c>
      <c r="P147" s="29">
        <f>'CALPUFF 2015 Averages'!R147</f>
        <v>2.5911005885963395E-3</v>
      </c>
    </row>
    <row r="148" spans="1:16" x14ac:dyDescent="0.25">
      <c r="A148" s="25" t="s">
        <v>488</v>
      </c>
      <c r="B148" s="30" t="s">
        <v>60</v>
      </c>
      <c r="C148" s="31" t="s">
        <v>489</v>
      </c>
      <c r="D148" s="32"/>
      <c r="E148" s="32" t="s">
        <v>490</v>
      </c>
      <c r="F148" s="32" t="s">
        <v>491</v>
      </c>
      <c r="G148" s="29">
        <f>'CALPUFF 2015 Averages'!I148</f>
        <v>4.8236055331495366E-2</v>
      </c>
      <c r="H148" s="29">
        <f>'CALPUFF 2015 Averages'!J148</f>
        <v>2.0635964360587004E-2</v>
      </c>
      <c r="I148" s="29">
        <f>'CALPUFF 2015 Averages'!K148</f>
        <v>6.18394566736548E-2</v>
      </c>
      <c r="J148" s="29">
        <f>'CALPUFF 2015 Averages'!L148</f>
        <v>1.5490660552061497E-2</v>
      </c>
      <c r="K148" s="29">
        <f>'CALPUFF 2015 Averages'!M148</f>
        <v>7.4530431516422094E-2</v>
      </c>
      <c r="L148" s="29">
        <f>'CALPUFF 2015 Averages'!N148</f>
        <v>2.1603623340321454E-2</v>
      </c>
      <c r="M148" s="29">
        <f>'CALPUFF 2015 Averages'!O148</f>
        <v>5.2341119846261365E-2</v>
      </c>
      <c r="N148" s="29">
        <f>'CALPUFF 2015 Averages'!P148</f>
        <v>2.9543838225017473E-2</v>
      </c>
      <c r="O148" s="29">
        <f>'CALPUFF 2015 Averages'!Q148</f>
        <v>6.8407760307477292E-2</v>
      </c>
      <c r="P148" s="29">
        <f>'CALPUFF 2015 Averages'!R148</f>
        <v>1.4777966981132077E-2</v>
      </c>
    </row>
    <row r="149" spans="1:16" x14ac:dyDescent="0.25">
      <c r="A149" s="25" t="s">
        <v>492</v>
      </c>
      <c r="B149" s="30" t="s">
        <v>60</v>
      </c>
      <c r="C149" s="31" t="s">
        <v>493</v>
      </c>
      <c r="D149" s="32"/>
      <c r="E149" s="32">
        <v>1</v>
      </c>
      <c r="F149" s="32" t="s">
        <v>494</v>
      </c>
      <c r="G149" s="29">
        <f>'CALPUFF 2015 Averages'!I149</f>
        <v>1.0826153073457653E-2</v>
      </c>
      <c r="H149" s="29">
        <f>'CALPUFF 2015 Averages'!J149</f>
        <v>1.980425645023212E-3</v>
      </c>
      <c r="I149" s="29">
        <f>'CALPUFF 2015 Averages'!K149</f>
        <v>1.4845316018627449E-2</v>
      </c>
      <c r="J149" s="29">
        <f>'CALPUFF 2015 Averages'!L149</f>
        <v>2.1489444772042096E-3</v>
      </c>
      <c r="K149" s="29">
        <f>'CALPUFF 2015 Averages'!M149</f>
        <v>1.839624241784513E-2</v>
      </c>
      <c r="L149" s="29">
        <f>'CALPUFF 2015 Averages'!N149</f>
        <v>2.3713190976983102E-3</v>
      </c>
      <c r="M149" s="29">
        <f>'CALPUFF 2015 Averages'!O149</f>
        <v>1.7704135011098729E-2</v>
      </c>
      <c r="N149" s="29">
        <f>'CALPUFF 2015 Averages'!P149</f>
        <v>2.1307470944113213E-3</v>
      </c>
      <c r="O149" s="29">
        <f>'CALPUFF 2015 Averages'!Q149</f>
        <v>1.4073459037735674E-2</v>
      </c>
      <c r="P149" s="29">
        <f>'CALPUFF 2015 Averages'!R149</f>
        <v>2.0105185269736984E-3</v>
      </c>
    </row>
    <row r="150" spans="1:16" x14ac:dyDescent="0.25">
      <c r="A150" s="25" t="s">
        <v>495</v>
      </c>
      <c r="B150" s="30" t="s">
        <v>60</v>
      </c>
      <c r="C150" s="31" t="s">
        <v>496</v>
      </c>
      <c r="D150" s="32"/>
      <c r="E150" s="32" t="s">
        <v>497</v>
      </c>
      <c r="F150" s="32" t="s">
        <v>498</v>
      </c>
      <c r="G150" s="29">
        <f>'CALPUFF 2015 Averages'!I150</f>
        <v>1.8257905090380319E-2</v>
      </c>
      <c r="H150" s="29">
        <f>'CALPUFF 2015 Averages'!J150</f>
        <v>1.0971840031436371E-2</v>
      </c>
      <c r="I150" s="29">
        <f>'CALPUFF 2015 Averages'!K150</f>
        <v>2.9937124665504251E-2</v>
      </c>
      <c r="J150" s="29">
        <f>'CALPUFF 2015 Averages'!L150</f>
        <v>1.6072845482302436E-2</v>
      </c>
      <c r="K150" s="29">
        <f>'CALPUFF 2015 Averages'!M150</f>
        <v>2.5584681660551983E-2</v>
      </c>
      <c r="L150" s="29">
        <f>'CALPUFF 2015 Averages'!N150</f>
        <v>1.107850061325532E-2</v>
      </c>
      <c r="M150" s="29">
        <f>'CALPUFF 2015 Averages'!O150</f>
        <v>4.4312904416401754E-2</v>
      </c>
      <c r="N150" s="29">
        <f>'CALPUFF 2015 Averages'!P150</f>
        <v>2.0654223178360728E-2</v>
      </c>
      <c r="O150" s="29">
        <f>'CALPUFF 2015 Averages'!Q150</f>
        <v>1.9433609266880352E-2</v>
      </c>
      <c r="P150" s="29">
        <f>'CALPUFF 2015 Averages'!R150</f>
        <v>1.0284758704076181E-2</v>
      </c>
    </row>
    <row r="151" spans="1:16" x14ac:dyDescent="0.25">
      <c r="A151" s="25" t="s">
        <v>499</v>
      </c>
      <c r="B151" s="30" t="s">
        <v>62</v>
      </c>
      <c r="C151" s="31" t="s">
        <v>500</v>
      </c>
      <c r="D151" s="32">
        <v>8042</v>
      </c>
      <c r="E151" s="32">
        <v>1</v>
      </c>
      <c r="F151" s="32" t="s">
        <v>501</v>
      </c>
      <c r="G151" s="29">
        <f>'CALPUFF 2015 Averages'!I151</f>
        <v>2.7480527013589658E-2</v>
      </c>
      <c r="H151" s="29">
        <f>'CALPUFF 2015 Averages'!J151</f>
        <v>1.3131462280471276E-2</v>
      </c>
      <c r="I151" s="29">
        <f>'CALPUFF 2015 Averages'!K151</f>
        <v>4.4752038241630758E-2</v>
      </c>
      <c r="J151" s="29">
        <f>'CALPUFF 2015 Averages'!L151</f>
        <v>5.4938867682203255E-2</v>
      </c>
      <c r="K151" s="29">
        <f>'CALPUFF 2015 Averages'!M151</f>
        <v>2.36492835391117E-2</v>
      </c>
      <c r="L151" s="29">
        <f>'CALPUFF 2015 Averages'!N151</f>
        <v>1.010491447662319E-2</v>
      </c>
      <c r="M151" s="29">
        <f>'CALPUFF 2015 Averages'!O151</f>
        <v>3.9791631875570797E-2</v>
      </c>
      <c r="N151" s="29">
        <f>'CALPUFF 2015 Averages'!P151</f>
        <v>6.040272968226245E-2</v>
      </c>
      <c r="O151" s="29">
        <f>'CALPUFF 2015 Averages'!Q151</f>
        <v>2.8588908269804442E-2</v>
      </c>
      <c r="P151" s="29">
        <f>'CALPUFF 2015 Averages'!R151</f>
        <v>1.5029494994156553E-2</v>
      </c>
    </row>
    <row r="152" spans="1:16" x14ac:dyDescent="0.25">
      <c r="A152" s="25" t="s">
        <v>502</v>
      </c>
      <c r="B152" s="30" t="s">
        <v>62</v>
      </c>
      <c r="C152" s="31" t="s">
        <v>500</v>
      </c>
      <c r="D152" s="32">
        <v>8042</v>
      </c>
      <c r="E152" s="32">
        <v>2</v>
      </c>
      <c r="F152" s="32" t="s">
        <v>503</v>
      </c>
      <c r="G152" s="29">
        <f>'CALPUFF 2015 Averages'!I152</f>
        <v>2.8504291369171205E-2</v>
      </c>
      <c r="H152" s="29">
        <f>'CALPUFF 2015 Averages'!J152</f>
        <v>1.23995589537759E-2</v>
      </c>
      <c r="I152" s="29">
        <f>'CALPUFF 2015 Averages'!K152</f>
        <v>4.642114285140185E-2</v>
      </c>
      <c r="J152" s="29">
        <f>'CALPUFF 2015 Averages'!L152</f>
        <v>5.1879713966344859E-2</v>
      </c>
      <c r="K152" s="29">
        <f>'CALPUFF 2015 Averages'!M152</f>
        <v>2.4531985304952372E-2</v>
      </c>
      <c r="L152" s="29">
        <f>'CALPUFF 2015 Averages'!N152</f>
        <v>9.5423713186595857E-3</v>
      </c>
      <c r="M152" s="29">
        <f>'CALPUFF 2015 Averages'!O152</f>
        <v>4.1280211960370253E-2</v>
      </c>
      <c r="N152" s="29">
        <f>'CALPUFF 2015 Averages'!P152</f>
        <v>5.7049937055334045E-2</v>
      </c>
      <c r="O152" s="29">
        <f>'CALPUFF 2015 Averages'!Q152</f>
        <v>2.9656352292668543E-2</v>
      </c>
      <c r="P152" s="29">
        <f>'CALPUFF 2015 Averages'!R152</f>
        <v>1.4192555260017461E-2</v>
      </c>
    </row>
    <row r="153" spans="1:16" x14ac:dyDescent="0.25">
      <c r="A153" s="25" t="s">
        <v>504</v>
      </c>
      <c r="B153" s="30" t="s">
        <v>62</v>
      </c>
      <c r="C153" s="31" t="s">
        <v>505</v>
      </c>
      <c r="D153" s="32">
        <v>2708</v>
      </c>
      <c r="E153" s="32">
        <v>6</v>
      </c>
      <c r="F153" s="32"/>
      <c r="G153" s="29">
        <f>'CALPUFF 2015 Averages'!I153</f>
        <v>0</v>
      </c>
      <c r="H153" s="29">
        <f>'CALPUFF 2015 Averages'!J153</f>
        <v>0</v>
      </c>
      <c r="I153" s="29">
        <f>'CALPUFF 2015 Averages'!K153</f>
        <v>0</v>
      </c>
      <c r="J153" s="29">
        <f>'CALPUFF 2015 Averages'!L153</f>
        <v>0</v>
      </c>
      <c r="K153" s="29">
        <f>'CALPUFF 2015 Averages'!M153</f>
        <v>0</v>
      </c>
      <c r="L153" s="29">
        <f>'CALPUFF 2015 Averages'!N153</f>
        <v>0</v>
      </c>
      <c r="M153" s="29">
        <f>'CALPUFF 2015 Averages'!O153</f>
        <v>0</v>
      </c>
      <c r="N153" s="29">
        <f>'CALPUFF 2015 Averages'!P153</f>
        <v>0</v>
      </c>
      <c r="O153" s="29">
        <f>'CALPUFF 2015 Averages'!Q153</f>
        <v>0</v>
      </c>
      <c r="P153" s="29">
        <f>'CALPUFF 2015 Averages'!R153</f>
        <v>0</v>
      </c>
    </row>
    <row r="154" spans="1:16" x14ac:dyDescent="0.25">
      <c r="A154" s="25" t="s">
        <v>506</v>
      </c>
      <c r="B154" s="30" t="s">
        <v>62</v>
      </c>
      <c r="C154" s="31" t="s">
        <v>507</v>
      </c>
      <c r="D154" s="32">
        <v>2721</v>
      </c>
      <c r="E154" s="32">
        <v>5</v>
      </c>
      <c r="F154" s="32" t="s">
        <v>508</v>
      </c>
      <c r="G154" s="29">
        <f>'CALPUFF 2015 Averages'!I154</f>
        <v>8.4822258718910658E-3</v>
      </c>
      <c r="H154" s="29">
        <f>'CALPUFF 2015 Averages'!J154</f>
        <v>4.5514894210943709E-3</v>
      </c>
      <c r="I154" s="29">
        <f>'CALPUFF 2015 Averages'!K154</f>
        <v>1.1117860427956093E-2</v>
      </c>
      <c r="J154" s="29">
        <f>'CALPUFF 2015 Averages'!L154</f>
        <v>1.3323680444375563E-2</v>
      </c>
      <c r="K154" s="29">
        <f>'CALPUFF 2015 Averages'!M154</f>
        <v>7.2587789078782817E-3</v>
      </c>
      <c r="L154" s="29">
        <f>'CALPUFF 2015 Averages'!N154</f>
        <v>4.013622548547085E-3</v>
      </c>
      <c r="M154" s="29">
        <f>'CALPUFF 2015 Averages'!O154</f>
        <v>1.2424319085288731E-2</v>
      </c>
      <c r="N154" s="29">
        <f>'CALPUFF 2015 Averages'!P154</f>
        <v>9.0370967484907812E-3</v>
      </c>
      <c r="O154" s="29">
        <f>'CALPUFF 2015 Averages'!Q154</f>
        <v>8.5441990482145336E-3</v>
      </c>
      <c r="P154" s="29">
        <f>'CALPUFF 2015 Averages'!R154</f>
        <v>3.1339373793748582E-3</v>
      </c>
    </row>
    <row r="155" spans="1:16" x14ac:dyDescent="0.25">
      <c r="A155" s="25" t="s">
        <v>509</v>
      </c>
      <c r="B155" s="30" t="s">
        <v>62</v>
      </c>
      <c r="C155" s="31" t="s">
        <v>510</v>
      </c>
      <c r="D155" s="32"/>
      <c r="E155" s="32">
        <v>3</v>
      </c>
      <c r="F155" s="32" t="s">
        <v>511</v>
      </c>
      <c r="G155" s="29">
        <f>'CALPUFF 2015 Averages'!I155</f>
        <v>0</v>
      </c>
      <c r="H155" s="29">
        <f>'CALPUFF 2015 Averages'!J155</f>
        <v>0</v>
      </c>
      <c r="I155" s="29">
        <f>'CALPUFF 2015 Averages'!K155</f>
        <v>0</v>
      </c>
      <c r="J155" s="29">
        <f>'CALPUFF 2015 Averages'!L155</f>
        <v>0</v>
      </c>
      <c r="K155" s="29">
        <f>'CALPUFF 2015 Averages'!M155</f>
        <v>0</v>
      </c>
      <c r="L155" s="29">
        <f>'CALPUFF 2015 Averages'!N155</f>
        <v>0</v>
      </c>
      <c r="M155" s="29">
        <f>'CALPUFF 2015 Averages'!O155</f>
        <v>0</v>
      </c>
      <c r="N155" s="29">
        <f>'CALPUFF 2015 Averages'!P155</f>
        <v>0</v>
      </c>
      <c r="O155" s="29">
        <f>'CALPUFF 2015 Averages'!Q155</f>
        <v>0</v>
      </c>
      <c r="P155" s="29">
        <f>'CALPUFF 2015 Averages'!R155</f>
        <v>0</v>
      </c>
    </row>
    <row r="156" spans="1:16" x14ac:dyDescent="0.25">
      <c r="A156" s="25" t="s">
        <v>512</v>
      </c>
      <c r="B156" s="30" t="s">
        <v>62</v>
      </c>
      <c r="C156" s="31" t="s">
        <v>513</v>
      </c>
      <c r="D156" s="32"/>
      <c r="E156" s="32">
        <v>3</v>
      </c>
      <c r="F156" s="32" t="s">
        <v>514</v>
      </c>
      <c r="G156" s="29">
        <f>'CALPUFF 2015 Averages'!I156</f>
        <v>0</v>
      </c>
      <c r="H156" s="29">
        <f>'CALPUFF 2015 Averages'!J156</f>
        <v>0</v>
      </c>
      <c r="I156" s="29">
        <f>'CALPUFF 2015 Averages'!K156</f>
        <v>0</v>
      </c>
      <c r="J156" s="29">
        <f>'CALPUFF 2015 Averages'!L156</f>
        <v>0</v>
      </c>
      <c r="K156" s="29">
        <f>'CALPUFF 2015 Averages'!M156</f>
        <v>0</v>
      </c>
      <c r="L156" s="29">
        <f>'CALPUFF 2015 Averages'!N156</f>
        <v>0</v>
      </c>
      <c r="M156" s="29">
        <f>'CALPUFF 2015 Averages'!O156</f>
        <v>0</v>
      </c>
      <c r="N156" s="29">
        <f>'CALPUFF 2015 Averages'!P156</f>
        <v>0</v>
      </c>
      <c r="O156" s="29">
        <f>'CALPUFF 2015 Averages'!Q156</f>
        <v>0</v>
      </c>
      <c r="P156" s="29">
        <f>'CALPUFF 2015 Averages'!R156</f>
        <v>0</v>
      </c>
    </row>
    <row r="157" spans="1:16" x14ac:dyDescent="0.25">
      <c r="A157" s="25" t="s">
        <v>515</v>
      </c>
      <c r="B157" s="30" t="s">
        <v>62</v>
      </c>
      <c r="C157" s="31" t="s">
        <v>513</v>
      </c>
      <c r="D157" s="32"/>
      <c r="E157" s="32" t="s">
        <v>99</v>
      </c>
      <c r="F157" s="32" t="s">
        <v>516</v>
      </c>
      <c r="G157" s="29">
        <f>'CALPUFF 2015 Averages'!I157</f>
        <v>0.47023650086521113</v>
      </c>
      <c r="H157" s="29">
        <f>'CALPUFF 2015 Averages'!J157</f>
        <v>4.9757842389390912E-2</v>
      </c>
      <c r="I157" s="29">
        <f>'CALPUFF 2015 Averages'!K157</f>
        <v>0.19036499491452488</v>
      </c>
      <c r="J157" s="29">
        <f>'CALPUFF 2015 Averages'!L157</f>
        <v>0.17634943512107343</v>
      </c>
      <c r="K157" s="29">
        <f>'CALPUFF 2015 Averages'!M157</f>
        <v>0.14228832500097796</v>
      </c>
      <c r="L157" s="29">
        <f>'CALPUFF 2015 Averages'!N157</f>
        <v>9.2902146774635208E-2</v>
      </c>
      <c r="M157" s="29">
        <f>'CALPUFF 2015 Averages'!O157</f>
        <v>0.12374853555920666</v>
      </c>
      <c r="N157" s="29">
        <f>'CALPUFF 2015 Averages'!P157</f>
        <v>5.0284077162304895E-2</v>
      </c>
      <c r="O157" s="29">
        <f>'CALPUFF 2015 Averages'!Q157</f>
        <v>0.14646520496420609</v>
      </c>
      <c r="P157" s="29">
        <f>'CALPUFF 2015 Averages'!R157</f>
        <v>3.7218518757579318E-2</v>
      </c>
    </row>
    <row r="158" spans="1:16" x14ac:dyDescent="0.25">
      <c r="A158" s="25" t="s">
        <v>517</v>
      </c>
      <c r="B158" s="30" t="s">
        <v>62</v>
      </c>
      <c r="C158" s="31" t="s">
        <v>518</v>
      </c>
      <c r="D158" s="32">
        <v>2727</v>
      </c>
      <c r="E158" s="32">
        <v>3</v>
      </c>
      <c r="F158" s="32" t="s">
        <v>519</v>
      </c>
      <c r="G158" s="29">
        <f>'CALPUFF 2015 Averages'!I158</f>
        <v>2.9466207353583435E-2</v>
      </c>
      <c r="H158" s="29">
        <f>'CALPUFF 2015 Averages'!J158</f>
        <v>7.2307688903573324E-3</v>
      </c>
      <c r="I158" s="29">
        <f>'CALPUFF 2015 Averages'!K158</f>
        <v>3.6485106227569931E-2</v>
      </c>
      <c r="J158" s="29">
        <f>'CALPUFF 2015 Averages'!L158</f>
        <v>2.6034937815856585E-2</v>
      </c>
      <c r="K158" s="29">
        <f>'CALPUFF 2015 Averages'!M158</f>
        <v>2.3955633536087505E-2</v>
      </c>
      <c r="L158" s="29">
        <f>'CALPUFF 2015 Averages'!N158</f>
        <v>6.5969201767510513E-3</v>
      </c>
      <c r="M158" s="29">
        <f>'CALPUFF 2015 Averages'!O158</f>
        <v>4.25910849475028E-2</v>
      </c>
      <c r="N158" s="29">
        <f>'CALPUFF 2015 Averages'!P158</f>
        <v>1.4713579184262991E-2</v>
      </c>
      <c r="O158" s="29">
        <f>'CALPUFF 2015 Averages'!Q158</f>
        <v>2.9739541391598262E-2</v>
      </c>
      <c r="P158" s="29">
        <f>'CALPUFF 2015 Averages'!R158</f>
        <v>6.9939674154957743E-3</v>
      </c>
    </row>
    <row r="159" spans="1:16" x14ac:dyDescent="0.25">
      <c r="A159" s="25" t="s">
        <v>520</v>
      </c>
      <c r="B159" s="30" t="s">
        <v>62</v>
      </c>
      <c r="C159" s="31" t="s">
        <v>518</v>
      </c>
      <c r="D159" s="32">
        <v>2727</v>
      </c>
      <c r="E159" s="32">
        <v>4</v>
      </c>
      <c r="F159" s="32" t="s">
        <v>521</v>
      </c>
      <c r="G159" s="29">
        <f>'CALPUFF 2015 Averages'!I159</f>
        <v>1.8690248541905853E-2</v>
      </c>
      <c r="H159" s="29">
        <f>'CALPUFF 2015 Averages'!J159</f>
        <v>1.1417748109230071E-2</v>
      </c>
      <c r="I159" s="29">
        <f>'CALPUFF 2015 Averages'!K159</f>
        <v>2.314349235361653E-2</v>
      </c>
      <c r="J159" s="29">
        <f>'CALPUFF 2015 Averages'!L159</f>
        <v>3.9887260423073882E-2</v>
      </c>
      <c r="K159" s="29">
        <f>'CALPUFF 2015 Averages'!M159</f>
        <v>1.5198202525832373E-2</v>
      </c>
      <c r="L159" s="29">
        <f>'CALPUFF 2015 Averages'!N159</f>
        <v>1.0707896706179177E-2</v>
      </c>
      <c r="M159" s="29">
        <f>'CALPUFF 2015 Averages'!O159</f>
        <v>2.700066230363006E-2</v>
      </c>
      <c r="N159" s="29">
        <f>'CALPUFF 2015 Averages'!P159</f>
        <v>2.2232086034465137E-2</v>
      </c>
      <c r="O159" s="29">
        <f>'CALPUFF 2015 Averages'!Q159</f>
        <v>1.8862031504018363E-2</v>
      </c>
      <c r="P159" s="29">
        <f>'CALPUFF 2015 Averages'!R159</f>
        <v>1.0943858797875908E-2</v>
      </c>
    </row>
    <row r="160" spans="1:16" x14ac:dyDescent="0.25">
      <c r="A160" s="25" t="s">
        <v>522</v>
      </c>
      <c r="B160" s="30" t="s">
        <v>62</v>
      </c>
      <c r="C160" s="31" t="s">
        <v>518</v>
      </c>
      <c r="D160" s="32">
        <v>2727</v>
      </c>
      <c r="E160" s="32" t="s">
        <v>148</v>
      </c>
      <c r="F160" s="32" t="s">
        <v>523</v>
      </c>
      <c r="G160" s="29">
        <f>'CALPUFF 2015 Averages'!I160</f>
        <v>2.2636564698797722E-2</v>
      </c>
      <c r="H160" s="29">
        <f>'CALPUFF 2015 Averages'!J160</f>
        <v>1.1765504635848021E-2</v>
      </c>
      <c r="I160" s="29">
        <f>'CALPUFF 2015 Averages'!K160</f>
        <v>2.8023057049886953E-2</v>
      </c>
      <c r="J160" s="29">
        <f>'CALPUFF 2015 Averages'!L160</f>
        <v>4.1165072548204805E-2</v>
      </c>
      <c r="K160" s="29">
        <f>'CALPUFF 2015 Averages'!M160</f>
        <v>1.8404594681682759E-2</v>
      </c>
      <c r="L160" s="29">
        <f>'CALPUFF 2015 Averages'!N160</f>
        <v>1.1025221451254962E-2</v>
      </c>
      <c r="M160" s="29">
        <f>'CALPUFF 2015 Averages'!O160</f>
        <v>3.2700682065157201E-2</v>
      </c>
      <c r="N160" s="29">
        <f>'CALPUFF 2015 Averages'!P160</f>
        <v>2.2957221929448116E-2</v>
      </c>
      <c r="O160" s="29">
        <f>'CALPUFF 2015 Averages'!Q160</f>
        <v>2.2847523929258137E-2</v>
      </c>
      <c r="P160" s="29">
        <f>'CALPUFF 2015 Averages'!R160</f>
        <v>1.1289021879263157E-2</v>
      </c>
    </row>
    <row r="161" spans="1:16" x14ac:dyDescent="0.25">
      <c r="A161" s="34" t="s">
        <v>524</v>
      </c>
      <c r="B161" s="30" t="s">
        <v>62</v>
      </c>
      <c r="C161" s="31" t="s">
        <v>525</v>
      </c>
      <c r="D161" s="32">
        <v>6250</v>
      </c>
      <c r="E161" s="32" t="s">
        <v>526</v>
      </c>
      <c r="F161" s="32" t="s">
        <v>527</v>
      </c>
      <c r="G161" s="29">
        <f>'CALPUFF 2015 Averages'!I161</f>
        <v>3.1075409038521885E-2</v>
      </c>
      <c r="H161" s="29">
        <f>'CALPUFF 2015 Averages'!J161</f>
        <v>1.4013134385767219E-2</v>
      </c>
      <c r="I161" s="29">
        <f>'CALPUFF 2015 Averages'!K161</f>
        <v>6.5058691784054962E-2</v>
      </c>
      <c r="J161" s="29">
        <f>'CALPUFF 2015 Averages'!L161</f>
        <v>7.3311452640474992E-2</v>
      </c>
      <c r="K161" s="29">
        <f>'CALPUFF 2015 Averages'!M161</f>
        <v>2.6563430948347528E-2</v>
      </c>
      <c r="L161" s="29">
        <f>'CALPUFF 2015 Averages'!N161</f>
        <v>1.3719625251912367E-2</v>
      </c>
      <c r="M161" s="29">
        <f>'CALPUFF 2015 Averages'!O161</f>
        <v>3.7857048834662746E-2</v>
      </c>
      <c r="N161" s="29">
        <f>'CALPUFF 2015 Averages'!P161</f>
        <v>2.1080314104925561E-2</v>
      </c>
      <c r="O161" s="29">
        <f>'CALPUFF 2015 Averages'!Q161</f>
        <v>3.2343026920044933E-2</v>
      </c>
      <c r="P161" s="29">
        <f>'CALPUFF 2015 Averages'!R161</f>
        <v>1.4157801633909029E-2</v>
      </c>
    </row>
    <row r="162" spans="1:16" x14ac:dyDescent="0.25">
      <c r="A162" s="25" t="s">
        <v>528</v>
      </c>
      <c r="B162" s="30" t="s">
        <v>62</v>
      </c>
      <c r="C162" s="31" t="s">
        <v>529</v>
      </c>
      <c r="D162" s="32">
        <v>2732</v>
      </c>
      <c r="E162" s="32">
        <v>9</v>
      </c>
      <c r="F162" s="32"/>
      <c r="G162" s="29">
        <f>'CALPUFF 2015 Averages'!I162</f>
        <v>0</v>
      </c>
      <c r="H162" s="29">
        <f>'CALPUFF 2015 Averages'!J162</f>
        <v>0</v>
      </c>
      <c r="I162" s="29">
        <f>'CALPUFF 2015 Averages'!K162</f>
        <v>0</v>
      </c>
      <c r="J162" s="29">
        <f>'CALPUFF 2015 Averages'!L162</f>
        <v>0</v>
      </c>
      <c r="K162" s="29">
        <f>'CALPUFF 2015 Averages'!M162</f>
        <v>0</v>
      </c>
      <c r="L162" s="29">
        <f>'CALPUFF 2015 Averages'!N162</f>
        <v>0</v>
      </c>
      <c r="M162" s="29">
        <f>'CALPUFF 2015 Averages'!O162</f>
        <v>0</v>
      </c>
      <c r="N162" s="29">
        <f>'CALPUFF 2015 Averages'!P162</f>
        <v>0</v>
      </c>
      <c r="O162" s="29">
        <f>'CALPUFF 2015 Averages'!Q162</f>
        <v>0</v>
      </c>
      <c r="P162" s="29">
        <f>'CALPUFF 2015 Averages'!R162</f>
        <v>0</v>
      </c>
    </row>
    <row r="163" spans="1:16" x14ac:dyDescent="0.25">
      <c r="A163" s="25" t="s">
        <v>530</v>
      </c>
      <c r="B163" s="30" t="s">
        <v>62</v>
      </c>
      <c r="C163" s="31" t="s">
        <v>531</v>
      </c>
      <c r="D163" s="32">
        <v>2712</v>
      </c>
      <c r="E163" s="32">
        <v>1</v>
      </c>
      <c r="F163" s="32" t="s">
        <v>532</v>
      </c>
      <c r="G163" s="29">
        <f>'CALPUFF 2015 Averages'!I163</f>
        <v>1.7996238928202277E-2</v>
      </c>
      <c r="H163" s="29">
        <f>'CALPUFF 2015 Averages'!J163</f>
        <v>3.1975928585767674E-3</v>
      </c>
      <c r="I163" s="29">
        <f>'CALPUFF 2015 Averages'!K163</f>
        <v>3.7458610823990893E-2</v>
      </c>
      <c r="J163" s="29">
        <f>'CALPUFF 2015 Averages'!L163</f>
        <v>1.881893140749297E-2</v>
      </c>
      <c r="K163" s="29">
        <f>'CALPUFF 2015 Averages'!M163</f>
        <v>1.6206713074130026E-2</v>
      </c>
      <c r="L163" s="29">
        <f>'CALPUFF 2015 Averages'!N163</f>
        <v>4.5721968392152179E-3</v>
      </c>
      <c r="M163" s="29">
        <f>'CALPUFF 2015 Averages'!O163</f>
        <v>2.5297354946810791E-2</v>
      </c>
      <c r="N163" s="29">
        <f>'CALPUFF 2015 Averages'!P163</f>
        <v>7.2845205176958992E-3</v>
      </c>
      <c r="O163" s="29">
        <f>'CALPUFF 2015 Averages'!Q163</f>
        <v>1.8998373406482735E-2</v>
      </c>
      <c r="P163" s="29">
        <f>'CALPUFF 2015 Averages'!R163</f>
        <v>3.875122368065342E-3</v>
      </c>
    </row>
    <row r="164" spans="1:16" x14ac:dyDescent="0.25">
      <c r="A164" s="25" t="s">
        <v>533</v>
      </c>
      <c r="B164" s="30" t="s">
        <v>62</v>
      </c>
      <c r="C164" s="31" t="s">
        <v>531</v>
      </c>
      <c r="D164" s="32">
        <v>2712</v>
      </c>
      <c r="E164" s="32">
        <v>2</v>
      </c>
      <c r="F164" s="32" t="s">
        <v>534</v>
      </c>
      <c r="G164" s="29">
        <f>'CALPUFF 2015 Averages'!I164</f>
        <v>3.1394786947947576E-2</v>
      </c>
      <c r="H164" s="29">
        <f>'CALPUFF 2015 Averages'!J164</f>
        <v>7.0475205136255169E-3</v>
      </c>
      <c r="I164" s="29">
        <f>'CALPUFF 2015 Averages'!K164</f>
        <v>6.4318108095388044E-2</v>
      </c>
      <c r="J164" s="29">
        <f>'CALPUFF 2015 Averages'!L164</f>
        <v>3.4196613007457986E-2</v>
      </c>
      <c r="K164" s="29">
        <f>'CALPUFF 2015 Averages'!M164</f>
        <v>2.7848152435245188E-2</v>
      </c>
      <c r="L164" s="29">
        <f>'CALPUFF 2015 Averages'!N164</f>
        <v>1.0172496656437572E-2</v>
      </c>
      <c r="M164" s="29">
        <f>'CALPUFF 2015 Averages'!O164</f>
        <v>4.3925797911351254E-2</v>
      </c>
      <c r="N164" s="29">
        <f>'CALPUFF 2015 Averages'!P164</f>
        <v>1.5540285253178764E-2</v>
      </c>
      <c r="O164" s="29">
        <f>'CALPUFF 2015 Averages'!Q164</f>
        <v>3.301987446431235E-2</v>
      </c>
      <c r="P164" s="29">
        <f>'CALPUFF 2015 Averages'!R164</f>
        <v>8.557681511293774E-3</v>
      </c>
    </row>
    <row r="165" spans="1:16" x14ac:dyDescent="0.25">
      <c r="A165" s="25" t="s">
        <v>535</v>
      </c>
      <c r="B165" s="30" t="s">
        <v>62</v>
      </c>
      <c r="C165" s="31" t="s">
        <v>531</v>
      </c>
      <c r="D165" s="32">
        <v>2712</v>
      </c>
      <c r="E165" s="32" t="s">
        <v>536</v>
      </c>
      <c r="F165" s="32" t="s">
        <v>537</v>
      </c>
      <c r="G165" s="29">
        <f>'CALPUFF 2015 Averages'!I165</f>
        <v>2.4839024919602954E-2</v>
      </c>
      <c r="H165" s="29">
        <f>'CALPUFF 2015 Averages'!J165</f>
        <v>1.2579999999999999E-2</v>
      </c>
      <c r="I165" s="29">
        <f>'CALPUFF 2015 Averages'!K165</f>
        <v>6.5809000000000006E-2</v>
      </c>
      <c r="J165" s="29">
        <f>'CALPUFF 2015 Averages'!L165</f>
        <v>7.5915999999999997E-2</v>
      </c>
      <c r="K165" s="29">
        <f>'CALPUFF 2015 Averages'!M165</f>
        <v>2.1895999999999999E-2</v>
      </c>
      <c r="L165" s="29">
        <f>'CALPUFF 2015 Averages'!N165</f>
        <v>1.2567999999999999E-2</v>
      </c>
      <c r="M165" s="29">
        <f>'CALPUFF 2015 Averages'!O165</f>
        <v>3.8034999999999999E-2</v>
      </c>
      <c r="N165" s="29">
        <f>'CALPUFF 2015 Averages'!P165</f>
        <v>1.7101000000000002E-2</v>
      </c>
      <c r="O165" s="29">
        <f>'CALPUFF 2015 Averages'!Q165</f>
        <v>2.7701E-2</v>
      </c>
      <c r="P165" s="29">
        <f>'CALPUFF 2015 Averages'!R165</f>
        <v>1.3344999999999999E-2</v>
      </c>
    </row>
    <row r="166" spans="1:16" x14ac:dyDescent="0.25">
      <c r="A166" s="25" t="s">
        <v>538</v>
      </c>
      <c r="B166" s="30" t="s">
        <v>62</v>
      </c>
      <c r="C166" s="31" t="s">
        <v>531</v>
      </c>
      <c r="D166" s="32">
        <v>2712</v>
      </c>
      <c r="E166" s="32" t="s">
        <v>539</v>
      </c>
      <c r="F166" s="32" t="s">
        <v>540</v>
      </c>
      <c r="G166" s="29">
        <f>'CALPUFF 2015 Averages'!I166</f>
        <v>3.9258763650056483E-2</v>
      </c>
      <c r="H166" s="29">
        <f>'CALPUFF 2015 Averages'!J166</f>
        <v>1.1084E-2</v>
      </c>
      <c r="I166" s="29">
        <f>'CALPUFF 2015 Averages'!K166</f>
        <v>6.8450999999999998E-2</v>
      </c>
      <c r="J166" s="29">
        <f>'CALPUFF 2015 Averages'!L166</f>
        <v>6.7042000000000004E-2</v>
      </c>
      <c r="K166" s="29">
        <f>'CALPUFF 2015 Averages'!M166</f>
        <v>2.2768E-2</v>
      </c>
      <c r="L166" s="29">
        <f>'CALPUFF 2015 Averages'!N166</f>
        <v>1.11E-2</v>
      </c>
      <c r="M166" s="29">
        <f>'CALPUFF 2015 Averages'!O166</f>
        <v>3.9394999999999999E-2</v>
      </c>
      <c r="N166" s="29">
        <f>'CALPUFF 2015 Averages'!P166</f>
        <v>1.5101E-2</v>
      </c>
      <c r="O166" s="29">
        <f>'CALPUFF 2015 Averages'!Q166</f>
        <v>2.8797E-2</v>
      </c>
      <c r="P166" s="29">
        <f>'CALPUFF 2015 Averages'!R166</f>
        <v>1.1747E-2</v>
      </c>
    </row>
    <row r="167" spans="1:16" x14ac:dyDescent="0.25">
      <c r="A167" s="34" t="s">
        <v>541</v>
      </c>
      <c r="B167" s="30" t="s">
        <v>542</v>
      </c>
      <c r="C167" s="31" t="s">
        <v>543</v>
      </c>
      <c r="D167" s="32"/>
      <c r="E167" s="32">
        <v>1</v>
      </c>
      <c r="F167" s="32" t="s">
        <v>544</v>
      </c>
      <c r="G167" s="29">
        <f>'CALPUFF 2015 Averages'!I167</f>
        <v>4.0040731454851985E-2</v>
      </c>
      <c r="H167" s="29">
        <f>'CALPUFF 2015 Averages'!J167</f>
        <v>1.1576035446271414E-2</v>
      </c>
      <c r="I167" s="29">
        <f>'CALPUFF 2015 Averages'!K167</f>
        <v>5.4292416225687805E-2</v>
      </c>
      <c r="J167" s="29">
        <f>'CALPUFF 2015 Averages'!L167</f>
        <v>1.775873416384759E-2</v>
      </c>
      <c r="K167" s="29">
        <f>'CALPUFF 2015 Averages'!M167</f>
        <v>8.6410170000458794E-2</v>
      </c>
      <c r="L167" s="29">
        <f>'CALPUFF 2015 Averages'!N167</f>
        <v>2.9737662615374912E-2</v>
      </c>
      <c r="M167" s="29">
        <f>'CALPUFF 2015 Averages'!O167</f>
        <v>4.9254008685955947E-2</v>
      </c>
      <c r="N167" s="29">
        <f>'CALPUFF 2015 Averages'!P167</f>
        <v>1.5968130443438869E-2</v>
      </c>
      <c r="O167" s="29">
        <f>'CALPUFF 2015 Averages'!Q167</f>
        <v>3.8445005856604611E-2</v>
      </c>
      <c r="P167" s="29">
        <f>'CALPUFF 2015 Averages'!R167</f>
        <v>1.103710436424921E-2</v>
      </c>
    </row>
    <row r="168" spans="1:16" x14ac:dyDescent="0.25">
      <c r="A168" s="25" t="s">
        <v>545</v>
      </c>
      <c r="B168" s="30" t="s">
        <v>63</v>
      </c>
      <c r="C168" s="31" t="s">
        <v>546</v>
      </c>
      <c r="D168" s="32">
        <v>2364</v>
      </c>
      <c r="E168" s="32">
        <v>1</v>
      </c>
      <c r="F168" s="32" t="s">
        <v>547</v>
      </c>
      <c r="G168" s="29">
        <f>'CALPUFF 2015 Averages'!I168</f>
        <v>1.6664999999999999E-2</v>
      </c>
      <c r="H168" s="29">
        <f>'CALPUFF 2015 Averages'!J168</f>
        <v>5.7487295856294279E-2</v>
      </c>
      <c r="I168" s="29">
        <f>'CALPUFF 2015 Averages'!K168</f>
        <v>8.6367917948901463E-3</v>
      </c>
      <c r="J168" s="29">
        <f>'CALPUFF 2015 Averages'!L168</f>
        <v>5.4064844163744366E-2</v>
      </c>
      <c r="K168" s="29">
        <f>'CALPUFF 2015 Averages'!M168</f>
        <v>2.2132742073999859E-2</v>
      </c>
      <c r="L168" s="29">
        <f>'CALPUFF 2015 Averages'!N168</f>
        <v>0.14570816986330781</v>
      </c>
      <c r="M168" s="29">
        <f>'CALPUFF 2015 Averages'!O168</f>
        <v>9.8254231553710734E-3</v>
      </c>
      <c r="N168" s="29">
        <f>'CALPUFF 2015 Averages'!P168</f>
        <v>3.8373692657267588E-2</v>
      </c>
      <c r="O168" s="29">
        <f>'CALPUFF 2015 Averages'!Q168</f>
        <v>2.484749391683962E-2</v>
      </c>
      <c r="P168" s="29">
        <f>'CALPUFF 2015 Averages'!R168</f>
        <v>3.4620220067272597E-2</v>
      </c>
    </row>
    <row r="169" spans="1:16" x14ac:dyDescent="0.25">
      <c r="A169" s="25" t="s">
        <v>548</v>
      </c>
      <c r="B169" s="30" t="s">
        <v>63</v>
      </c>
      <c r="C169" s="31" t="s">
        <v>546</v>
      </c>
      <c r="D169" s="32">
        <v>2364</v>
      </c>
      <c r="E169" s="32">
        <v>2</v>
      </c>
      <c r="F169" s="32" t="s">
        <v>549</v>
      </c>
      <c r="G169" s="29">
        <f>'CALPUFF 2015 Averages'!I169</f>
        <v>4.7695000000000001E-2</v>
      </c>
      <c r="H169" s="29">
        <f>'CALPUFF 2015 Averages'!J169</f>
        <v>0.13995120178560078</v>
      </c>
      <c r="I169" s="29">
        <f>'CALPUFF 2015 Averages'!K169</f>
        <v>2.4717413579462409E-2</v>
      </c>
      <c r="J169" s="29">
        <f>'CALPUFF 2015 Averages'!L169</f>
        <v>0.13175391593060939</v>
      </c>
      <c r="K169" s="29">
        <f>'CALPUFF 2015 Averages'!M169</f>
        <v>6.333920458155938E-2</v>
      </c>
      <c r="L169" s="29">
        <f>'CALPUFF 2015 Averages'!N169</f>
        <v>0.35560887557984366</v>
      </c>
      <c r="M169" s="29">
        <f>'CALPUFF 2015 Averages'!O169</f>
        <v>2.8118840153777719E-2</v>
      </c>
      <c r="N169" s="29">
        <f>'CALPUFF 2015 Averages'!P169</f>
        <v>9.2934279087500779E-2</v>
      </c>
      <c r="O169" s="29">
        <f>'CALPUFF 2015 Averages'!Q169</f>
        <v>7.1112263296689321E-2</v>
      </c>
      <c r="P169" s="29">
        <f>'CALPUFF 2015 Averages'!R169</f>
        <v>8.4236671538412647E-2</v>
      </c>
    </row>
    <row r="170" spans="1:16" x14ac:dyDescent="0.25">
      <c r="A170" s="25" t="s">
        <v>550</v>
      </c>
      <c r="B170" s="30" t="s">
        <v>63</v>
      </c>
      <c r="C170" s="31" t="s">
        <v>551</v>
      </c>
      <c r="D170" s="32">
        <v>8002</v>
      </c>
      <c r="E170" s="32">
        <v>1</v>
      </c>
      <c r="F170" s="32" t="s">
        <v>552</v>
      </c>
      <c r="G170" s="29">
        <f>'CALPUFF 2015 Averages'!I170</f>
        <v>0.12479999999999999</v>
      </c>
      <c r="H170" s="29">
        <f>'CALPUFF 2015 Averages'!J170</f>
        <v>0.14438771226129785</v>
      </c>
      <c r="I170" s="29">
        <f>'CALPUFF 2015 Averages'!K170</f>
        <v>6.3626840404389526E-2</v>
      </c>
      <c r="J170" s="29">
        <f>'CALPUFF 2015 Averages'!L170</f>
        <v>6.5021452691609777E-2</v>
      </c>
      <c r="K170" s="29">
        <f>'CALPUFF 2015 Averages'!M170</f>
        <v>0.10266660364641839</v>
      </c>
      <c r="L170" s="29">
        <f>'CALPUFF 2015 Averages'!N170</f>
        <v>0.19166538149140241</v>
      </c>
      <c r="M170" s="29">
        <f>'CALPUFF 2015 Averages'!O170</f>
        <v>6.8528308476626637E-2</v>
      </c>
      <c r="N170" s="29">
        <f>'CALPUFF 2015 Averages'!P170</f>
        <v>4.8952142054782682E-2</v>
      </c>
      <c r="O170" s="29">
        <f>'CALPUFF 2015 Averages'!Q170</f>
        <v>0.13258197528730667</v>
      </c>
      <c r="P170" s="29">
        <f>'CALPUFF 2015 Averages'!R170</f>
        <v>6.6029888706471959E-2</v>
      </c>
    </row>
    <row r="171" spans="1:16" x14ac:dyDescent="0.25">
      <c r="A171" s="25" t="s">
        <v>553</v>
      </c>
      <c r="B171" s="30" t="s">
        <v>63</v>
      </c>
      <c r="C171" s="31" t="s">
        <v>554</v>
      </c>
      <c r="D171" s="32">
        <v>2367</v>
      </c>
      <c r="E171" s="32">
        <v>4</v>
      </c>
      <c r="F171" s="32"/>
      <c r="G171" s="29">
        <f>'CALPUFF 2015 Averages'!I171</f>
        <v>5.8119117717097948E-2</v>
      </c>
      <c r="H171" s="29">
        <f>'CALPUFF 2015 Averages'!J171</f>
        <v>3.1944246409450157E-2</v>
      </c>
      <c r="I171" s="29">
        <f>'CALPUFF 2015 Averages'!K171</f>
        <v>2.1609030976459592E-2</v>
      </c>
      <c r="J171" s="29">
        <f>'CALPUFF 2015 Averages'!L171</f>
        <v>1.5607449009943063E-2</v>
      </c>
      <c r="K171" s="29">
        <f>'CALPUFF 2015 Averages'!M171</f>
        <v>3.4857091017251644E-2</v>
      </c>
      <c r="L171" s="29">
        <f>'CALPUFF 2015 Averages'!N171</f>
        <v>2.6629555961587496E-2</v>
      </c>
      <c r="M171" s="29">
        <f>'CALPUFF 2015 Averages'!O171</f>
        <v>1.9630237528681909E-2</v>
      </c>
      <c r="N171" s="29">
        <f>'CALPUFF 2015 Averages'!P171</f>
        <v>5.8905875754227928E-3</v>
      </c>
      <c r="O171" s="29">
        <f>'CALPUFF 2015 Averages'!Q171</f>
        <v>7.9529300798844238E-2</v>
      </c>
      <c r="P171" s="29">
        <f>'CALPUFF 2015 Averages'!R171</f>
        <v>3.7489417013682337E-2</v>
      </c>
    </row>
    <row r="172" spans="1:16" x14ac:dyDescent="0.25">
      <c r="A172" s="25" t="s">
        <v>555</v>
      </c>
      <c r="B172" s="30" t="s">
        <v>63</v>
      </c>
      <c r="C172" s="31" t="s">
        <v>554</v>
      </c>
      <c r="D172" s="32">
        <v>2367</v>
      </c>
      <c r="E172" s="32">
        <v>6</v>
      </c>
      <c r="F172" s="32"/>
      <c r="G172" s="29">
        <f>'CALPUFF 2015 Averages'!I172</f>
        <v>7.1633000000000002E-2</v>
      </c>
      <c r="H172" s="29">
        <f>'CALPUFF 2015 Averages'!J172</f>
        <v>3.6436000000000003E-2</v>
      </c>
      <c r="I172" s="29">
        <f>'CALPUFF 2015 Averages'!K172</f>
        <v>2.6632897915019355E-2</v>
      </c>
      <c r="J172" s="29">
        <f>'CALPUFF 2015 Averages'!L172</f>
        <v>1.7877582920637566E-2</v>
      </c>
      <c r="K172" s="29">
        <f>'CALPUFF 2015 Averages'!M172</f>
        <v>4.2948656373548631E-2</v>
      </c>
      <c r="L172" s="29">
        <f>'CALPUFF 2015 Averages'!N172</f>
        <v>3.0411603312663869E-2</v>
      </c>
      <c r="M172" s="29">
        <f>'CALPUFF 2015 Averages'!O172</f>
        <v>2.4194632152815355E-2</v>
      </c>
      <c r="N172" s="29">
        <f>'CALPUFF 2015 Averages'!P172</f>
        <v>6.7311601648008656E-3</v>
      </c>
      <c r="O172" s="29">
        <f>'CALPUFF 2015 Averages'!Q172</f>
        <v>9.8021922843231094E-2</v>
      </c>
      <c r="P172" s="29">
        <f>'CALPUFF 2015 Averages'!R172</f>
        <v>4.2769728910899335E-2</v>
      </c>
    </row>
    <row r="173" spans="1:16" x14ac:dyDescent="0.25">
      <c r="A173" s="25" t="s">
        <v>556</v>
      </c>
      <c r="B173" s="30" t="s">
        <v>64</v>
      </c>
      <c r="C173" s="31" t="s">
        <v>557</v>
      </c>
      <c r="D173" s="32">
        <v>2378</v>
      </c>
      <c r="E173" s="32" t="s">
        <v>323</v>
      </c>
      <c r="F173" s="32" t="s">
        <v>558</v>
      </c>
      <c r="G173" s="29">
        <f>'CALPUFF 2015 Averages'!I173</f>
        <v>3.4888000000000002E-2</v>
      </c>
      <c r="H173" s="29">
        <f>'CALPUFF 2015 Averages'!J173</f>
        <v>1.6887079215468843E-2</v>
      </c>
      <c r="I173" s="29">
        <f>'CALPUFF 2015 Averages'!K173</f>
        <v>5.575068805877053E-2</v>
      </c>
      <c r="J173" s="29">
        <f>'CALPUFF 2015 Averages'!L173</f>
        <v>6.1862741007692838E-2</v>
      </c>
      <c r="K173" s="29">
        <f>'CALPUFF 2015 Averages'!M173</f>
        <v>2.010921969644466E-2</v>
      </c>
      <c r="L173" s="29">
        <f>'CALPUFF 2015 Averages'!N173</f>
        <v>1.4944370018712313E-2</v>
      </c>
      <c r="M173" s="29">
        <f>'CALPUFF 2015 Averages'!O173</f>
        <v>2.1120041097789172E-2</v>
      </c>
      <c r="N173" s="29">
        <f>'CALPUFF 2015 Averages'!P173</f>
        <v>2.5277603714741144E-2</v>
      </c>
      <c r="O173" s="29">
        <f>'CALPUFF 2015 Averages'!Q173</f>
        <v>3.6025533370295924E-2</v>
      </c>
      <c r="P173" s="29">
        <f>'CALPUFF 2015 Averages'!R173</f>
        <v>1.4918451521241943E-2</v>
      </c>
    </row>
    <row r="174" spans="1:16" x14ac:dyDescent="0.25">
      <c r="A174" s="25" t="s">
        <v>559</v>
      </c>
      <c r="B174" s="30" t="s">
        <v>64</v>
      </c>
      <c r="C174" s="31" t="s">
        <v>557</v>
      </c>
      <c r="D174" s="32">
        <v>2378</v>
      </c>
      <c r="E174" s="32">
        <v>1</v>
      </c>
      <c r="F174" s="32"/>
      <c r="G174" s="29">
        <f>'CALPUFF 2015 Averages'!I174</f>
        <v>0</v>
      </c>
      <c r="H174" s="29">
        <f>'CALPUFF 2015 Averages'!J174</f>
        <v>0</v>
      </c>
      <c r="I174" s="29">
        <f>'CALPUFF 2015 Averages'!K174</f>
        <v>0</v>
      </c>
      <c r="J174" s="29">
        <f>'CALPUFF 2015 Averages'!L174</f>
        <v>0</v>
      </c>
      <c r="K174" s="29">
        <f>'CALPUFF 2015 Averages'!M174</f>
        <v>0</v>
      </c>
      <c r="L174" s="29">
        <f>'CALPUFF 2015 Averages'!N174</f>
        <v>0</v>
      </c>
      <c r="M174" s="29">
        <f>'CALPUFF 2015 Averages'!O174</f>
        <v>0</v>
      </c>
      <c r="N174" s="29">
        <f>'CALPUFF 2015 Averages'!P174</f>
        <v>0</v>
      </c>
      <c r="O174" s="29">
        <f>'CALPUFF 2015 Averages'!Q174</f>
        <v>0</v>
      </c>
      <c r="P174" s="29">
        <f>'CALPUFF 2015 Averages'!R174</f>
        <v>0</v>
      </c>
    </row>
    <row r="175" spans="1:16" x14ac:dyDescent="0.25">
      <c r="A175" s="25" t="s">
        <v>560</v>
      </c>
      <c r="B175" s="30" t="s">
        <v>64</v>
      </c>
      <c r="C175" s="31" t="s">
        <v>561</v>
      </c>
      <c r="D175" s="32">
        <v>2403</v>
      </c>
      <c r="E175" s="32">
        <v>2</v>
      </c>
      <c r="F175" s="32" t="s">
        <v>562</v>
      </c>
      <c r="G175" s="29">
        <f>'CALPUFF 2015 Averages'!I175</f>
        <v>1.4028380009541982E-2</v>
      </c>
      <c r="H175" s="29">
        <f>'CALPUFF 2015 Averages'!J175</f>
        <v>1.1289138536167784E-2</v>
      </c>
      <c r="I175" s="29">
        <f>'CALPUFF 2015 Averages'!K175</f>
        <v>1.8072920816093595E-2</v>
      </c>
      <c r="J175" s="29">
        <f>'CALPUFF 2015 Averages'!L175</f>
        <v>4.2254923954915112E-2</v>
      </c>
      <c r="K175" s="29">
        <f>'CALPUFF 2015 Averages'!M175</f>
        <v>1.3386803823655299E-2</v>
      </c>
      <c r="L175" s="29">
        <f>'CALPUFF 2015 Averages'!N175</f>
        <v>2.2894608360679126E-2</v>
      </c>
      <c r="M175" s="29">
        <f>'CALPUFF 2015 Averages'!O175</f>
        <v>1.3960614067627337E-2</v>
      </c>
      <c r="N175" s="29">
        <f>'CALPUFF 2015 Averages'!P175</f>
        <v>1.2602806677129404E-2</v>
      </c>
      <c r="O175" s="29">
        <f>'CALPUFF 2015 Averages'!Q175</f>
        <v>1.05629427878442E-2</v>
      </c>
      <c r="P175" s="29">
        <f>'CALPUFF 2015 Averages'!R175</f>
        <v>7.0785694107575979E-3</v>
      </c>
    </row>
    <row r="176" spans="1:16" x14ac:dyDescent="0.25">
      <c r="A176" s="25" t="s">
        <v>563</v>
      </c>
      <c r="B176" s="30" t="s">
        <v>64</v>
      </c>
      <c r="C176" s="31" t="s">
        <v>564</v>
      </c>
      <c r="D176" s="32">
        <v>2408</v>
      </c>
      <c r="E176" s="32">
        <v>1</v>
      </c>
      <c r="F176" s="32" t="s">
        <v>565</v>
      </c>
      <c r="G176" s="29">
        <f>'CALPUFF 2015 Averages'!I176</f>
        <v>6.4545439271358335E-3</v>
      </c>
      <c r="H176" s="29">
        <f>'CALPUFF 2015 Averages'!J176</f>
        <v>3.4262628749772745E-3</v>
      </c>
      <c r="I176" s="29">
        <f>'CALPUFF 2015 Averages'!K176</f>
        <v>1.5750783783783789E-2</v>
      </c>
      <c r="J176" s="29">
        <f>'CALPUFF 2015 Averages'!L176</f>
        <v>2.4235845888127994E-2</v>
      </c>
      <c r="K176" s="29">
        <f>'CALPUFF 2015 Averages'!M176</f>
        <v>3.8565320832285458E-3</v>
      </c>
      <c r="L176" s="29">
        <f>'CALPUFF 2015 Averages'!N176</f>
        <v>3.7740027836513125E-3</v>
      </c>
      <c r="M176" s="29">
        <f>'CALPUFF 2015 Averages'!O176</f>
        <v>7.5645282973331876E-3</v>
      </c>
      <c r="N176" s="29">
        <f>'CALPUFF 2015 Averages'!P176</f>
        <v>1.3849401413702585E-2</v>
      </c>
      <c r="O176" s="29">
        <f>'CALPUFF 2015 Averages'!Q176</f>
        <v>5.4307769561846939E-3</v>
      </c>
      <c r="P176" s="29">
        <f>'CALPUFF 2015 Averages'!R176</f>
        <v>3.3751105164161461E-3</v>
      </c>
    </row>
    <row r="177" spans="1:16" x14ac:dyDescent="0.25">
      <c r="A177" s="25" t="s">
        <v>566</v>
      </c>
      <c r="B177" s="30" t="s">
        <v>64</v>
      </c>
      <c r="C177" s="31" t="s">
        <v>564</v>
      </c>
      <c r="D177" s="32">
        <v>2408</v>
      </c>
      <c r="E177" s="32">
        <v>2</v>
      </c>
      <c r="F177" s="32" t="s">
        <v>567</v>
      </c>
      <c r="G177" s="29">
        <f>'CALPUFF 2015 Averages'!I177</f>
        <v>7.3569763112983086E-3</v>
      </c>
      <c r="H177" s="29">
        <f>'CALPUFF 2015 Averages'!J177</f>
        <v>3.7524155045689316E-3</v>
      </c>
      <c r="I177" s="29">
        <f>'CALPUFF 2015 Averages'!K177</f>
        <v>1.7953165204915172E-2</v>
      </c>
      <c r="J177" s="29">
        <f>'CALPUFF 2015 Averages'!L177</f>
        <v>2.6566585419149785E-2</v>
      </c>
      <c r="K177" s="29">
        <f>'CALPUFF 2015 Averages'!M177</f>
        <v>4.3957361024696238E-3</v>
      </c>
      <c r="L177" s="29">
        <f>'CALPUFF 2015 Averages'!N177</f>
        <v>4.129487955841578E-3</v>
      </c>
      <c r="M177" s="29">
        <f>'CALPUFF 2015 Averages'!O177</f>
        <v>8.6221840970247092E-3</v>
      </c>
      <c r="N177" s="29">
        <f>'CALPUFF 2015 Averages'!P177</f>
        <v>1.5180204483061968E-2</v>
      </c>
      <c r="O177" s="29">
        <f>'CALPUFF 2015 Averages'!Q177</f>
        <v>6.1900235639008906E-3</v>
      </c>
      <c r="P177" s="29">
        <f>'CALPUFF 2015 Averages'!R177</f>
        <v>3.6960792886927959E-3</v>
      </c>
    </row>
    <row r="178" spans="1:16" x14ac:dyDescent="0.25">
      <c r="A178" s="25" t="s">
        <v>568</v>
      </c>
      <c r="B178" s="30" t="s">
        <v>65</v>
      </c>
      <c r="C178" s="31" t="s">
        <v>569</v>
      </c>
      <c r="D178" s="32"/>
      <c r="E178" s="32" t="s">
        <v>570</v>
      </c>
      <c r="F178" s="32" t="s">
        <v>571</v>
      </c>
      <c r="G178" s="29">
        <f>'CALPUFF 2015 Averages'!I178</f>
        <v>3.7453344689963974E-2</v>
      </c>
      <c r="H178" s="29">
        <f>'CALPUFF 2015 Averages'!J178</f>
        <v>9.4336999999999997E-3</v>
      </c>
      <c r="I178" s="29">
        <f>'CALPUFF 2015 Averages'!K178</f>
        <v>4.4177000000000001E-2</v>
      </c>
      <c r="J178" s="29">
        <f>'CALPUFF 2015 Averages'!L178</f>
        <v>2.4181000000000001E-2</v>
      </c>
      <c r="K178" s="29">
        <f>'CALPUFF 2015 Averages'!M178</f>
        <v>2.5912999999999999E-2</v>
      </c>
      <c r="L178" s="29">
        <f>'CALPUFF 2015 Averages'!N178</f>
        <v>1.3787000000000001E-2</v>
      </c>
      <c r="M178" s="29">
        <f>'CALPUFF 2015 Averages'!O178</f>
        <v>5.3739000000000002E-2</v>
      </c>
      <c r="N178" s="29">
        <f>'CALPUFF 2015 Averages'!P178</f>
        <v>2.5647E-2</v>
      </c>
      <c r="O178" s="29">
        <f>'CALPUFF 2015 Averages'!Q178</f>
        <v>2.8768999999999999E-2</v>
      </c>
      <c r="P178" s="29">
        <f>'CALPUFF 2015 Averages'!R178</f>
        <v>9.5925000000000003E-3</v>
      </c>
    </row>
    <row r="179" spans="1:16" x14ac:dyDescent="0.25">
      <c r="A179" s="34" t="s">
        <v>572</v>
      </c>
      <c r="B179" s="30" t="s">
        <v>65</v>
      </c>
      <c r="C179" s="31" t="s">
        <v>573</v>
      </c>
      <c r="D179" s="32">
        <v>8006</v>
      </c>
      <c r="E179" s="32">
        <v>1</v>
      </c>
      <c r="F179" s="32" t="s">
        <v>574</v>
      </c>
      <c r="G179" s="29">
        <f>'CALPUFF 2015 Averages'!I179</f>
        <v>0</v>
      </c>
      <c r="H179" s="29">
        <f>'CALPUFF 2015 Averages'!J179</f>
        <v>0</v>
      </c>
      <c r="I179" s="29">
        <f>'CALPUFF 2015 Averages'!K179</f>
        <v>0</v>
      </c>
      <c r="J179" s="29">
        <f>'CALPUFF 2015 Averages'!L179</f>
        <v>0</v>
      </c>
      <c r="K179" s="29">
        <f>'CALPUFF 2015 Averages'!M179</f>
        <v>0</v>
      </c>
      <c r="L179" s="29">
        <f>'CALPUFF 2015 Averages'!N179</f>
        <v>0</v>
      </c>
      <c r="M179" s="29">
        <f>'CALPUFF 2015 Averages'!O179</f>
        <v>0</v>
      </c>
      <c r="N179" s="29">
        <f>'CALPUFF 2015 Averages'!P179</f>
        <v>0</v>
      </c>
      <c r="O179" s="29">
        <f>'CALPUFF 2015 Averages'!Q179</f>
        <v>0</v>
      </c>
      <c r="P179" s="29">
        <f>'CALPUFF 2015 Averages'!R179</f>
        <v>0</v>
      </c>
    </row>
    <row r="180" spans="1:16" x14ac:dyDescent="0.25">
      <c r="A180" s="34" t="s">
        <v>575</v>
      </c>
      <c r="B180" s="30" t="s">
        <v>65</v>
      </c>
      <c r="C180" s="31" t="s">
        <v>573</v>
      </c>
      <c r="D180" s="32">
        <v>8006</v>
      </c>
      <c r="E180" s="32">
        <v>2</v>
      </c>
      <c r="F180" s="32" t="s">
        <v>576</v>
      </c>
      <c r="G180" s="29">
        <f>'CALPUFF 2015 Averages'!I180</f>
        <v>4.9343044646790145E-2</v>
      </c>
      <c r="H180" s="29">
        <f>'CALPUFF 2015 Averages'!J180</f>
        <v>5.3665878452351157E-2</v>
      </c>
      <c r="I180" s="29">
        <f>'CALPUFF 2015 Averages'!K180</f>
        <v>7.1619141118528976E-2</v>
      </c>
      <c r="J180" s="29">
        <f>'CALPUFF 2015 Averages'!L180</f>
        <v>7.3743329473473132E-2</v>
      </c>
      <c r="K180" s="29">
        <f>'CALPUFF 2015 Averages'!M180</f>
        <v>6.7604985544139184E-2</v>
      </c>
      <c r="L180" s="29">
        <f>'CALPUFF 2015 Averages'!N180</f>
        <v>5.870175213784054E-2</v>
      </c>
      <c r="M180" s="29">
        <f>'CALPUFF 2015 Averages'!O180</f>
        <v>0.14832132318063354</v>
      </c>
      <c r="N180" s="29">
        <f>'CALPUFF 2015 Averages'!P180</f>
        <v>0.10933138671557999</v>
      </c>
      <c r="O180" s="29">
        <f>'CALPUFF 2015 Averages'!Q180</f>
        <v>4.0178644518118367E-2</v>
      </c>
      <c r="P180" s="29">
        <f>'CALPUFF 2015 Averages'!R180</f>
        <v>2.381370392034057E-2</v>
      </c>
    </row>
    <row r="181" spans="1:16" s="13" customFormat="1" x14ac:dyDescent="0.25">
      <c r="A181" s="25" t="s">
        <v>577</v>
      </c>
      <c r="B181" s="30" t="s">
        <v>65</v>
      </c>
      <c r="C181" s="35" t="s">
        <v>578</v>
      </c>
      <c r="D181" s="36">
        <v>2480</v>
      </c>
      <c r="E181" s="36" t="s">
        <v>233</v>
      </c>
      <c r="F181" s="36" t="s">
        <v>579</v>
      </c>
      <c r="G181" s="29">
        <f>'CALPUFF 2015 Averages'!I181</f>
        <v>6.2745639217866311E-4</v>
      </c>
      <c r="H181" s="29">
        <f>'CALPUFF 2015 Averages'!J181</f>
        <v>2.0752779272104671E-2</v>
      </c>
      <c r="I181" s="29">
        <f>'CALPUFF 2015 Averages'!K181</f>
        <v>9.5349404427857738E-4</v>
      </c>
      <c r="J181" s="29">
        <f>'CALPUFF 2015 Averages'!L181</f>
        <v>2.9931796449245925E-2</v>
      </c>
      <c r="K181" s="29">
        <f>'CALPUFF 2015 Averages'!M181</f>
        <v>8.8069108164595916E-4</v>
      </c>
      <c r="L181" s="29">
        <f>'CALPUFF 2015 Averages'!N181</f>
        <v>2.0277170150409776E-2</v>
      </c>
      <c r="M181" s="29">
        <f>'CALPUFF 2015 Averages'!O181</f>
        <v>2.033673359713974E-3</v>
      </c>
      <c r="N181" s="29">
        <f>'CALPUFF 2015 Averages'!P181</f>
        <v>4.4563527810400828E-2</v>
      </c>
      <c r="O181" s="29">
        <f>'CALPUFF 2015 Averages'!Q181</f>
        <v>5.3210964042753849E-4</v>
      </c>
      <c r="P181" s="29">
        <f>'CALPUFF 2015 Averages'!R181</f>
        <v>1.2103174235343054E-2</v>
      </c>
    </row>
    <row r="182" spans="1:16" x14ac:dyDescent="0.25">
      <c r="A182" s="25" t="s">
        <v>580</v>
      </c>
      <c r="B182" s="30" t="s">
        <v>65</v>
      </c>
      <c r="C182" s="31" t="s">
        <v>581</v>
      </c>
      <c r="D182" s="32">
        <v>2549</v>
      </c>
      <c r="E182" s="32" t="s">
        <v>582</v>
      </c>
      <c r="F182" s="32" t="s">
        <v>583</v>
      </c>
      <c r="G182" s="29">
        <f>'CALPUFF 2015 Averages'!I182</f>
        <v>3.6222460902241252E-2</v>
      </c>
      <c r="H182" s="29">
        <f>'CALPUFF 2015 Averages'!J182</f>
        <v>7.6192262020932456E-3</v>
      </c>
      <c r="I182" s="29">
        <f>'CALPUFF 2015 Averages'!K182</f>
        <v>2.6536839061515036E-2</v>
      </c>
      <c r="J182" s="29">
        <f>'CALPUFF 2015 Averages'!L182</f>
        <v>1.4187057666205085E-2</v>
      </c>
      <c r="K182" s="29">
        <f>'CALPUFF 2015 Averages'!M182</f>
        <v>3.2716498781299154E-2</v>
      </c>
      <c r="L182" s="29">
        <f>'CALPUFF 2015 Averages'!N182</f>
        <v>1.4212198528315794E-2</v>
      </c>
      <c r="M182" s="29">
        <f>'CALPUFF 2015 Averages'!O182</f>
        <v>4.6372753774910971E-2</v>
      </c>
      <c r="N182" s="29">
        <f>'CALPUFF 2015 Averages'!P182</f>
        <v>1.6295283464024271E-2</v>
      </c>
      <c r="O182" s="29">
        <f>'CALPUFF 2015 Averages'!Q182</f>
        <v>2.7657205012238957E-2</v>
      </c>
      <c r="P182" s="29">
        <f>'CALPUFF 2015 Averages'!R182</f>
        <v>7.0227818792910936E-3</v>
      </c>
    </row>
    <row r="183" spans="1:16" x14ac:dyDescent="0.25">
      <c r="A183" s="25" t="s">
        <v>584</v>
      </c>
      <c r="B183" s="30" t="s">
        <v>65</v>
      </c>
      <c r="C183" s="31" t="s">
        <v>585</v>
      </c>
      <c r="D183" s="32">
        <v>2516</v>
      </c>
      <c r="E183" s="32">
        <v>3</v>
      </c>
      <c r="F183" s="32" t="s">
        <v>586</v>
      </c>
      <c r="G183" s="29">
        <f>'CALPUFF 2015 Averages'!I183</f>
        <v>6.3173297992969835E-2</v>
      </c>
      <c r="H183" s="29">
        <f>'CALPUFF 2015 Averages'!J183</f>
        <v>3.5490424263219772E-2</v>
      </c>
      <c r="I183" s="29">
        <f>'CALPUFF 2015 Averages'!K183</f>
        <v>9.3479795557126308E-2</v>
      </c>
      <c r="J183" s="29">
        <f>'CALPUFF 2015 Averages'!L183</f>
        <v>6.1298386021510588E-2</v>
      </c>
      <c r="K183" s="29">
        <f>'CALPUFF 2015 Averages'!M183</f>
        <v>4.1539085583013016E-2</v>
      </c>
      <c r="L183" s="29">
        <f>'CALPUFF 2015 Averages'!N183</f>
        <v>7.4834895109497507E-2</v>
      </c>
      <c r="M183" s="29">
        <f>'CALPUFF 2015 Averages'!O183</f>
        <v>0.12478941545649515</v>
      </c>
      <c r="N183" s="29">
        <f>'CALPUFF 2015 Averages'!P183</f>
        <v>2.5852658739725715E-2</v>
      </c>
      <c r="O183" s="29">
        <f>'CALPUFF 2015 Averages'!Q183</f>
        <v>6.0948230713988846E-2</v>
      </c>
      <c r="P183" s="29">
        <f>'CALPUFF 2015 Averages'!R183</f>
        <v>1.5217665866774947E-2</v>
      </c>
    </row>
    <row r="184" spans="1:16" x14ac:dyDescent="0.25">
      <c r="A184" s="25" t="s">
        <v>587</v>
      </c>
      <c r="B184" s="30" t="s">
        <v>65</v>
      </c>
      <c r="C184" s="31" t="s">
        <v>585</v>
      </c>
      <c r="D184" s="32">
        <v>2516</v>
      </c>
      <c r="E184" s="32" t="s">
        <v>588</v>
      </c>
      <c r="F184" s="32" t="s">
        <v>589</v>
      </c>
      <c r="G184" s="29">
        <f>'CALPUFF 2015 Averages'!I184</f>
        <v>0.1492483588672337</v>
      </c>
      <c r="H184" s="29">
        <f>'CALPUFF 2015 Averages'!J184</f>
        <v>6.9249592478550559E-2</v>
      </c>
      <c r="I184" s="29">
        <f>'CALPUFF 2015 Averages'!K184</f>
        <v>0.1794221191773446</v>
      </c>
      <c r="J184" s="29">
        <f>'CALPUFF 2015 Averages'!L184</f>
        <v>8.6402263044469463E-2</v>
      </c>
      <c r="K184" s="29">
        <f>'CALPUFF 2015 Averages'!M184</f>
        <v>7.4692571947406666E-2</v>
      </c>
      <c r="L184" s="29">
        <f>'CALPUFF 2015 Averages'!N184</f>
        <v>0.14378834961354978</v>
      </c>
      <c r="M184" s="29">
        <f>'CALPUFF 2015 Averages'!O184</f>
        <v>0.1587748455241087</v>
      </c>
      <c r="N184" s="29">
        <f>'CALPUFF 2015 Averages'!P184</f>
        <v>4.2638679563120965E-2</v>
      </c>
      <c r="O184" s="29">
        <f>'CALPUFF 2015 Averages'!Q184</f>
        <v>0.11776148121029391</v>
      </c>
      <c r="P184" s="29">
        <f>'CALPUFF 2015 Averages'!R184</f>
        <v>4.2713221619095451E-2</v>
      </c>
    </row>
    <row r="185" spans="1:16" x14ac:dyDescent="0.25">
      <c r="A185" s="25" t="s">
        <v>590</v>
      </c>
      <c r="B185" s="30" t="s">
        <v>65</v>
      </c>
      <c r="C185" s="31" t="s">
        <v>591</v>
      </c>
      <c r="D185" s="32"/>
      <c r="E185" s="32">
        <v>3</v>
      </c>
      <c r="F185" s="32" t="s">
        <v>592</v>
      </c>
      <c r="G185" s="29">
        <f>'CALPUFF 2015 Averages'!I185</f>
        <v>0</v>
      </c>
      <c r="H185" s="29">
        <f>'CALPUFF 2015 Averages'!J185</f>
        <v>0</v>
      </c>
      <c r="I185" s="29">
        <f>'CALPUFF 2015 Averages'!K185</f>
        <v>0</v>
      </c>
      <c r="J185" s="29">
        <f>'CALPUFF 2015 Averages'!L185</f>
        <v>0</v>
      </c>
      <c r="K185" s="29">
        <f>'CALPUFF 2015 Averages'!M185</f>
        <v>0</v>
      </c>
      <c r="L185" s="29">
        <f>'CALPUFF 2015 Averages'!N185</f>
        <v>0</v>
      </c>
      <c r="M185" s="29">
        <f>'CALPUFF 2015 Averages'!O185</f>
        <v>0</v>
      </c>
      <c r="N185" s="29">
        <f>'CALPUFF 2015 Averages'!P185</f>
        <v>0</v>
      </c>
      <c r="O185" s="29">
        <f>'CALPUFF 2015 Averages'!Q185</f>
        <v>0</v>
      </c>
      <c r="P185" s="29">
        <f>'CALPUFF 2015 Averages'!R185</f>
        <v>0</v>
      </c>
    </row>
    <row r="186" spans="1:16" x14ac:dyDescent="0.25">
      <c r="A186" s="25" t="s">
        <v>593</v>
      </c>
      <c r="B186" s="30" t="s">
        <v>65</v>
      </c>
      <c r="C186" s="31" t="s">
        <v>594</v>
      </c>
      <c r="D186" s="32">
        <v>2594</v>
      </c>
      <c r="E186" s="32">
        <v>5</v>
      </c>
      <c r="F186" s="32" t="s">
        <v>595</v>
      </c>
      <c r="G186" s="29">
        <f>'CALPUFF 2015 Averages'!I186</f>
        <v>5.569063115608295E-2</v>
      </c>
      <c r="H186" s="29">
        <f>'CALPUFF 2015 Averages'!J186</f>
        <v>2.8541480814436703E-2</v>
      </c>
      <c r="I186" s="29">
        <f>'CALPUFF 2015 Averages'!K186</f>
        <v>4.6170250954997917E-2</v>
      </c>
      <c r="J186" s="29">
        <f>'CALPUFF 2015 Averages'!L186</f>
        <v>4.8215769036187246E-2</v>
      </c>
      <c r="K186" s="29">
        <f>'CALPUFF 2015 Averages'!M186</f>
        <v>3.7791212218044795E-2</v>
      </c>
      <c r="L186" s="29">
        <f>'CALPUFF 2015 Averages'!N186</f>
        <v>4.3538392597828268E-2</v>
      </c>
      <c r="M186" s="29">
        <f>'CALPUFF 2015 Averages'!O186</f>
        <v>0.13128412638559556</v>
      </c>
      <c r="N186" s="29">
        <f>'CALPUFF 2015 Averages'!P186</f>
        <v>0.12090618054001032</v>
      </c>
      <c r="O186" s="29">
        <f>'CALPUFF 2015 Averages'!Q186</f>
        <v>3.2980010059837958E-2</v>
      </c>
      <c r="P186" s="29">
        <f>'CALPUFF 2015 Averages'!R186</f>
        <v>2.4719438012378522E-2</v>
      </c>
    </row>
    <row r="187" spans="1:16" x14ac:dyDescent="0.25">
      <c r="A187" s="25" t="s">
        <v>596</v>
      </c>
      <c r="B187" s="30" t="s">
        <v>65</v>
      </c>
      <c r="C187" s="31" t="s">
        <v>594</v>
      </c>
      <c r="D187" s="32">
        <v>2594</v>
      </c>
      <c r="E187" s="32">
        <v>6</v>
      </c>
      <c r="F187" s="32" t="s">
        <v>597</v>
      </c>
      <c r="G187" s="29">
        <f>'CALPUFF 2015 Averages'!I187</f>
        <v>6.3204209166336053E-2</v>
      </c>
      <c r="H187" s="29">
        <f>'CALPUFF 2015 Averages'!J187</f>
        <v>2.3045E-2</v>
      </c>
      <c r="I187" s="29">
        <f>'CALPUFF 2015 Averages'!K187</f>
        <v>5.6175000000000003E-2</v>
      </c>
      <c r="J187" s="29">
        <f>'CALPUFF 2015 Averages'!L187</f>
        <v>3.2711999999999998E-2</v>
      </c>
      <c r="K187" s="29">
        <f>'CALPUFF 2015 Averages'!M187</f>
        <v>6.8808999999999995E-2</v>
      </c>
      <c r="L187" s="29">
        <f>'CALPUFF 2015 Averages'!N187</f>
        <v>6.1107000000000002E-2</v>
      </c>
      <c r="M187" s="29">
        <f>'CALPUFF 2015 Averages'!O187</f>
        <v>0.11173</v>
      </c>
      <c r="N187" s="29">
        <f>'CALPUFF 2015 Averages'!P187</f>
        <v>9.7905000000000006E-2</v>
      </c>
      <c r="O187" s="29">
        <f>'CALPUFF 2015 Averages'!Q187</f>
        <v>2.7321000000000002E-2</v>
      </c>
      <c r="P187" s="29">
        <f>'CALPUFF 2015 Averages'!R187</f>
        <v>1.9987999999999999E-2</v>
      </c>
    </row>
    <row r="188" spans="1:16" x14ac:dyDescent="0.25">
      <c r="A188" s="25" t="s">
        <v>598</v>
      </c>
      <c r="B188" s="30" t="s">
        <v>65</v>
      </c>
      <c r="C188" s="31" t="s">
        <v>599</v>
      </c>
      <c r="D188" s="32"/>
      <c r="E188" s="32">
        <v>1</v>
      </c>
      <c r="F188" s="32" t="s">
        <v>600</v>
      </c>
      <c r="G188" s="29">
        <f>'CALPUFF 2015 Averages'!I188</f>
        <v>9.7742674728972453E-2</v>
      </c>
      <c r="H188" s="29">
        <f>'CALPUFF 2015 Averages'!J188</f>
        <v>3.6942999999999997E-2</v>
      </c>
      <c r="I188" s="29">
        <f>'CALPUFF 2015 Averages'!K188</f>
        <v>7.7880000000000005E-2</v>
      </c>
      <c r="J188" s="29">
        <f>'CALPUFF 2015 Averages'!L188</f>
        <v>1.8072999999999999E-2</v>
      </c>
      <c r="K188" s="29">
        <f>'CALPUFF 2015 Averages'!M188</f>
        <v>0.10213999999999999</v>
      </c>
      <c r="L188" s="29">
        <f>'CALPUFF 2015 Averages'!N188</f>
        <v>4.9183999999999999E-2</v>
      </c>
      <c r="M188" s="29">
        <f>'CALPUFF 2015 Averages'!O188</f>
        <v>9.7682000000000005E-2</v>
      </c>
      <c r="N188" s="29">
        <f>'CALPUFF 2015 Averages'!P188</f>
        <v>6.1185999999999997E-2</v>
      </c>
      <c r="O188" s="29">
        <f>'CALPUFF 2015 Averages'!Q188</f>
        <v>6.5168000000000004E-2</v>
      </c>
      <c r="P188" s="29">
        <f>'CALPUFF 2015 Averages'!R188</f>
        <v>1.9595999999999999E-2</v>
      </c>
    </row>
    <row r="189" spans="1:16" x14ac:dyDescent="0.25">
      <c r="A189" s="25" t="s">
        <v>601</v>
      </c>
      <c r="B189" s="30" t="s">
        <v>66</v>
      </c>
      <c r="C189" s="31" t="s">
        <v>602</v>
      </c>
      <c r="D189" s="32">
        <v>2836</v>
      </c>
      <c r="E189" s="32">
        <v>12</v>
      </c>
      <c r="F189" s="32" t="s">
        <v>603</v>
      </c>
      <c r="G189" s="29">
        <f>'CALPUFF 2015 Averages'!I189</f>
        <v>0.61102999999999996</v>
      </c>
      <c r="H189" s="29">
        <f>'CALPUFF 2015 Averages'!J189</f>
        <v>7.7768000000000004E-2</v>
      </c>
      <c r="I189" s="29">
        <f>'CALPUFF 2015 Averages'!K189</f>
        <v>0.54890000000000005</v>
      </c>
      <c r="J189" s="29">
        <f>'CALPUFF 2015 Averages'!L189</f>
        <v>4.4268000000000002E-2</v>
      </c>
      <c r="K189" s="29">
        <f>'CALPUFF 2015 Averages'!M189</f>
        <v>0.45505000000000001</v>
      </c>
      <c r="L189" s="29">
        <f>'CALPUFF 2015 Averages'!N189</f>
        <v>9.9918999999999994E-2</v>
      </c>
      <c r="M189" s="29">
        <f>'CALPUFF 2015 Averages'!O189</f>
        <v>0.58935999999999999</v>
      </c>
      <c r="N189" s="29">
        <f>'CALPUFF 2015 Averages'!P189</f>
        <v>7.5946E-2</v>
      </c>
      <c r="O189" s="29">
        <f>'CALPUFF 2015 Averages'!Q189</f>
        <v>0.45075999999999999</v>
      </c>
      <c r="P189" s="29">
        <f>'CALPUFF 2015 Averages'!R189</f>
        <v>3.8849000000000002E-2</v>
      </c>
    </row>
    <row r="190" spans="1:16" x14ac:dyDescent="0.25">
      <c r="A190" s="25" t="s">
        <v>604</v>
      </c>
      <c r="B190" s="30" t="s">
        <v>66</v>
      </c>
      <c r="C190" s="31" t="s">
        <v>605</v>
      </c>
      <c r="D190" s="32">
        <v>2828</v>
      </c>
      <c r="E190" s="32">
        <v>3</v>
      </c>
      <c r="F190" s="32" t="s">
        <v>606</v>
      </c>
      <c r="G190" s="29">
        <f>'CALPUFF 2015 Averages'!I190</f>
        <v>1.5254412413091402E-2</v>
      </c>
      <c r="H190" s="29">
        <f>'CALPUFF 2015 Averages'!J190</f>
        <v>1.071889127555885E-2</v>
      </c>
      <c r="I190" s="29">
        <f>'CALPUFF 2015 Averages'!K190</f>
        <v>2.7057627926687144E-2</v>
      </c>
      <c r="J190" s="29">
        <f>'CALPUFF 2015 Averages'!L190</f>
        <v>3.1872927905498463E-2</v>
      </c>
      <c r="K190" s="29">
        <f>'CALPUFF 2015 Averages'!M190</f>
        <v>2.4040582688844157E-2</v>
      </c>
      <c r="L190" s="29">
        <f>'CALPUFF 2015 Averages'!N190</f>
        <v>1.8264856642652823E-2</v>
      </c>
      <c r="M190" s="29">
        <f>'CALPUFF 2015 Averages'!O190</f>
        <v>6.1253201769255215E-2</v>
      </c>
      <c r="N190" s="29">
        <f>'CALPUFF 2015 Averages'!P190</f>
        <v>2.1850830411060493E-2</v>
      </c>
      <c r="O190" s="29">
        <f>'CALPUFF 2015 Averages'!Q190</f>
        <v>1.3495291238478653E-2</v>
      </c>
      <c r="P190" s="29">
        <f>'CALPUFF 2015 Averages'!R190</f>
        <v>1.5974296742239644E-2</v>
      </c>
    </row>
    <row r="191" spans="1:16" x14ac:dyDescent="0.25">
      <c r="A191" s="25" t="s">
        <v>607</v>
      </c>
      <c r="B191" s="30" t="s">
        <v>66</v>
      </c>
      <c r="C191" s="31" t="s">
        <v>605</v>
      </c>
      <c r="D191" s="32">
        <v>2828</v>
      </c>
      <c r="E191" s="32">
        <v>1</v>
      </c>
      <c r="F191" s="32" t="s">
        <v>608</v>
      </c>
      <c r="G191" s="29">
        <f>'CALPUFF 2015 Averages'!I191</f>
        <v>4.9891936662425466E-2</v>
      </c>
      <c r="H191" s="29">
        <f>'CALPUFF 2015 Averages'!J191</f>
        <v>7.2896239348990022E-3</v>
      </c>
      <c r="I191" s="29">
        <f>'CALPUFF 2015 Averages'!K191</f>
        <v>4.222665114629158E-2</v>
      </c>
      <c r="J191" s="29">
        <f>'CALPUFF 2015 Averages'!L191</f>
        <v>2.3567944152877229E-2</v>
      </c>
      <c r="K191" s="29">
        <f>'CALPUFF 2015 Averages'!M191</f>
        <v>5.1095409129823445E-2</v>
      </c>
      <c r="L191" s="29">
        <f>'CALPUFF 2015 Averages'!N191</f>
        <v>1.6533944637548724E-2</v>
      </c>
      <c r="M191" s="29">
        <f>'CALPUFF 2015 Averages'!O191</f>
        <v>7.4284823664606953E-2</v>
      </c>
      <c r="N191" s="29">
        <f>'CALPUFF 2015 Averages'!P191</f>
        <v>1.8231901162799061E-2</v>
      </c>
      <c r="O191" s="29">
        <f>'CALPUFF 2015 Averages'!Q191</f>
        <v>3.8325346287748606E-2</v>
      </c>
      <c r="P191" s="29">
        <f>'CALPUFF 2015 Averages'!R191</f>
        <v>9.7629010205221856E-3</v>
      </c>
    </row>
    <row r="192" spans="1:16" x14ac:dyDescent="0.25">
      <c r="A192" s="25" t="s">
        <v>609</v>
      </c>
      <c r="B192" s="30" t="s">
        <v>66</v>
      </c>
      <c r="C192" s="31" t="s">
        <v>605</v>
      </c>
      <c r="D192" s="32">
        <v>2828</v>
      </c>
      <c r="E192" s="32">
        <v>2</v>
      </c>
      <c r="F192" s="32" t="s">
        <v>610</v>
      </c>
      <c r="G192" s="29">
        <f>'CALPUFF 2015 Averages'!I192</f>
        <v>4.4848250212235957E-2</v>
      </c>
      <c r="H192" s="29">
        <f>'CALPUFF 2015 Averages'!J192</f>
        <v>7.7457963893306434E-3</v>
      </c>
      <c r="I192" s="29">
        <f>'CALPUFF 2015 Averages'!K192</f>
        <v>3.7957618956415994E-2</v>
      </c>
      <c r="J192" s="29">
        <f>'CALPUFF 2015 Averages'!L192</f>
        <v>2.5000535471897255E-2</v>
      </c>
      <c r="K192" s="29">
        <f>'CALPUFF 2015 Averages'!M192</f>
        <v>4.5932030877837156E-2</v>
      </c>
      <c r="L192" s="29">
        <f>'CALPUFF 2015 Averages'!N192</f>
        <v>1.7510611521525072E-2</v>
      </c>
      <c r="M192" s="29">
        <f>'CALPUFF 2015 Averages'!O192</f>
        <v>6.677970728182292E-2</v>
      </c>
      <c r="N192" s="29">
        <f>'CALPUFF 2015 Averages'!P192</f>
        <v>1.9373441683068201E-2</v>
      </c>
      <c r="O192" s="29">
        <f>'CALPUFF 2015 Averages'!Q192</f>
        <v>3.44504677768541E-2</v>
      </c>
      <c r="P192" s="29">
        <f>'CALPUFF 2015 Averages'!R192</f>
        <v>1.0374355691566028E-2</v>
      </c>
    </row>
    <row r="193" spans="1:16" x14ac:dyDescent="0.25">
      <c r="A193" s="25" t="s">
        <v>611</v>
      </c>
      <c r="B193" s="30" t="s">
        <v>66</v>
      </c>
      <c r="C193" s="31" t="s">
        <v>612</v>
      </c>
      <c r="D193" s="32">
        <v>2840</v>
      </c>
      <c r="E193" s="32" t="s">
        <v>613</v>
      </c>
      <c r="F193" s="32" t="s">
        <v>614</v>
      </c>
      <c r="G193" s="29">
        <f>'CALPUFF 2015 Averages'!I193</f>
        <v>5.1260476609796372E-2</v>
      </c>
      <c r="H193" s="29">
        <f>'CALPUFF 2015 Averages'!J193</f>
        <v>4.3248678353059969E-2</v>
      </c>
      <c r="I193" s="29">
        <f>'CALPUFF 2015 Averages'!K193</f>
        <v>6.0342072866999497E-2</v>
      </c>
      <c r="J193" s="29">
        <f>'CALPUFF 2015 Averages'!L193</f>
        <v>0.12060177960397152</v>
      </c>
      <c r="K193" s="29">
        <f>'CALPUFF 2015 Averages'!M193</f>
        <v>3.6113510461659282E-2</v>
      </c>
      <c r="L193" s="29">
        <f>'CALPUFF 2015 Averages'!N193</f>
        <v>4.0173676165367142E-2</v>
      </c>
      <c r="M193" s="29">
        <f>'CALPUFF 2015 Averages'!O193</f>
        <v>9.3976524317047172E-2</v>
      </c>
      <c r="N193" s="29">
        <f>'CALPUFF 2015 Averages'!P193</f>
        <v>7.3793592415998213E-2</v>
      </c>
      <c r="O193" s="29">
        <f>'CALPUFF 2015 Averages'!Q193</f>
        <v>2.5788673809390251E-2</v>
      </c>
      <c r="P193" s="29">
        <f>'CALPUFF 2015 Averages'!R193</f>
        <v>2.8593967296796991E-2</v>
      </c>
    </row>
    <row r="194" spans="1:16" x14ac:dyDescent="0.25">
      <c r="A194" s="25" t="s">
        <v>615</v>
      </c>
      <c r="B194" s="30" t="s">
        <v>66</v>
      </c>
      <c r="C194" s="31" t="s">
        <v>612</v>
      </c>
      <c r="D194" s="32">
        <v>2840</v>
      </c>
      <c r="E194" s="32">
        <v>4</v>
      </c>
      <c r="F194" s="32" t="s">
        <v>616</v>
      </c>
      <c r="G194" s="29">
        <f>'CALPUFF 2015 Averages'!I194</f>
        <v>3.7693017449664419E-2</v>
      </c>
      <c r="H194" s="29">
        <f>'CALPUFF 2015 Averages'!J194</f>
        <v>8.7008356646053608E-3</v>
      </c>
      <c r="I194" s="29">
        <f>'CALPUFF 2015 Averages'!K194</f>
        <v>3.8105579260108033E-2</v>
      </c>
      <c r="J194" s="29">
        <f>'CALPUFF 2015 Averages'!L194</f>
        <v>1.7470078605306708E-2</v>
      </c>
      <c r="K194" s="29">
        <f>'CALPUFF 2015 Averages'!M194</f>
        <v>3.1483987439535947E-2</v>
      </c>
      <c r="L194" s="29">
        <f>'CALPUFF 2015 Averages'!N194</f>
        <v>1.3349070120299414E-2</v>
      </c>
      <c r="M194" s="29">
        <f>'CALPUFF 2015 Averages'!O194</f>
        <v>3.9504577786871817E-2</v>
      </c>
      <c r="N194" s="29">
        <f>'CALPUFF 2015 Averages'!P194</f>
        <v>2.3587708178189122E-2</v>
      </c>
      <c r="O194" s="29">
        <f>'CALPUFF 2015 Averages'!Q194</f>
        <v>2.6251208070060556E-2</v>
      </c>
      <c r="P194" s="29">
        <f>'CALPUFF 2015 Averages'!R194</f>
        <v>7.2787286110453627E-3</v>
      </c>
    </row>
    <row r="195" spans="1:16" x14ac:dyDescent="0.25">
      <c r="A195" s="25" t="s">
        <v>617</v>
      </c>
      <c r="B195" s="30" t="s">
        <v>66</v>
      </c>
      <c r="C195" s="31" t="s">
        <v>618</v>
      </c>
      <c r="D195" s="32">
        <v>2837</v>
      </c>
      <c r="E195" s="32">
        <v>1</v>
      </c>
      <c r="F195" s="32" t="s">
        <v>619</v>
      </c>
      <c r="G195" s="29">
        <f>'CALPUFF 2015 Averages'!I195</f>
        <v>8.3968161429820859E-2</v>
      </c>
      <c r="H195" s="29">
        <f>'CALPUFF 2015 Averages'!J195</f>
        <v>1.0008863871686322E-2</v>
      </c>
      <c r="I195" s="29">
        <f>'CALPUFF 2015 Averages'!K195</f>
        <v>5.5848169916750352E-2</v>
      </c>
      <c r="J195" s="29">
        <f>'CALPUFF 2015 Averages'!L195</f>
        <v>1.8874991273228763E-2</v>
      </c>
      <c r="K195" s="29">
        <f>'CALPUFF 2015 Averages'!M195</f>
        <v>8.5652973454828807E-2</v>
      </c>
      <c r="L195" s="29">
        <f>'CALPUFF 2015 Averages'!N195</f>
        <v>1.9291534098861529E-2</v>
      </c>
      <c r="M195" s="29">
        <f>'CALPUFF 2015 Averages'!O195</f>
        <v>7.2706581970133771E-2</v>
      </c>
      <c r="N195" s="29">
        <f>'CALPUFF 2015 Averages'!P195</f>
        <v>1.981714422760926E-2</v>
      </c>
      <c r="O195" s="29">
        <f>'CALPUFF 2015 Averages'!Q195</f>
        <v>0.10441035739043114</v>
      </c>
      <c r="P195" s="29">
        <f>'CALPUFF 2015 Averages'!R195</f>
        <v>1.6315355272848008E-2</v>
      </c>
    </row>
    <row r="196" spans="1:16" x14ac:dyDescent="0.25">
      <c r="A196" s="25" t="s">
        <v>620</v>
      </c>
      <c r="B196" s="30" t="s">
        <v>66</v>
      </c>
      <c r="C196" s="31" t="s">
        <v>618</v>
      </c>
      <c r="D196" s="32">
        <v>2837</v>
      </c>
      <c r="E196" s="32">
        <v>2</v>
      </c>
      <c r="F196" s="32" t="s">
        <v>621</v>
      </c>
      <c r="G196" s="29">
        <f>'CALPUFF 2015 Averages'!I196</f>
        <v>6.8244695550858464E-2</v>
      </c>
      <c r="H196" s="29">
        <f>'CALPUFF 2015 Averages'!J196</f>
        <v>8.5248976418428185E-3</v>
      </c>
      <c r="I196" s="29">
        <f>'CALPUFF 2015 Averages'!K196</f>
        <v>4.5389368322971975E-2</v>
      </c>
      <c r="J196" s="29">
        <f>'CALPUFF 2015 Averages'!L196</f>
        <v>1.6085498882138033E-2</v>
      </c>
      <c r="K196" s="29">
        <f>'CALPUFF 2015 Averages'!M196</f>
        <v>6.961229626556048E-2</v>
      </c>
      <c r="L196" s="29">
        <f>'CALPUFF 2015 Averages'!N196</f>
        <v>1.645624217402895E-2</v>
      </c>
      <c r="M196" s="29">
        <f>'CALPUFF 2015 Averages'!O196</f>
        <v>5.9090241355979997E-2</v>
      </c>
      <c r="N196" s="29">
        <f>'CALPUFF 2015 Averages'!P196</f>
        <v>1.6919880539619729E-2</v>
      </c>
      <c r="O196" s="29">
        <f>'CALPUFF 2015 Averages'!Q196</f>
        <v>8.4857682618615496E-2</v>
      </c>
      <c r="P196" s="29">
        <f>'CALPUFF 2015 Averages'!R196</f>
        <v>1.3927297287658406E-2</v>
      </c>
    </row>
    <row r="197" spans="1:16" x14ac:dyDescent="0.25">
      <c r="A197" s="25" t="s">
        <v>622</v>
      </c>
      <c r="B197" s="30" t="s">
        <v>66</v>
      </c>
      <c r="C197" s="31" t="s">
        <v>618</v>
      </c>
      <c r="D197" s="32">
        <v>2837</v>
      </c>
      <c r="E197" s="32">
        <v>3</v>
      </c>
      <c r="F197" s="32" t="s">
        <v>623</v>
      </c>
      <c r="G197" s="29">
        <f>'CALPUFF 2015 Averages'!I197</f>
        <v>8.6870634430840671E-2</v>
      </c>
      <c r="H197" s="29">
        <f>'CALPUFF 2015 Averages'!J197</f>
        <v>9.5656744191966528E-3</v>
      </c>
      <c r="I197" s="29">
        <f>'CALPUFF 2015 Averages'!K197</f>
        <v>5.777859913335192E-2</v>
      </c>
      <c r="J197" s="29">
        <f>'CALPUFF 2015 Averages'!L197</f>
        <v>1.8065471454010745E-2</v>
      </c>
      <c r="K197" s="29">
        <f>'CALPUFF 2015 Averages'!M197</f>
        <v>8.861354471695905E-2</v>
      </c>
      <c r="L197" s="29">
        <f>'CALPUFF 2015 Averages'!N197</f>
        <v>1.8483718595832418E-2</v>
      </c>
      <c r="M197" s="29">
        <f>'CALPUFF 2015 Averages'!O197</f>
        <v>7.5218208576424292E-2</v>
      </c>
      <c r="N197" s="29">
        <f>'CALPUFF 2015 Averages'!P197</f>
        <v>1.9017638437810208E-2</v>
      </c>
      <c r="O197" s="29">
        <f>'CALPUFF 2015 Averages'!Q197</f>
        <v>0.10802019933295778</v>
      </c>
      <c r="P197" s="29">
        <f>'CALPUFF 2015 Averages'!R197</f>
        <v>1.5654091769338706E-2</v>
      </c>
    </row>
    <row r="198" spans="1:16" x14ac:dyDescent="0.25">
      <c r="A198" s="25" t="s">
        <v>624</v>
      </c>
      <c r="B198" s="30" t="s">
        <v>66</v>
      </c>
      <c r="C198" s="31" t="s">
        <v>618</v>
      </c>
      <c r="D198" s="32">
        <v>2837</v>
      </c>
      <c r="E198" s="32" t="s">
        <v>625</v>
      </c>
      <c r="F198" s="32" t="s">
        <v>626</v>
      </c>
      <c r="G198" s="29">
        <f>'CALPUFF 2015 Averages'!I198</f>
        <v>0</v>
      </c>
      <c r="H198" s="29">
        <f>'CALPUFF 2015 Averages'!J198</f>
        <v>0</v>
      </c>
      <c r="I198" s="29">
        <f>'CALPUFF 2015 Averages'!K198</f>
        <v>0</v>
      </c>
      <c r="J198" s="29">
        <f>'CALPUFF 2015 Averages'!L198</f>
        <v>0</v>
      </c>
      <c r="K198" s="29">
        <f>'CALPUFF 2015 Averages'!M198</f>
        <v>0</v>
      </c>
      <c r="L198" s="29">
        <f>'CALPUFF 2015 Averages'!N198</f>
        <v>0</v>
      </c>
      <c r="M198" s="29">
        <f>'CALPUFF 2015 Averages'!O198</f>
        <v>0</v>
      </c>
      <c r="N198" s="29">
        <f>'CALPUFF 2015 Averages'!P198</f>
        <v>0</v>
      </c>
      <c r="O198" s="29">
        <f>'CALPUFF 2015 Averages'!Q198</f>
        <v>0</v>
      </c>
      <c r="P198" s="29">
        <f>'CALPUFF 2015 Averages'!R198</f>
        <v>0</v>
      </c>
    </row>
    <row r="199" spans="1:16" x14ac:dyDescent="0.25">
      <c r="A199" s="25" t="s">
        <v>627</v>
      </c>
      <c r="B199" s="30" t="s">
        <v>66</v>
      </c>
      <c r="C199" s="31" t="s">
        <v>618</v>
      </c>
      <c r="D199" s="32"/>
      <c r="E199" s="32">
        <v>5</v>
      </c>
      <c r="F199" s="32" t="s">
        <v>628</v>
      </c>
      <c r="G199" s="29">
        <f>'CALPUFF 2015 Averages'!I199</f>
        <v>0</v>
      </c>
      <c r="H199" s="29">
        <f>'CALPUFF 2015 Averages'!J199</f>
        <v>0</v>
      </c>
      <c r="I199" s="29">
        <f>'CALPUFF 2015 Averages'!K199</f>
        <v>0</v>
      </c>
      <c r="J199" s="29">
        <f>'CALPUFF 2015 Averages'!L199</f>
        <v>0</v>
      </c>
      <c r="K199" s="29">
        <f>'CALPUFF 2015 Averages'!M199</f>
        <v>0</v>
      </c>
      <c r="L199" s="29">
        <f>'CALPUFF 2015 Averages'!N199</f>
        <v>0</v>
      </c>
      <c r="M199" s="29">
        <f>'CALPUFF 2015 Averages'!O199</f>
        <v>0</v>
      </c>
      <c r="N199" s="29">
        <f>'CALPUFF 2015 Averages'!P199</f>
        <v>0</v>
      </c>
      <c r="O199" s="29">
        <f>'CALPUFF 2015 Averages'!Q199</f>
        <v>0</v>
      </c>
      <c r="P199" s="29">
        <f>'CALPUFF 2015 Averages'!R199</f>
        <v>0</v>
      </c>
    </row>
    <row r="200" spans="1:16" x14ac:dyDescent="0.25">
      <c r="A200" s="25" t="s">
        <v>629</v>
      </c>
      <c r="B200" s="30" t="s">
        <v>66</v>
      </c>
      <c r="C200" s="31" t="s">
        <v>630</v>
      </c>
      <c r="D200" s="32">
        <v>8102</v>
      </c>
      <c r="E200" s="32">
        <v>1</v>
      </c>
      <c r="F200" s="32" t="s">
        <v>631</v>
      </c>
      <c r="G200" s="29">
        <f>'CALPUFF 2015 Averages'!I200</f>
        <v>0.11234396629229518</v>
      </c>
      <c r="H200" s="29">
        <f>'CALPUFF 2015 Averages'!J200</f>
        <v>3.2435226361031515E-2</v>
      </c>
      <c r="I200" s="29">
        <f>'CALPUFF 2015 Averages'!K200</f>
        <v>0.17703302536864909</v>
      </c>
      <c r="J200" s="29">
        <f>'CALPUFF 2015 Averages'!L200</f>
        <v>6.2955737787406527E-2</v>
      </c>
      <c r="K200" s="29">
        <f>'CALPUFF 2015 Averages'!M200</f>
        <v>7.1906695366552517E-2</v>
      </c>
      <c r="L200" s="29">
        <f>'CALPUFF 2015 Averages'!N200</f>
        <v>4.1349362499126421E-2</v>
      </c>
      <c r="M200" s="29">
        <f>'CALPUFF 2015 Averages'!O200</f>
        <v>0.12756955622335592</v>
      </c>
      <c r="N200" s="29">
        <f>'CALPUFF 2015 Averages'!P200</f>
        <v>4.1109465231672374E-2</v>
      </c>
      <c r="O200" s="29">
        <f>'CALPUFF 2015 Averages'!Q200</f>
        <v>8.9013044237892233E-2</v>
      </c>
      <c r="P200" s="29">
        <f>'CALPUFF 2015 Averages'!R200</f>
        <v>3.6780156405059751E-2</v>
      </c>
    </row>
    <row r="201" spans="1:16" x14ac:dyDescent="0.25">
      <c r="A201" s="25" t="s">
        <v>632</v>
      </c>
      <c r="B201" s="30" t="s">
        <v>66</v>
      </c>
      <c r="C201" s="31" t="s">
        <v>630</v>
      </c>
      <c r="D201" s="32">
        <v>8102</v>
      </c>
      <c r="E201" s="32">
        <v>2</v>
      </c>
      <c r="F201" s="32" t="s">
        <v>633</v>
      </c>
      <c r="G201" s="29">
        <f>'CALPUFF 2015 Averages'!I201</f>
        <v>0.10517458783583879</v>
      </c>
      <c r="H201" s="29">
        <f>'CALPUFF 2015 Averages'!J201</f>
        <v>2.8853057446229242E-2</v>
      </c>
      <c r="I201" s="29">
        <f>'CALPUFF 2015 Averages'!K201</f>
        <v>0.1657689388783011</v>
      </c>
      <c r="J201" s="29">
        <f>'CALPUFF 2015 Averages'!L201</f>
        <v>5.6086924516743811E-2</v>
      </c>
      <c r="K201" s="29">
        <f>'CALPUFF 2015 Averages'!M201</f>
        <v>6.7327520419275796E-2</v>
      </c>
      <c r="L201" s="29">
        <f>'CALPUFF 2015 Averages'!N201</f>
        <v>3.6783854138306565E-2</v>
      </c>
      <c r="M201" s="29">
        <f>'CALPUFF 2015 Averages'!O201</f>
        <v>0.11944737271984754</v>
      </c>
      <c r="N201" s="29">
        <f>'CALPUFF 2015 Averages'!P201</f>
        <v>3.6598612510209641E-2</v>
      </c>
      <c r="O201" s="29">
        <f>'CALPUFF 2015 Averages'!Q201</f>
        <v>8.3331950721481085E-2</v>
      </c>
      <c r="P201" s="29">
        <f>'CALPUFF 2015 Averages'!R201</f>
        <v>3.2748711203375989E-2</v>
      </c>
    </row>
    <row r="202" spans="1:16" x14ac:dyDescent="0.25">
      <c r="A202" s="25" t="s">
        <v>634</v>
      </c>
      <c r="B202" s="30" t="s">
        <v>66</v>
      </c>
      <c r="C202" s="31" t="s">
        <v>635</v>
      </c>
      <c r="D202" s="32">
        <v>2850</v>
      </c>
      <c r="E202" s="32">
        <v>4</v>
      </c>
      <c r="F202" s="32" t="s">
        <v>636</v>
      </c>
      <c r="G202" s="29">
        <f>'CALPUFF 2015 Averages'!I202</f>
        <v>1.9846056351572265E-2</v>
      </c>
      <c r="H202" s="29">
        <f>'CALPUFF 2015 Averages'!J202</f>
        <v>1.0901505717619603E-2</v>
      </c>
      <c r="I202" s="29">
        <f>'CALPUFF 2015 Averages'!K202</f>
        <v>5.1281344224037344E-2</v>
      </c>
      <c r="J202" s="29">
        <f>'CALPUFF 2015 Averages'!L202</f>
        <v>2.2338763127187865E-2</v>
      </c>
      <c r="K202" s="29">
        <f>'CALPUFF 2015 Averages'!M202</f>
        <v>2.0740658109684951E-2</v>
      </c>
      <c r="L202" s="29">
        <f>'CALPUFF 2015 Averages'!N202</f>
        <v>1.448454235705951E-2</v>
      </c>
      <c r="M202" s="29">
        <f>'CALPUFF 2015 Averages'!O202</f>
        <v>4.7473026837806305E-2</v>
      </c>
      <c r="N202" s="29">
        <f>'CALPUFF 2015 Averages'!P202</f>
        <v>2.75558739789965E-2</v>
      </c>
      <c r="O202" s="29">
        <f>'CALPUFF 2015 Averages'!Q202</f>
        <v>2.7634753792298721E-2</v>
      </c>
      <c r="P202" s="29">
        <f>'CALPUFF 2015 Averages'!R202</f>
        <v>1.2373087514585764E-2</v>
      </c>
    </row>
    <row r="203" spans="1:16" x14ac:dyDescent="0.25">
      <c r="A203" s="25" t="s">
        <v>637</v>
      </c>
      <c r="B203" s="30" t="s">
        <v>66</v>
      </c>
      <c r="C203" s="31" t="s">
        <v>635</v>
      </c>
      <c r="D203" s="32">
        <v>2850</v>
      </c>
      <c r="E203" s="32">
        <v>1</v>
      </c>
      <c r="F203" s="32" t="s">
        <v>638</v>
      </c>
      <c r="G203" s="29">
        <f>'CALPUFF 2015 Averages'!I203</f>
        <v>2.2709589126497606E-2</v>
      </c>
      <c r="H203" s="29">
        <f>'CALPUFF 2015 Averages'!J203</f>
        <v>7.372124114520413E-3</v>
      </c>
      <c r="I203" s="29">
        <f>'CALPUFF 2015 Averages'!K203</f>
        <v>3.8182330906937824E-2</v>
      </c>
      <c r="J203" s="29">
        <f>'CALPUFF 2015 Averages'!L203</f>
        <v>2.6888843089476672E-2</v>
      </c>
      <c r="K203" s="29">
        <f>'CALPUFF 2015 Averages'!M203</f>
        <v>1.9071971793940587E-2</v>
      </c>
      <c r="L203" s="29">
        <f>'CALPUFF 2015 Averages'!N203</f>
        <v>1.4159954441263693E-2</v>
      </c>
      <c r="M203" s="29">
        <f>'CALPUFF 2015 Averages'!O203</f>
        <v>2.9411009673655585E-2</v>
      </c>
      <c r="N203" s="29">
        <f>'CALPUFF 2015 Averages'!P203</f>
        <v>1.2021551707249724E-2</v>
      </c>
      <c r="O203" s="29">
        <f>'CALPUFF 2015 Averages'!Q203</f>
        <v>1.9305023970813576E-2</v>
      </c>
      <c r="P203" s="29">
        <f>'CALPUFF 2015 Averages'!R203</f>
        <v>9.0729503659128467E-3</v>
      </c>
    </row>
    <row r="204" spans="1:16" x14ac:dyDescent="0.25">
      <c r="A204" s="25" t="s">
        <v>639</v>
      </c>
      <c r="B204" s="30" t="s">
        <v>66</v>
      </c>
      <c r="C204" s="31" t="s">
        <v>635</v>
      </c>
      <c r="D204" s="32">
        <v>2850</v>
      </c>
      <c r="E204" s="32">
        <v>2</v>
      </c>
      <c r="F204" s="32" t="s">
        <v>640</v>
      </c>
      <c r="G204" s="29">
        <f>'CALPUFF 2015 Averages'!I204</f>
        <v>2.002543219089337E-2</v>
      </c>
      <c r="H204" s="29">
        <f>'CALPUFF 2015 Averages'!J204</f>
        <v>8.7627269430011617E-3</v>
      </c>
      <c r="I204" s="29">
        <f>'CALPUFF 2015 Averages'!K204</f>
        <v>3.3669997318915262E-2</v>
      </c>
      <c r="J204" s="29">
        <f>'CALPUFF 2015 Averages'!L204</f>
        <v>3.1609883224272002E-2</v>
      </c>
      <c r="K204" s="29">
        <f>'CALPUFF 2015 Averages'!M204</f>
        <v>1.6885233701568116E-2</v>
      </c>
      <c r="L204" s="29">
        <f>'CALPUFF 2015 Averages'!N204</f>
        <v>1.6720127428499543E-2</v>
      </c>
      <c r="M204" s="29">
        <f>'CALPUFF 2015 Averages'!O204</f>
        <v>2.5910501362885009E-2</v>
      </c>
      <c r="N204" s="29">
        <f>'CALPUFF 2015 Averages'!P204</f>
        <v>1.4423195718514858E-2</v>
      </c>
      <c r="O204" s="29">
        <f>'CALPUFF 2015 Averages'!Q204</f>
        <v>1.7024042204745626E-2</v>
      </c>
      <c r="P204" s="29">
        <f>'CALPUFF 2015 Averages'!R204</f>
        <v>1.0632937425530339E-2</v>
      </c>
    </row>
    <row r="205" spans="1:16" x14ac:dyDescent="0.25">
      <c r="A205" s="25" t="s">
        <v>641</v>
      </c>
      <c r="B205" s="30" t="s">
        <v>66</v>
      </c>
      <c r="C205" s="31" t="s">
        <v>635</v>
      </c>
      <c r="D205" s="32">
        <v>2850</v>
      </c>
      <c r="E205" s="32">
        <v>3</v>
      </c>
      <c r="F205" s="32" t="s">
        <v>642</v>
      </c>
      <c r="G205" s="29">
        <f>'CALPUFF 2015 Averages'!I205</f>
        <v>3.1419425417492375E-2</v>
      </c>
      <c r="H205" s="29">
        <f>'CALPUFF 2015 Averages'!J205</f>
        <v>9.7468595014953141E-3</v>
      </c>
      <c r="I205" s="29">
        <f>'CALPUFF 2015 Averages'!K205</f>
        <v>5.2790082083215659E-2</v>
      </c>
      <c r="J205" s="29">
        <f>'CALPUFF 2015 Averages'!L205</f>
        <v>3.5176688247781869E-2</v>
      </c>
      <c r="K205" s="29">
        <f>'CALPUFF 2015 Averages'!M205</f>
        <v>2.6368080414727522E-2</v>
      </c>
      <c r="L205" s="29">
        <f>'CALPUFF 2015 Averages'!N205</f>
        <v>1.8534581696099697E-2</v>
      </c>
      <c r="M205" s="29">
        <f>'CALPUFF 2015 Averages'!O205</f>
        <v>4.0663467308236834E-2</v>
      </c>
      <c r="N205" s="29">
        <f>'CALPUFF 2015 Averages'!P205</f>
        <v>1.5755316975226592E-2</v>
      </c>
      <c r="O205" s="29">
        <f>'CALPUFF 2015 Averages'!Q205</f>
        <v>2.6710741579394418E-2</v>
      </c>
      <c r="P205" s="29">
        <f>'CALPUFF 2015 Averages'!R205</f>
        <v>1.1814717933186057E-2</v>
      </c>
    </row>
    <row r="206" spans="1:16" x14ac:dyDescent="0.25">
      <c r="A206" s="25" t="s">
        <v>643</v>
      </c>
      <c r="B206" s="30" t="s">
        <v>66</v>
      </c>
      <c r="C206" s="31" t="s">
        <v>644</v>
      </c>
      <c r="D206" s="32">
        <v>6031</v>
      </c>
      <c r="E206" s="32">
        <v>2</v>
      </c>
      <c r="F206" s="32" t="s">
        <v>645</v>
      </c>
      <c r="G206" s="29">
        <f>'CALPUFF 2015 Averages'!I206</f>
        <v>6.38233547721683E-2</v>
      </c>
      <c r="H206" s="29">
        <f>'CALPUFF 2015 Averages'!J206</f>
        <v>4.7665143838900435E-2</v>
      </c>
      <c r="I206" s="29">
        <f>'CALPUFF 2015 Averages'!K206</f>
        <v>0.15059750998881252</v>
      </c>
      <c r="J206" s="29">
        <f>'CALPUFF 2015 Averages'!L206</f>
        <v>0.10536362553939588</v>
      </c>
      <c r="K206" s="29">
        <f>'CALPUFF 2015 Averages'!M206</f>
        <v>6.6134408662298222E-2</v>
      </c>
      <c r="L206" s="29">
        <f>'CALPUFF 2015 Averages'!N206</f>
        <v>7.1310019977625067E-2</v>
      </c>
      <c r="M206" s="29">
        <f>'CALPUFF 2015 Averages'!O206</f>
        <v>0.14139961802780884</v>
      </c>
      <c r="N206" s="29">
        <f>'CALPUFF 2015 Averages'!P206</f>
        <v>0.11007758510468275</v>
      </c>
      <c r="O206" s="29">
        <f>'CALPUFF 2015 Averages'!Q206</f>
        <v>8.7440675243727034E-2</v>
      </c>
      <c r="P206" s="29">
        <f>'CALPUFF 2015 Averages'!R206</f>
        <v>5.3080366789196101E-2</v>
      </c>
    </row>
    <row r="207" spans="1:16" x14ac:dyDescent="0.25">
      <c r="A207" s="25" t="s">
        <v>646</v>
      </c>
      <c r="B207" s="30" t="s">
        <v>66</v>
      </c>
      <c r="C207" s="31" t="s">
        <v>647</v>
      </c>
      <c r="D207" s="32">
        <v>2876</v>
      </c>
      <c r="E207" s="32" t="s">
        <v>362</v>
      </c>
      <c r="F207" s="32" t="s">
        <v>648</v>
      </c>
      <c r="G207" s="29">
        <f>'CALPUFF 2015 Averages'!I207</f>
        <v>5.9441428654191532E-2</v>
      </c>
      <c r="H207" s="29">
        <f>'CALPUFF 2015 Averages'!J207</f>
        <v>3.629528158844765E-2</v>
      </c>
      <c r="I207" s="29">
        <f>'CALPUFF 2015 Averages'!K207</f>
        <v>8.2698031068810851E-2</v>
      </c>
      <c r="J207" s="29">
        <f>'CALPUFF 2015 Averages'!L207</f>
        <v>5.3995813368340452E-2</v>
      </c>
      <c r="K207" s="29">
        <f>'CALPUFF 2015 Averages'!M207</f>
        <v>4.7183242916529922E-2</v>
      </c>
      <c r="L207" s="29">
        <f>'CALPUFF 2015 Averages'!N207</f>
        <v>6.522027486051854E-2</v>
      </c>
      <c r="M207" s="29">
        <f>'CALPUFF 2015 Averages'!O207</f>
        <v>0.10789192298435619</v>
      </c>
      <c r="N207" s="29">
        <f>'CALPUFF 2015 Averages'!P207</f>
        <v>4.6025744666885464E-2</v>
      </c>
      <c r="O207" s="29">
        <f>'CALPUFF 2015 Averages'!Q207</f>
        <v>6.6701810305218254E-2</v>
      </c>
      <c r="P207" s="29">
        <f>'CALPUFF 2015 Averages'!R207</f>
        <v>4.2045383929548187E-2</v>
      </c>
    </row>
    <row r="208" spans="1:16" x14ac:dyDescent="0.25">
      <c r="A208" s="25" t="s">
        <v>649</v>
      </c>
      <c r="B208" s="30" t="s">
        <v>66</v>
      </c>
      <c r="C208" s="31" t="s">
        <v>650</v>
      </c>
      <c r="D208" s="32">
        <v>2832</v>
      </c>
      <c r="E208" s="32">
        <v>7</v>
      </c>
      <c r="F208" s="32" t="s">
        <v>651</v>
      </c>
      <c r="G208" s="29">
        <f>'CALPUFF 2015 Averages'!I208</f>
        <v>3.6953686374895649E-2</v>
      </c>
      <c r="H208" s="29">
        <f>'CALPUFF 2015 Averages'!J208</f>
        <v>1.7003679080459719E-2</v>
      </c>
      <c r="I208" s="29">
        <f>'CALPUFF 2015 Averages'!K208</f>
        <v>5.3899863245268451E-2</v>
      </c>
      <c r="J208" s="29">
        <f>'CALPUFF 2015 Averages'!L208</f>
        <v>4.9436707923949073E-2</v>
      </c>
      <c r="K208" s="29">
        <f>'CALPUFF 2015 Averages'!M208</f>
        <v>3.7779412215271056E-2</v>
      </c>
      <c r="L208" s="29">
        <f>'CALPUFF 2015 Averages'!N208</f>
        <v>2.69399668336734E-2</v>
      </c>
      <c r="M208" s="29">
        <f>'CALPUFF 2015 Averages'!O208</f>
        <v>5.6964597360123104E-2</v>
      </c>
      <c r="N208" s="29">
        <f>'CALPUFF 2015 Averages'!P208</f>
        <v>2.7872245609453918E-2</v>
      </c>
      <c r="O208" s="29">
        <f>'CALPUFF 2015 Averages'!Q208</f>
        <v>3.5164507524270174E-2</v>
      </c>
      <c r="P208" s="29">
        <f>'CALPUFF 2015 Averages'!R208</f>
        <v>3.0780703929584534E-2</v>
      </c>
    </row>
    <row r="209" spans="1:16" x14ac:dyDescent="0.25">
      <c r="A209" s="34" t="s">
        <v>652</v>
      </c>
      <c r="B209" s="30" t="s">
        <v>66</v>
      </c>
      <c r="C209" s="31" t="s">
        <v>650</v>
      </c>
      <c r="D209" s="32">
        <v>2832</v>
      </c>
      <c r="E209" s="32" t="s">
        <v>653</v>
      </c>
      <c r="F209" s="32" t="s">
        <v>654</v>
      </c>
      <c r="G209" s="29">
        <f>'CALPUFF 2015 Averages'!I209</f>
        <v>9.9932981614849745E-2</v>
      </c>
      <c r="H209" s="29">
        <f>'CALPUFF 2015 Averages'!J209</f>
        <v>2.5473408582223399E-3</v>
      </c>
      <c r="I209" s="29">
        <f>'CALPUFF 2015 Averages'!K209</f>
        <v>0.1426108894947965</v>
      </c>
      <c r="J209" s="29">
        <f>'CALPUFF 2015 Averages'!L209</f>
        <v>7.5993147806927121E-3</v>
      </c>
      <c r="K209" s="29">
        <f>'CALPUFF 2015 Averages'!M209</f>
        <v>0.1016224128363645</v>
      </c>
      <c r="L209" s="29">
        <f>'CALPUFF 2015 Averages'!N209</f>
        <v>4.0511626722371649E-3</v>
      </c>
      <c r="M209" s="29">
        <f>'CALPUFF 2015 Averages'!O209</f>
        <v>0.15336502992160728</v>
      </c>
      <c r="N209" s="29">
        <f>'CALPUFF 2015 Averages'!P209</f>
        <v>3.7165854164673846E-3</v>
      </c>
      <c r="O209" s="29">
        <f>'CALPUFF 2015 Averages'!Q209</f>
        <v>9.4883276767830843E-2</v>
      </c>
      <c r="P209" s="29">
        <f>'CALPUFF 2015 Averages'!R209</f>
        <v>4.7430437955107889E-3</v>
      </c>
    </row>
    <row r="210" spans="1:16" x14ac:dyDescent="0.25">
      <c r="A210" s="25" t="s">
        <v>655</v>
      </c>
      <c r="B210" s="30" t="s">
        <v>66</v>
      </c>
      <c r="C210" s="31" t="s">
        <v>656</v>
      </c>
      <c r="D210" s="32"/>
      <c r="E210" s="32">
        <v>8</v>
      </c>
      <c r="F210" s="32" t="s">
        <v>657</v>
      </c>
      <c r="G210" s="29">
        <f>'CALPUFF 2015 Averages'!I210</f>
        <v>3.9084726582278503E-2</v>
      </c>
      <c r="H210" s="29">
        <f>'CALPUFF 2015 Averages'!J210</f>
        <v>9.179210351220898E-3</v>
      </c>
      <c r="I210" s="29">
        <f>'CALPUFF 2015 Averages'!K210</f>
        <v>5.700462377545408E-2</v>
      </c>
      <c r="J210" s="29">
        <f>'CALPUFF 2015 Averages'!L210</f>
        <v>2.6692026425750314E-2</v>
      </c>
      <c r="K210" s="29">
        <f>'CALPUFF 2015 Averages'!M210</f>
        <v>3.9957684434919545E-2</v>
      </c>
      <c r="L210" s="29">
        <f>'CALPUFF 2015 Averages'!N210</f>
        <v>1.4543758055032812E-2</v>
      </c>
      <c r="M210" s="29">
        <f>'CALPUFF 2015 Averages'!O210</f>
        <v>6.0249555971381437E-2</v>
      </c>
      <c r="N210" s="29">
        <f>'CALPUFF 2015 Averages'!P210</f>
        <v>1.5044232404476828E-2</v>
      </c>
      <c r="O210" s="29">
        <f>'CALPUFF 2015 Averages'!Q210</f>
        <v>3.7192703577325285E-2</v>
      </c>
      <c r="P210" s="29">
        <f>'CALPUFF 2015 Averages'!R210</f>
        <v>1.6624157944261624E-2</v>
      </c>
    </row>
    <row r="211" spans="1:16" x14ac:dyDescent="0.25">
      <c r="A211" s="25" t="s">
        <v>658</v>
      </c>
      <c r="B211" s="30" t="s">
        <v>66</v>
      </c>
      <c r="C211" s="31" t="s">
        <v>659</v>
      </c>
      <c r="D211" s="32">
        <v>2872</v>
      </c>
      <c r="E211" s="32">
        <v>5</v>
      </c>
      <c r="F211" s="32" t="s">
        <v>660</v>
      </c>
      <c r="G211" s="29">
        <f>'CALPUFF 2015 Averages'!I211</f>
        <v>0.35468643116287951</v>
      </c>
      <c r="H211" s="29">
        <f>'CALPUFF 2015 Averages'!J211</f>
        <v>6.5632985598893367E-3</v>
      </c>
      <c r="I211" s="29">
        <f>'CALPUFF 2015 Averages'!K211</f>
        <v>0.42762483462194012</v>
      </c>
      <c r="J211" s="29">
        <f>'CALPUFF 2015 Averages'!L211</f>
        <v>1.8681050366820641E-2</v>
      </c>
      <c r="K211" s="29">
        <f>'CALPUFF 2015 Averages'!M211</f>
        <v>0.26541548822962724</v>
      </c>
      <c r="L211" s="29">
        <f>'CALPUFF 2015 Averages'!N211</f>
        <v>7.647728125385965E-3</v>
      </c>
      <c r="M211" s="29">
        <f>'CALPUFF 2015 Averages'!O211</f>
        <v>0.61165204382086313</v>
      </c>
      <c r="N211" s="29">
        <f>'CALPUFF 2015 Averages'!P211</f>
        <v>1.2159303359434824E-2</v>
      </c>
      <c r="O211" s="29">
        <f>'CALPUFF 2015 Averages'!Q211</f>
        <v>0.21558000716350073</v>
      </c>
      <c r="P211" s="29">
        <f>'CALPUFF 2015 Averages'!R211</f>
        <v>1.0471518869648989E-2</v>
      </c>
    </row>
    <row r="212" spans="1:16" x14ac:dyDescent="0.25">
      <c r="A212" s="25" t="s">
        <v>661</v>
      </c>
      <c r="B212" s="30" t="s">
        <v>66</v>
      </c>
      <c r="C212" s="31" t="s">
        <v>659</v>
      </c>
      <c r="D212" s="32">
        <v>2872</v>
      </c>
      <c r="E212" s="32" t="s">
        <v>662</v>
      </c>
      <c r="F212" s="32" t="s">
        <v>663</v>
      </c>
      <c r="G212" s="29">
        <f>'CALPUFF 2015 Averages'!I212</f>
        <v>0.16789375388688774</v>
      </c>
      <c r="H212" s="29">
        <f>'CALPUFF 2015 Averages'!J212</f>
        <v>1.222690500170483E-2</v>
      </c>
      <c r="I212" s="29">
        <f>'CALPUFF 2015 Averages'!K212</f>
        <v>0.15687875495055997</v>
      </c>
      <c r="J212" s="29">
        <f>'CALPUFF 2015 Averages'!L212</f>
        <v>3.3120682744511763E-2</v>
      </c>
      <c r="K212" s="29">
        <f>'CALPUFF 2015 Averages'!M212</f>
        <v>9.9248539958559562E-2</v>
      </c>
      <c r="L212" s="29">
        <f>'CALPUFF 2015 Averages'!N212</f>
        <v>1.3085440317884963E-2</v>
      </c>
      <c r="M212" s="29">
        <f>'CALPUFF 2015 Averages'!O212</f>
        <v>0.20648187111495792</v>
      </c>
      <c r="N212" s="29">
        <f>'CALPUFF 2015 Averages'!P212</f>
        <v>1.3262925984210664E-2</v>
      </c>
      <c r="O212" s="29">
        <f>'CALPUFF 2015 Averages'!Q212</f>
        <v>7.8336188134392956E-2</v>
      </c>
      <c r="P212" s="29">
        <f>'CALPUFF 2015 Averages'!R212</f>
        <v>1.6132621554279119E-2</v>
      </c>
    </row>
    <row r="213" spans="1:16" x14ac:dyDescent="0.25">
      <c r="A213" s="25" t="s">
        <v>664</v>
      </c>
      <c r="B213" s="30" t="s">
        <v>66</v>
      </c>
      <c r="C213" s="31" t="s">
        <v>665</v>
      </c>
      <c r="D213" s="32">
        <v>2866</v>
      </c>
      <c r="E213" s="32">
        <v>5</v>
      </c>
      <c r="F213" s="32" t="s">
        <v>666</v>
      </c>
      <c r="G213" s="29">
        <f>'CALPUFF 2015 Averages'!I213</f>
        <v>4.9544546285758368E-3</v>
      </c>
      <c r="H213" s="29">
        <f>'CALPUFF 2015 Averages'!J213</f>
        <v>5.0494004438868482E-3</v>
      </c>
      <c r="I213" s="29">
        <f>'CALPUFF 2015 Averages'!K213</f>
        <v>4.1838839991512507E-3</v>
      </c>
      <c r="J213" s="29">
        <f>'CALPUFF 2015 Averages'!L213</f>
        <v>1.2013131064618999E-2</v>
      </c>
      <c r="K213" s="29">
        <f>'CALPUFF 2015 Averages'!M213</f>
        <v>5.862967929404184E-3</v>
      </c>
      <c r="L213" s="29">
        <f>'CALPUFF 2015 Averages'!N213</f>
        <v>1.51555980128792E-2</v>
      </c>
      <c r="M213" s="29">
        <f>'CALPUFF 2015 Averages'!O213</f>
        <v>6.5471965992168358E-3</v>
      </c>
      <c r="N213" s="29">
        <f>'CALPUFF 2015 Averages'!P213</f>
        <v>1.2144430866964212E-2</v>
      </c>
      <c r="O213" s="29">
        <f>'CALPUFF 2015 Averages'!Q213</f>
        <v>4.227720032406782E-3</v>
      </c>
      <c r="P213" s="29">
        <f>'CALPUFF 2015 Averages'!R213</f>
        <v>6.4391157723840591E-3</v>
      </c>
    </row>
    <row r="214" spans="1:16" x14ac:dyDescent="0.25">
      <c r="A214" s="25" t="s">
        <v>667</v>
      </c>
      <c r="B214" s="30" t="s">
        <v>66</v>
      </c>
      <c r="C214" s="31" t="s">
        <v>665</v>
      </c>
      <c r="D214" s="32">
        <v>2866</v>
      </c>
      <c r="E214" s="32">
        <v>6</v>
      </c>
      <c r="F214" s="32" t="s">
        <v>668</v>
      </c>
      <c r="G214" s="29">
        <f>'CALPUFF 2015 Averages'!I214</f>
        <v>1.2310696034286332E-2</v>
      </c>
      <c r="H214" s="29">
        <f>'CALPUFF 2015 Averages'!J214</f>
        <v>1.1566689224297501E-2</v>
      </c>
      <c r="I214" s="29">
        <f>'CALPUFF 2015 Averages'!K214</f>
        <v>1.0386353279444472E-2</v>
      </c>
      <c r="J214" s="29">
        <f>'CALPUFF 2015 Averages'!L214</f>
        <v>2.7523399693228291E-2</v>
      </c>
      <c r="K214" s="29">
        <f>'CALPUFF 2015 Averages'!M214</f>
        <v>1.4551759604433534E-2</v>
      </c>
      <c r="L214" s="29">
        <f>'CALPUFF 2015 Averages'!N214</f>
        <v>3.4713159394452277E-2</v>
      </c>
      <c r="M214" s="29">
        <f>'CALPUFF 2015 Averages'!O214</f>
        <v>1.6249569793305482E-2</v>
      </c>
      <c r="N214" s="29">
        <f>'CALPUFF 2015 Averages'!P214</f>
        <v>2.7805650529827159E-2</v>
      </c>
      <c r="O214" s="29">
        <f>'CALPUFF 2015 Averages'!Q214</f>
        <v>1.0510852275809689E-2</v>
      </c>
      <c r="P214" s="29">
        <f>'CALPUFF 2015 Averages'!R214</f>
        <v>1.4767201342824067E-2</v>
      </c>
    </row>
    <row r="215" spans="1:16" x14ac:dyDescent="0.25">
      <c r="A215" s="25" t="s">
        <v>669</v>
      </c>
      <c r="B215" s="30" t="s">
        <v>66</v>
      </c>
      <c r="C215" s="31" t="s">
        <v>665</v>
      </c>
      <c r="D215" s="32">
        <v>2866</v>
      </c>
      <c r="E215" s="32">
        <v>7</v>
      </c>
      <c r="F215" s="32" t="s">
        <v>670</v>
      </c>
      <c r="G215" s="29">
        <f>'CALPUFF 2015 Averages'!I215</f>
        <v>1.2241743716258425E-2</v>
      </c>
      <c r="H215" s="29">
        <f>'CALPUFF 2015 Averages'!J215</f>
        <v>1.076943951393727E-2</v>
      </c>
      <c r="I215" s="29">
        <f>'CALPUFF 2015 Averages'!K215</f>
        <v>1.0327712029219996E-2</v>
      </c>
      <c r="J215" s="29">
        <f>'CALPUFF 2015 Averages'!L215</f>
        <v>2.5656211920189801E-2</v>
      </c>
      <c r="K215" s="29">
        <f>'CALPUFF 2015 Averages'!M215</f>
        <v>1.447004825398011E-2</v>
      </c>
      <c r="L215" s="29">
        <f>'CALPUFF 2015 Averages'!N215</f>
        <v>3.2232621100299202E-2</v>
      </c>
      <c r="M215" s="29">
        <f>'CALPUFF 2015 Averages'!O215</f>
        <v>1.615946436409656E-2</v>
      </c>
      <c r="N215" s="29">
        <f>'CALPUFF 2015 Averages'!P215</f>
        <v>2.5819333560352344E-2</v>
      </c>
      <c r="O215" s="29">
        <f>'CALPUFF 2015 Averages'!Q215</f>
        <v>1.0452627781426714E-2</v>
      </c>
      <c r="P215" s="29">
        <f>'CALPUFF 2015 Averages'!R215</f>
        <v>1.3812943999589232E-2</v>
      </c>
    </row>
    <row r="216" spans="1:16" x14ac:dyDescent="0.25">
      <c r="A216" s="25" t="s">
        <v>671</v>
      </c>
      <c r="B216" s="30" t="s">
        <v>66</v>
      </c>
      <c r="C216" s="31" t="s">
        <v>665</v>
      </c>
      <c r="D216" s="32">
        <v>2866</v>
      </c>
      <c r="E216" s="32" t="s">
        <v>148</v>
      </c>
      <c r="F216" s="32" t="s">
        <v>672</v>
      </c>
      <c r="G216" s="29">
        <f>'CALPUFF 2015 Averages'!I216</f>
        <v>4.0624041092505822E-2</v>
      </c>
      <c r="H216" s="29">
        <f>'CALPUFF 2015 Averages'!J216</f>
        <v>9.7680202896725521E-3</v>
      </c>
      <c r="I216" s="29">
        <f>'CALPUFF 2015 Averages'!K216</f>
        <v>3.4306333161592484E-2</v>
      </c>
      <c r="J216" s="29">
        <f>'CALPUFF 2015 Averages'!L216</f>
        <v>2.3285907841800554E-2</v>
      </c>
      <c r="K216" s="29">
        <f>'CALPUFF 2015 Averages'!M216</f>
        <v>4.8063743960565369E-2</v>
      </c>
      <c r="L216" s="29">
        <f>'CALPUFF 2015 Averages'!N216</f>
        <v>2.9201766254305071E-2</v>
      </c>
      <c r="M216" s="29">
        <f>'CALPUFF 2015 Averages'!O216</f>
        <v>5.3675810199063194E-2</v>
      </c>
      <c r="N216" s="29">
        <f>'CALPUFF 2015 Averages'!P216</f>
        <v>2.3394536892281326E-2</v>
      </c>
      <c r="O216" s="29">
        <f>'CALPUFF 2015 Averages'!Q216</f>
        <v>3.467033646838405E-2</v>
      </c>
      <c r="P216" s="29">
        <f>'CALPUFF 2015 Averages'!R216</f>
        <v>1.2552287604890017E-2</v>
      </c>
    </row>
    <row r="217" spans="1:16" x14ac:dyDescent="0.25">
      <c r="A217" s="25" t="s">
        <v>673</v>
      </c>
      <c r="B217" s="30" t="s">
        <v>66</v>
      </c>
      <c r="C217" s="31" t="s">
        <v>665</v>
      </c>
      <c r="D217" s="32">
        <v>2866</v>
      </c>
      <c r="E217" s="32" t="s">
        <v>277</v>
      </c>
      <c r="F217" s="32" t="s">
        <v>674</v>
      </c>
      <c r="G217" s="29">
        <f>'CALPUFF 2015 Averages'!I217</f>
        <v>3.8594585394088672E-2</v>
      </c>
      <c r="H217" s="29">
        <f>'CALPUFF 2015 Averages'!J217</f>
        <v>8.7226970295192514E-3</v>
      </c>
      <c r="I217" s="29">
        <f>'CALPUFF 2015 Averages'!K217</f>
        <v>3.259284089285714E-2</v>
      </c>
      <c r="J217" s="29">
        <f>'CALPUFF 2015 Averages'!L217</f>
        <v>2.0793136731011772E-2</v>
      </c>
      <c r="K217" s="29">
        <f>'CALPUFF 2015 Averages'!M217</f>
        <v>4.5665924436277268E-2</v>
      </c>
      <c r="L217" s="29">
        <f>'CALPUFF 2015 Averages'!N217</f>
        <v>2.6075610174863529E-2</v>
      </c>
      <c r="M217" s="29">
        <f>'CALPUFF 2015 Averages'!O217</f>
        <v>5.1002851169950743E-2</v>
      </c>
      <c r="N217" s="29">
        <f>'CALPUFF 2015 Averages'!P217</f>
        <v>2.0890591128577312E-2</v>
      </c>
      <c r="O217" s="29">
        <f>'CALPUFF 2015 Averages'!Q217</f>
        <v>3.2937976644088672E-2</v>
      </c>
      <c r="P217" s="29">
        <f>'CALPUFF 2015 Averages'!R217</f>
        <v>1.1208748829876072E-2</v>
      </c>
    </row>
    <row r="218" spans="1:16" x14ac:dyDescent="0.25">
      <c r="A218" s="25" t="s">
        <v>675</v>
      </c>
      <c r="B218" s="30" t="s">
        <v>66</v>
      </c>
      <c r="C218" s="31" t="s">
        <v>676</v>
      </c>
      <c r="D218" s="32">
        <v>6019</v>
      </c>
      <c r="E218" s="32">
        <v>1</v>
      </c>
      <c r="F218" s="32" t="s">
        <v>677</v>
      </c>
      <c r="G218" s="29">
        <f>'CALPUFF 2015 Averages'!I218</f>
        <v>9.669827724716594E-2</v>
      </c>
      <c r="H218" s="29">
        <f>'CALPUFF 2015 Averages'!J218</f>
        <v>5.3675479818527737E-2</v>
      </c>
      <c r="I218" s="29">
        <f>'CALPUFF 2015 Averages'!K218</f>
        <v>0.21484297029123375</v>
      </c>
      <c r="J218" s="29">
        <f>'CALPUFF 2015 Averages'!L218</f>
        <v>0.14652045590516613</v>
      </c>
      <c r="K218" s="29">
        <f>'CALPUFF 2015 Averages'!M218</f>
        <v>0.10089973153812382</v>
      </c>
      <c r="L218" s="29">
        <f>'CALPUFF 2015 Averages'!N218</f>
        <v>8.4756813815308071E-2</v>
      </c>
      <c r="M218" s="29">
        <f>'CALPUFF 2015 Averages'!O218</f>
        <v>0.21406347782818677</v>
      </c>
      <c r="N218" s="29">
        <f>'CALPUFF 2015 Averages'!P218</f>
        <v>0.16542871593736283</v>
      </c>
      <c r="O218" s="29">
        <f>'CALPUFF 2015 Averages'!Q218</f>
        <v>0.11291505107566223</v>
      </c>
      <c r="P218" s="29">
        <f>'CALPUFF 2015 Averages'!R218</f>
        <v>6.2409507273525539E-2</v>
      </c>
    </row>
    <row r="219" spans="1:16" x14ac:dyDescent="0.25">
      <c r="A219" s="25" t="s">
        <v>678</v>
      </c>
      <c r="B219" s="30" t="s">
        <v>66</v>
      </c>
      <c r="C219" s="31" t="s">
        <v>679</v>
      </c>
      <c r="D219" s="32"/>
      <c r="E219" s="32">
        <v>6</v>
      </c>
      <c r="F219" s="32" t="s">
        <v>680</v>
      </c>
      <c r="G219" s="29">
        <f>'CALPUFF 2015 Averages'!I219</f>
        <v>0</v>
      </c>
      <c r="H219" s="29">
        <f>'CALPUFF 2015 Averages'!J219</f>
        <v>0</v>
      </c>
      <c r="I219" s="29">
        <f>'CALPUFF 2015 Averages'!K219</f>
        <v>0</v>
      </c>
      <c r="J219" s="29">
        <f>'CALPUFF 2015 Averages'!L219</f>
        <v>0</v>
      </c>
      <c r="K219" s="29">
        <f>'CALPUFF 2015 Averages'!M219</f>
        <v>0</v>
      </c>
      <c r="L219" s="29">
        <f>'CALPUFF 2015 Averages'!N219</f>
        <v>0</v>
      </c>
      <c r="M219" s="29">
        <f>'CALPUFF 2015 Averages'!O219</f>
        <v>0</v>
      </c>
      <c r="N219" s="29">
        <f>'CALPUFF 2015 Averages'!P219</f>
        <v>0</v>
      </c>
      <c r="O219" s="29">
        <f>'CALPUFF 2015 Averages'!Q219</f>
        <v>0</v>
      </c>
      <c r="P219" s="29">
        <f>'CALPUFF 2015 Averages'!R219</f>
        <v>0</v>
      </c>
    </row>
    <row r="220" spans="1:16" x14ac:dyDescent="0.25">
      <c r="A220" s="25" t="s">
        <v>681</v>
      </c>
      <c r="B220" s="30" t="s">
        <v>66</v>
      </c>
      <c r="C220" s="31" t="s">
        <v>679</v>
      </c>
      <c r="D220" s="32"/>
      <c r="E220" s="32" t="s">
        <v>682</v>
      </c>
      <c r="F220" s="32" t="s">
        <v>683</v>
      </c>
      <c r="G220" s="29">
        <f>'CALPUFF 2015 Averages'!I220</f>
        <v>0</v>
      </c>
      <c r="H220" s="29">
        <f>'CALPUFF 2015 Averages'!J220</f>
        <v>0</v>
      </c>
      <c r="I220" s="29">
        <f>'CALPUFF 2015 Averages'!K220</f>
        <v>0</v>
      </c>
      <c r="J220" s="29">
        <f>'CALPUFF 2015 Averages'!L220</f>
        <v>0</v>
      </c>
      <c r="K220" s="29">
        <f>'CALPUFF 2015 Averages'!M220</f>
        <v>0</v>
      </c>
      <c r="L220" s="29">
        <f>'CALPUFF 2015 Averages'!N220</f>
        <v>0</v>
      </c>
      <c r="M220" s="29">
        <f>'CALPUFF 2015 Averages'!O220</f>
        <v>0</v>
      </c>
      <c r="N220" s="29">
        <f>'CALPUFF 2015 Averages'!P220</f>
        <v>0</v>
      </c>
      <c r="O220" s="29">
        <f>'CALPUFF 2015 Averages'!Q220</f>
        <v>0</v>
      </c>
      <c r="P220" s="29">
        <f>'CALPUFF 2015 Averages'!R220</f>
        <v>0</v>
      </c>
    </row>
    <row r="221" spans="1:16" x14ac:dyDescent="0.25">
      <c r="A221" s="25" t="s">
        <v>684</v>
      </c>
      <c r="B221" s="30" t="s">
        <v>67</v>
      </c>
      <c r="C221" s="31" t="s">
        <v>685</v>
      </c>
      <c r="D221" s="32"/>
      <c r="E221" s="32">
        <v>1</v>
      </c>
      <c r="F221" s="32" t="s">
        <v>686</v>
      </c>
      <c r="G221" s="29">
        <f>'CALPUFF 2015 Averages'!I221</f>
        <v>2.2444022843987957E-2</v>
      </c>
      <c r="H221" s="29">
        <f>'CALPUFF 2015 Averages'!J221</f>
        <v>9.860498438344644E-5</v>
      </c>
      <c r="I221" s="29">
        <f>'CALPUFF 2015 Averages'!K221</f>
        <v>0.12120719652832</v>
      </c>
      <c r="J221" s="29">
        <f>'CALPUFF 2015 Averages'!L221</f>
        <v>2.3070421947264097E-4</v>
      </c>
      <c r="K221" s="29">
        <f>'CALPUFF 2015 Averages'!M221</f>
        <v>0.11296177548201092</v>
      </c>
      <c r="L221" s="29">
        <f>'CALPUFF 2015 Averages'!N221</f>
        <v>8.9906139107453884E-5</v>
      </c>
      <c r="M221" s="29">
        <f>'CALPUFF 2015 Averages'!O221</f>
        <v>0.15802327256892304</v>
      </c>
      <c r="N221" s="29">
        <f>'CALPUFF 2015 Averages'!P221</f>
        <v>3.0951625052555703E-4</v>
      </c>
      <c r="O221" s="29">
        <f>'CALPUFF 2015 Averages'!Q221</f>
        <v>4.9664738723046421E-2</v>
      </c>
      <c r="P221" s="29">
        <f>'CALPUFF 2015 Averages'!R221</f>
        <v>9.6125936692894465E-5</v>
      </c>
    </row>
    <row r="222" spans="1:16" x14ac:dyDescent="0.25">
      <c r="A222" s="25" t="s">
        <v>687</v>
      </c>
      <c r="B222" s="30" t="s">
        <v>67</v>
      </c>
      <c r="C222" s="31" t="s">
        <v>688</v>
      </c>
      <c r="D222" s="32"/>
      <c r="E222" s="32">
        <v>1</v>
      </c>
      <c r="F222" s="32" t="s">
        <v>689</v>
      </c>
      <c r="G222" s="29">
        <f>'CALPUFF 2015 Averages'!I222</f>
        <v>0</v>
      </c>
      <c r="H222" s="29">
        <f>'CALPUFF 2015 Averages'!J222</f>
        <v>0</v>
      </c>
      <c r="I222" s="29">
        <f>'CALPUFF 2015 Averages'!K222</f>
        <v>0</v>
      </c>
      <c r="J222" s="29">
        <f>'CALPUFF 2015 Averages'!L222</f>
        <v>0</v>
      </c>
      <c r="K222" s="29">
        <f>'CALPUFF 2015 Averages'!M222</f>
        <v>0</v>
      </c>
      <c r="L222" s="29">
        <f>'CALPUFF 2015 Averages'!N222</f>
        <v>0</v>
      </c>
      <c r="M222" s="29">
        <f>'CALPUFF 2015 Averages'!O222</f>
        <v>0</v>
      </c>
      <c r="N222" s="29">
        <f>'CALPUFF 2015 Averages'!P222</f>
        <v>0</v>
      </c>
      <c r="O222" s="29">
        <f>'CALPUFF 2015 Averages'!Q222</f>
        <v>0</v>
      </c>
      <c r="P222" s="29">
        <f>'CALPUFF 2015 Averages'!R222</f>
        <v>0</v>
      </c>
    </row>
    <row r="223" spans="1:16" x14ac:dyDescent="0.25">
      <c r="A223" s="25" t="s">
        <v>690</v>
      </c>
      <c r="B223" s="30" t="s">
        <v>67</v>
      </c>
      <c r="C223" s="31" t="s">
        <v>691</v>
      </c>
      <c r="D223" s="32"/>
      <c r="E223" s="32">
        <v>5</v>
      </c>
      <c r="F223" s="32" t="s">
        <v>692</v>
      </c>
      <c r="G223" s="29">
        <f>'CALPUFF 2015 Averages'!I223</f>
        <v>2.2096723990299133E-2</v>
      </c>
      <c r="H223" s="29">
        <f>'CALPUFF 2015 Averages'!J223</f>
        <v>7.5926758711374113E-5</v>
      </c>
      <c r="I223" s="29">
        <f>'CALPUFF 2015 Averages'!K223</f>
        <v>1.7275600122716915E-2</v>
      </c>
      <c r="J223" s="29">
        <f>'CALPUFF 2015 Averages'!L223</f>
        <v>6.0105638340679104E-5</v>
      </c>
      <c r="K223" s="29">
        <f>'CALPUFF 2015 Averages'!M223</f>
        <v>2.4804688896764408E-2</v>
      </c>
      <c r="L223" s="29">
        <f>'CALPUFF 2015 Averages'!N223</f>
        <v>5.8789906881007961E-5</v>
      </c>
      <c r="M223" s="29">
        <f>'CALPUFF 2015 Averages'!O223</f>
        <v>2.6316203762965944E-2</v>
      </c>
      <c r="N223" s="29">
        <f>'CALPUFF 2015 Averages'!P223</f>
        <v>6.7993150361174532E-5</v>
      </c>
      <c r="O223" s="29">
        <f>'CALPUFF 2015 Averages'!Q223</f>
        <v>1.3289556199757848E-2</v>
      </c>
      <c r="P223" s="29">
        <f>'CALPUFF 2015 Averages'!R223</f>
        <v>4.9971911622096062E-5</v>
      </c>
    </row>
    <row r="224" spans="1:16" x14ac:dyDescent="0.25">
      <c r="A224" s="25" t="s">
        <v>693</v>
      </c>
      <c r="B224" s="30" t="s">
        <v>67</v>
      </c>
      <c r="C224" s="31" t="s">
        <v>691</v>
      </c>
      <c r="D224" s="32">
        <v>2952</v>
      </c>
      <c r="E224" s="32">
        <v>4</v>
      </c>
      <c r="F224" s="32"/>
      <c r="G224" s="29">
        <f>'CALPUFF 2015 Averages'!I224</f>
        <v>1.7579057622456429E-2</v>
      </c>
      <c r="H224" s="29">
        <f>'CALPUFF 2015 Averages'!J224</f>
        <v>2.3127364086853006E-4</v>
      </c>
      <c r="I224" s="29">
        <f>'CALPUFF 2015 Averages'!K224</f>
        <v>1.3744179060917981E-2</v>
      </c>
      <c r="J224" s="29">
        <f>'CALPUFF 2015 Averages'!L224</f>
        <v>1.8386267801116752E-4</v>
      </c>
      <c r="K224" s="29">
        <f>'CALPUFF 2015 Averages'!M224</f>
        <v>1.9732046381626952E-2</v>
      </c>
      <c r="L224" s="29">
        <f>'CALPUFF 2015 Averages'!N224</f>
        <v>1.8009633560032108E-4</v>
      </c>
      <c r="M224" s="29">
        <f>'CALPUFF 2015 Averages'!O224</f>
        <v>2.0933493326748012E-2</v>
      </c>
      <c r="N224" s="29">
        <f>'CALPUFF 2015 Averages'!P224</f>
        <v>2.0785522899037525E-4</v>
      </c>
      <c r="O224" s="29">
        <f>'CALPUFF 2015 Averages'!Q224</f>
        <v>1.0574357228432463E-2</v>
      </c>
      <c r="P224" s="29">
        <f>'CALPUFF 2015 Averages'!R224</f>
        <v>1.5214720447712099E-4</v>
      </c>
    </row>
    <row r="225" spans="1:16" x14ac:dyDescent="0.25">
      <c r="A225" s="25" t="s">
        <v>694</v>
      </c>
      <c r="B225" s="30" t="s">
        <v>67</v>
      </c>
      <c r="C225" s="31" t="s">
        <v>695</v>
      </c>
      <c r="D225" s="32"/>
      <c r="E225" s="32" t="s">
        <v>696</v>
      </c>
      <c r="F225" s="32" t="s">
        <v>697</v>
      </c>
      <c r="G225" s="29">
        <f>'CALPUFF 2015 Averages'!I225</f>
        <v>3.0123805760969079E-2</v>
      </c>
      <c r="H225" s="29">
        <f>'CALPUFF 2015 Averages'!J225</f>
        <v>1.0406626406584473E-2</v>
      </c>
      <c r="I225" s="29">
        <f>'CALPUFF 2015 Averages'!K225</f>
        <v>0.10087952253396978</v>
      </c>
      <c r="J225" s="29">
        <f>'CALPUFF 2015 Averages'!L225</f>
        <v>2.7835086999324604E-2</v>
      </c>
      <c r="K225" s="29">
        <f>'CALPUFF 2015 Averages'!M225</f>
        <v>0.12628380221390384</v>
      </c>
      <c r="L225" s="29">
        <f>'CALPUFF 2015 Averages'!N225</f>
        <v>7.0462848884462592E-3</v>
      </c>
      <c r="M225" s="29">
        <f>'CALPUFF 2015 Averages'!O225</f>
        <v>0.12977617752441131</v>
      </c>
      <c r="N225" s="29">
        <f>'CALPUFF 2015 Averages'!P225</f>
        <v>3.4445741875293333E-2</v>
      </c>
      <c r="O225" s="29">
        <f>'CALPUFF 2015 Averages'!Q225</f>
        <v>7.2899768879425786E-2</v>
      </c>
      <c r="P225" s="29">
        <f>'CALPUFF 2015 Averages'!R225</f>
        <v>9.0357570314914658E-3</v>
      </c>
    </row>
    <row r="226" spans="1:16" x14ac:dyDescent="0.25">
      <c r="A226" s="25" t="s">
        <v>698</v>
      </c>
      <c r="B226" s="30" t="s">
        <v>67</v>
      </c>
      <c r="C226" s="31" t="s">
        <v>699</v>
      </c>
      <c r="D226" s="32">
        <v>6095</v>
      </c>
      <c r="E226" s="32">
        <v>1</v>
      </c>
      <c r="F226" s="32"/>
      <c r="G226" s="29">
        <f>'CALPUFF 2015 Averages'!I226</f>
        <v>1.4592474167557431E-2</v>
      </c>
      <c r="H226" s="29">
        <f>'CALPUFF 2015 Averages'!J226</f>
        <v>8.1508192381103187E-5</v>
      </c>
      <c r="I226" s="29">
        <f>'CALPUFF 2015 Averages'!K226</f>
        <v>3.4155096668819648E-2</v>
      </c>
      <c r="J226" s="29">
        <f>'CALPUFF 2015 Averages'!L226</f>
        <v>1.3579258583772434E-4</v>
      </c>
      <c r="K226" s="29">
        <f>'CALPUFF 2015 Averages'!M226</f>
        <v>1.8749973525765237E-2</v>
      </c>
      <c r="L226" s="29">
        <f>'CALPUFF 2015 Averages'!N226</f>
        <v>6.5555730664696436E-5</v>
      </c>
      <c r="M226" s="29">
        <f>'CALPUFF 2015 Averages'!O226</f>
        <v>3.6214243464962097E-2</v>
      </c>
      <c r="N226" s="29">
        <f>'CALPUFF 2015 Averages'!P226</f>
        <v>1.2666796646172525E-4</v>
      </c>
      <c r="O226" s="29">
        <f>'CALPUFF 2015 Averages'!Q226</f>
        <v>1.6349974829558803E-2</v>
      </c>
      <c r="P226" s="29">
        <f>'CALPUFF 2015 Averages'!R226</f>
        <v>9.484810278736137E-5</v>
      </c>
    </row>
    <row r="227" spans="1:16" x14ac:dyDescent="0.25">
      <c r="A227" s="25" t="s">
        <v>700</v>
      </c>
      <c r="B227" s="30" t="s">
        <v>67</v>
      </c>
      <c r="C227" s="31" t="s">
        <v>699</v>
      </c>
      <c r="D227" s="32"/>
      <c r="E227" s="32">
        <v>2</v>
      </c>
      <c r="F227" s="32" t="s">
        <v>701</v>
      </c>
      <c r="G227" s="29">
        <f>'CALPUFF 2015 Averages'!I227</f>
        <v>1.4971515519370522E-2</v>
      </c>
      <c r="H227" s="29">
        <f>'CALPUFF 2015 Averages'!J227</f>
        <v>8.5360889355441013E-5</v>
      </c>
      <c r="I227" s="29">
        <f>'CALPUFF 2015 Averages'!K227</f>
        <v>3.5042064152594594E-2</v>
      </c>
      <c r="J227" s="29">
        <f>'CALPUFF 2015 Averages'!L227</f>
        <v>1.420709586493834E-4</v>
      </c>
      <c r="K227" s="29">
        <f>'CALPUFF 2015 Averages'!M227</f>
        <v>1.9237329416072084E-2</v>
      </c>
      <c r="L227" s="29">
        <f>'CALPUFF 2015 Averages'!N227</f>
        <v>6.8614988943288091E-5</v>
      </c>
      <c r="M227" s="29">
        <f>'CALPUFF 2015 Averages'!O227</f>
        <v>3.7152596019038607E-2</v>
      </c>
      <c r="N227" s="29">
        <f>'CALPUFF 2015 Averages'!P227</f>
        <v>1.3255505382080382E-4</v>
      </c>
      <c r="O227" s="29">
        <f>'CALPUFF 2015 Averages'!Q227</f>
        <v>1.6773008513316295E-2</v>
      </c>
      <c r="P227" s="29">
        <f>'CALPUFF 2015 Averages'!R227</f>
        <v>9.9303402521674434E-5</v>
      </c>
    </row>
    <row r="228" spans="1:16" x14ac:dyDescent="0.25">
      <c r="A228" s="25" t="s">
        <v>702</v>
      </c>
      <c r="B228" s="30" t="s">
        <v>68</v>
      </c>
      <c r="C228" s="31" t="s">
        <v>703</v>
      </c>
      <c r="D228" s="32"/>
      <c r="E228" s="32">
        <v>1</v>
      </c>
      <c r="F228" s="32" t="s">
        <v>704</v>
      </c>
      <c r="G228" s="29">
        <f>'CALPUFF 2015 Averages'!I228</f>
        <v>3.0711792795878077E-5</v>
      </c>
      <c r="H228" s="29">
        <f>'CALPUFF 2015 Averages'!J228</f>
        <v>1.0319502989926555E-3</v>
      </c>
      <c r="I228" s="29">
        <f>'CALPUFF 2015 Averages'!K228</f>
        <v>3.4483162425978092E-5</v>
      </c>
      <c r="J228" s="29">
        <f>'CALPUFF 2015 Averages'!L228</f>
        <v>3.1293839473631384E-3</v>
      </c>
      <c r="K228" s="29">
        <f>'CALPUFF 2015 Averages'!M228</f>
        <v>2.6142980479492177E-5</v>
      </c>
      <c r="L228" s="29">
        <f>'CALPUFF 2015 Averages'!N228</f>
        <v>1.6661128065176389E-3</v>
      </c>
      <c r="M228" s="29">
        <f>'CALPUFF 2015 Averages'!O228</f>
        <v>3.0836850996040462E-5</v>
      </c>
      <c r="N228" s="29">
        <f>'CALPUFF 2015 Averages'!P228</f>
        <v>2.0847490147289003E-3</v>
      </c>
      <c r="O228" s="29">
        <f>'CALPUFF 2015 Averages'!Q228</f>
        <v>2.4023430134793499E-5</v>
      </c>
      <c r="P228" s="29">
        <f>'CALPUFF 2015 Averages'!R228</f>
        <v>7.4895852309668108E-4</v>
      </c>
    </row>
    <row r="229" spans="1:16" x14ac:dyDescent="0.25">
      <c r="A229" s="25" t="s">
        <v>705</v>
      </c>
      <c r="B229" s="30" t="s">
        <v>68</v>
      </c>
      <c r="C229" s="31" t="s">
        <v>703</v>
      </c>
      <c r="D229" s="32"/>
      <c r="E229" s="32">
        <v>2</v>
      </c>
      <c r="F229" s="32" t="s">
        <v>706</v>
      </c>
      <c r="G229" s="29">
        <f>'CALPUFF 2015 Averages'!I229</f>
        <v>2.1261740699423378E-5</v>
      </c>
      <c r="H229" s="29">
        <f>'CALPUFF 2015 Averages'!J229</f>
        <v>7.3179696320222214E-4</v>
      </c>
      <c r="I229" s="29">
        <f>'CALPUFF 2015 Averages'!K229</f>
        <v>2.3873024236434538E-5</v>
      </c>
      <c r="J229" s="29">
        <f>'CALPUFF 2015 Averages'!L229</f>
        <v>2.2158207496465799E-3</v>
      </c>
      <c r="K229" s="29">
        <f>'CALPUFF 2015 Averages'!M229</f>
        <v>1.8098998930566498E-5</v>
      </c>
      <c r="L229" s="29">
        <f>'CALPUFF 2015 Averages'!N229</f>
        <v>1.1831108159507358E-3</v>
      </c>
      <c r="M229" s="29">
        <f>'CALPUFF 2015 Averages'!O229</f>
        <v>2.1348278226981462E-5</v>
      </c>
      <c r="N229" s="29">
        <f>'CALPUFF 2015 Averages'!P229</f>
        <v>1.4762983065173432E-3</v>
      </c>
      <c r="O229" s="29">
        <f>'CALPUFF 2015 Averages'!Q229</f>
        <v>1.6631629760667812E-5</v>
      </c>
      <c r="P229" s="29">
        <f>'CALPUFF 2015 Averages'!R229</f>
        <v>5.3109242611766876E-4</v>
      </c>
    </row>
    <row r="230" spans="1:16" x14ac:dyDescent="0.25">
      <c r="A230" s="25" t="s">
        <v>707</v>
      </c>
      <c r="B230" s="30" t="s">
        <v>68</v>
      </c>
      <c r="C230" s="31" t="s">
        <v>708</v>
      </c>
      <c r="D230" s="32">
        <v>3140</v>
      </c>
      <c r="E230" s="32">
        <v>3</v>
      </c>
      <c r="F230" s="32" t="s">
        <v>709</v>
      </c>
      <c r="G230" s="29">
        <f>'CALPUFF 2015 Averages'!I230</f>
        <v>7.3435E-2</v>
      </c>
      <c r="H230" s="29">
        <f>'CALPUFF 2015 Averages'!J230</f>
        <v>6.7555000000000004E-2</v>
      </c>
      <c r="I230" s="29">
        <f>'CALPUFF 2015 Averages'!K230</f>
        <v>0.19040000000000001</v>
      </c>
      <c r="J230" s="29">
        <f>'CALPUFF 2015 Averages'!L230</f>
        <v>0.14898</v>
      </c>
      <c r="K230" s="29">
        <f>'CALPUFF 2015 Averages'!M230</f>
        <v>4.9035000000000002E-2</v>
      </c>
      <c r="L230" s="29">
        <f>'CALPUFF 2015 Averages'!N230</f>
        <v>5.0354000000000003E-2</v>
      </c>
      <c r="M230" s="29">
        <f>'CALPUFF 2015 Averages'!O230</f>
        <v>5.9803000000000002E-2</v>
      </c>
      <c r="N230" s="29">
        <f>'CALPUFF 2015 Averages'!P230</f>
        <v>8.7247000000000005E-2</v>
      </c>
      <c r="O230" s="29">
        <f>'CALPUFF 2015 Averages'!Q230</f>
        <v>7.3016999999999999E-2</v>
      </c>
      <c r="P230" s="29">
        <f>'CALPUFF 2015 Averages'!R230</f>
        <v>5.0063999999999997E-2</v>
      </c>
    </row>
    <row r="231" spans="1:16" x14ac:dyDescent="0.25">
      <c r="A231" s="25" t="s">
        <v>710</v>
      </c>
      <c r="B231" s="30" t="s">
        <v>68</v>
      </c>
      <c r="C231" s="31" t="s">
        <v>708</v>
      </c>
      <c r="D231" s="32">
        <v>3140</v>
      </c>
      <c r="E231" s="32" t="s">
        <v>148</v>
      </c>
      <c r="F231" s="32" t="s">
        <v>711</v>
      </c>
      <c r="G231" s="29">
        <f>'CALPUFF 2015 Averages'!I231</f>
        <v>8.6403714038977106E-2</v>
      </c>
      <c r="H231" s="29">
        <f>'CALPUFF 2015 Averages'!J231</f>
        <v>6.9701668178562909E-2</v>
      </c>
      <c r="I231" s="29">
        <f>'CALPUFF 2015 Averages'!K231</f>
        <v>0.21997349248030557</v>
      </c>
      <c r="J231" s="29">
        <f>'CALPUFF 2015 Averages'!L231</f>
        <v>0.23199826211506325</v>
      </c>
      <c r="K231" s="29">
        <f>'CALPUFF 2015 Averages'!M231</f>
        <v>7.4013227023155881E-2</v>
      </c>
      <c r="L231" s="29">
        <f>'CALPUFF 2015 Averages'!N231</f>
        <v>6.3231530198137986E-2</v>
      </c>
      <c r="M231" s="29">
        <f>'CALPUFF 2015 Averages'!O231</f>
        <v>0.11065587777512531</v>
      </c>
      <c r="N231" s="29">
        <f>'CALPUFF 2015 Averages'!P231</f>
        <v>0.17074052995941752</v>
      </c>
      <c r="O231" s="29">
        <f>'CALPUFF 2015 Averages'!Q231</f>
        <v>8.9053288135593225E-2</v>
      </c>
      <c r="P231" s="29">
        <f>'CALPUFF 2015 Averages'!R231</f>
        <v>6.8889751253282408E-2</v>
      </c>
    </row>
    <row r="232" spans="1:16" x14ac:dyDescent="0.25">
      <c r="A232" s="25" t="s">
        <v>712</v>
      </c>
      <c r="B232" s="30" t="s">
        <v>68</v>
      </c>
      <c r="C232" s="31" t="s">
        <v>713</v>
      </c>
      <c r="D232" s="32">
        <v>8226</v>
      </c>
      <c r="E232" s="32">
        <v>1</v>
      </c>
      <c r="F232" s="32" t="s">
        <v>714</v>
      </c>
      <c r="G232" s="29">
        <f>'CALPUFF 2015 Averages'!I232</f>
        <v>2.8069205577433098E-2</v>
      </c>
      <c r="H232" s="29">
        <f>'CALPUFF 2015 Averages'!J232</f>
        <v>4.1866859912300949E-2</v>
      </c>
      <c r="I232" s="29">
        <f>'CALPUFF 2015 Averages'!K232</f>
        <v>7.775201257789062E-2</v>
      </c>
      <c r="J232" s="29">
        <f>'CALPUFF 2015 Averages'!L232</f>
        <v>0.24422165255019621</v>
      </c>
      <c r="K232" s="29">
        <f>'CALPUFF 2015 Averages'!M232</f>
        <v>6.8295824313408734E-2</v>
      </c>
      <c r="L232" s="29">
        <f>'CALPUFF 2015 Averages'!N232</f>
        <v>6.6587855988922223E-2</v>
      </c>
      <c r="M232" s="29">
        <f>'CALPUFF 2015 Averages'!O232</f>
        <v>0.11578294363027926</v>
      </c>
      <c r="N232" s="29">
        <f>'CALPUFF 2015 Averages'!P232</f>
        <v>0.13668073788368337</v>
      </c>
      <c r="O232" s="29">
        <f>'CALPUFF 2015 Averages'!Q232</f>
        <v>3.0585614585737369E-2</v>
      </c>
      <c r="P232" s="29">
        <f>'CALPUFF 2015 Averages'!R232</f>
        <v>5.1860129125317338E-2</v>
      </c>
    </row>
    <row r="233" spans="1:16" x14ac:dyDescent="0.25">
      <c r="A233" s="25" t="s">
        <v>715</v>
      </c>
      <c r="B233" s="30" t="s">
        <v>68</v>
      </c>
      <c r="C233" s="31" t="s">
        <v>716</v>
      </c>
      <c r="D233" s="32">
        <v>3179</v>
      </c>
      <c r="E233" s="32">
        <v>3</v>
      </c>
      <c r="F233" s="32" t="s">
        <v>717</v>
      </c>
      <c r="G233" s="29">
        <f>'CALPUFF 2015 Averages'!I233</f>
        <v>0</v>
      </c>
      <c r="H233" s="29">
        <f>'CALPUFF 2015 Averages'!J233</f>
        <v>0</v>
      </c>
      <c r="I233" s="29">
        <f>'CALPUFF 2015 Averages'!K233</f>
        <v>0</v>
      </c>
      <c r="J233" s="29">
        <f>'CALPUFF 2015 Averages'!L233</f>
        <v>0</v>
      </c>
      <c r="K233" s="29">
        <f>'CALPUFF 2015 Averages'!M233</f>
        <v>0</v>
      </c>
      <c r="L233" s="29">
        <f>'CALPUFF 2015 Averages'!N233</f>
        <v>0</v>
      </c>
      <c r="M233" s="29">
        <f>'CALPUFF 2015 Averages'!O233</f>
        <v>0</v>
      </c>
      <c r="N233" s="29">
        <f>'CALPUFF 2015 Averages'!P233</f>
        <v>0</v>
      </c>
      <c r="O233" s="29">
        <f>'CALPUFF 2015 Averages'!Q233</f>
        <v>0</v>
      </c>
      <c r="P233" s="29">
        <f>'CALPUFF 2015 Averages'!R233</f>
        <v>0</v>
      </c>
    </row>
    <row r="234" spans="1:16" x14ac:dyDescent="0.25">
      <c r="A234" s="25" t="s">
        <v>718</v>
      </c>
      <c r="B234" s="30" t="s">
        <v>68</v>
      </c>
      <c r="C234" s="31" t="s">
        <v>719</v>
      </c>
      <c r="D234" s="32">
        <v>3122</v>
      </c>
      <c r="E234" s="32">
        <v>1</v>
      </c>
      <c r="F234" s="32" t="s">
        <v>720</v>
      </c>
      <c r="G234" s="29">
        <f>'CALPUFF 2015 Averages'!I234</f>
        <v>0.65432155748293042</v>
      </c>
      <c r="H234" s="29">
        <f>'CALPUFF 2015 Averages'!J234</f>
        <v>7.1226461197748461E-2</v>
      </c>
      <c r="I234" s="29">
        <f>'CALPUFF 2015 Averages'!K234</f>
        <v>1.3882072160191936</v>
      </c>
      <c r="J234" s="29">
        <f>'CALPUFF 2015 Averages'!L234</f>
        <v>0.43735864169050476</v>
      </c>
      <c r="K234" s="29">
        <f>'CALPUFF 2015 Averages'!M234</f>
        <v>1.3233303128172003</v>
      </c>
      <c r="L234" s="29">
        <f>'CALPUFF 2015 Averages'!N234</f>
        <v>0.10265269724093383</v>
      </c>
      <c r="M234" s="29">
        <f>'CALPUFF 2015 Averages'!O234</f>
        <v>1.4923725754360062</v>
      </c>
      <c r="N234" s="29">
        <f>'CALPUFF 2015 Averages'!P234</f>
        <v>0.14517254406200977</v>
      </c>
      <c r="O234" s="29">
        <f>'CALPUFF 2015 Averages'!Q234</f>
        <v>0.5897570914459721</v>
      </c>
      <c r="P234" s="29">
        <f>'CALPUFF 2015 Averages'!R234</f>
        <v>0.1074193946664206</v>
      </c>
    </row>
    <row r="235" spans="1:16" x14ac:dyDescent="0.25">
      <c r="A235" s="25" t="s">
        <v>721</v>
      </c>
      <c r="B235" s="30" t="s">
        <v>68</v>
      </c>
      <c r="C235" s="31" t="s">
        <v>719</v>
      </c>
      <c r="D235" s="32">
        <v>3122</v>
      </c>
      <c r="E235" s="32">
        <v>2</v>
      </c>
      <c r="F235" s="32" t="s">
        <v>722</v>
      </c>
      <c r="G235" s="29">
        <f>'CALPUFF 2015 Averages'!I235</f>
        <v>0.57727197566708155</v>
      </c>
      <c r="H235" s="29">
        <f>'CALPUFF 2015 Averages'!J235</f>
        <v>6.3254856813104984E-2</v>
      </c>
      <c r="I235" s="29">
        <f>'CALPUFF 2015 Averages'!K235</f>
        <v>1.215303962769918</v>
      </c>
      <c r="J235" s="29">
        <f>'CALPUFF 2015 Averages'!L235</f>
        <v>0.39036859344750557</v>
      </c>
      <c r="K235" s="29">
        <f>'CALPUFF 2015 Averages'!M235</f>
        <v>1.1585226679076692</v>
      </c>
      <c r="L235" s="29">
        <f>'CALPUFF 2015 Averages'!N235</f>
        <v>9.1218577215189861E-2</v>
      </c>
      <c r="M235" s="29">
        <f>'CALPUFF 2015 Averages'!O235</f>
        <v>1.3065090580789278</v>
      </c>
      <c r="N235" s="29">
        <f>'CALPUFF 2015 Averages'!P235</f>
        <v>0.12907801675353686</v>
      </c>
      <c r="O235" s="29">
        <f>'CALPUFF 2015 Averages'!Q235</f>
        <v>0.51631206701414745</v>
      </c>
      <c r="P235" s="29">
        <f>'CALPUFF 2015 Averages'!R235</f>
        <v>9.5717039910647797E-2</v>
      </c>
    </row>
    <row r="236" spans="1:16" x14ac:dyDescent="0.25">
      <c r="A236" s="25" t="s">
        <v>723</v>
      </c>
      <c r="B236" s="30" t="s">
        <v>68</v>
      </c>
      <c r="C236" s="31" t="s">
        <v>719</v>
      </c>
      <c r="D236" s="32"/>
      <c r="E236" s="32">
        <v>3</v>
      </c>
      <c r="F236" s="32" t="s">
        <v>724</v>
      </c>
      <c r="G236" s="29">
        <f>'CALPUFF 2015 Averages'!I236</f>
        <v>7.7161623116313097E-2</v>
      </c>
      <c r="H236" s="29">
        <f>'CALPUFF 2015 Averages'!J236</f>
        <v>7.5671838115548659E-2</v>
      </c>
      <c r="I236" s="29">
        <f>'CALPUFF 2015 Averages'!K236</f>
        <v>0.16688211567791134</v>
      </c>
      <c r="J236" s="29">
        <f>'CALPUFF 2015 Averages'!L236</f>
        <v>0.48031605919607084</v>
      </c>
      <c r="K236" s="29">
        <f>'CALPUFF 2015 Averages'!M236</f>
        <v>0.14436404814527595</v>
      </c>
      <c r="L236" s="29">
        <f>'CALPUFF 2015 Averages'!N236</f>
        <v>0.12198172702597906</v>
      </c>
      <c r="M236" s="29">
        <f>'CALPUFF 2015 Averages'!O236</f>
        <v>0.15850882441514799</v>
      </c>
      <c r="N236" s="29">
        <f>'CALPUFF 2015 Averages'!P236</f>
        <v>0.12580525100168025</v>
      </c>
      <c r="O236" s="29">
        <f>'CALPUFF 2015 Averages'!Q236</f>
        <v>6.4508958058679081E-2</v>
      </c>
      <c r="P236" s="29">
        <f>'CALPUFF 2015 Averages'!R236</f>
        <v>0.10917405292749129</v>
      </c>
    </row>
    <row r="237" spans="1:16" x14ac:dyDescent="0.25">
      <c r="A237" s="25" t="s">
        <v>725</v>
      </c>
      <c r="B237" s="30" t="s">
        <v>68</v>
      </c>
      <c r="C237" s="31" t="s">
        <v>726</v>
      </c>
      <c r="D237" s="32">
        <v>3136</v>
      </c>
      <c r="E237" s="32">
        <v>1</v>
      </c>
      <c r="F237" s="32" t="s">
        <v>727</v>
      </c>
      <c r="G237" s="29">
        <f>'CALPUFF 2015 Averages'!I237</f>
        <v>0.17092755417956657</v>
      </c>
      <c r="H237" s="29">
        <f>'CALPUFF 2015 Averages'!J237</f>
        <v>7.3688404704624441E-2</v>
      </c>
      <c r="I237" s="29">
        <f>'CALPUFF 2015 Averages'!K237</f>
        <v>0.37711138198342692</v>
      </c>
      <c r="J237" s="29">
        <f>'CALPUFF 2015 Averages'!L237</f>
        <v>0.19580642715851376</v>
      </c>
      <c r="K237" s="29">
        <f>'CALPUFF 2015 Averages'!M237</f>
        <v>0.34876178027265436</v>
      </c>
      <c r="L237" s="29">
        <f>'CALPUFF 2015 Averages'!N237</f>
        <v>0.10369420796578456</v>
      </c>
      <c r="M237" s="29">
        <f>'CALPUFF 2015 Averages'!O237</f>
        <v>0.37587779738037957</v>
      </c>
      <c r="N237" s="29">
        <f>'CALPUFF 2015 Averages'!P237</f>
        <v>0.21079448008553864</v>
      </c>
      <c r="O237" s="29">
        <f>'CALPUFF 2015 Averages'!Q237</f>
        <v>0.16866299705960972</v>
      </c>
      <c r="P237" s="29">
        <f>'CALPUFF 2015 Averages'!R237</f>
        <v>9.5707889869018986E-2</v>
      </c>
    </row>
    <row r="238" spans="1:16" x14ac:dyDescent="0.25">
      <c r="A238" s="25" t="s">
        <v>728</v>
      </c>
      <c r="B238" s="30" t="s">
        <v>68</v>
      </c>
      <c r="C238" s="31" t="s">
        <v>726</v>
      </c>
      <c r="D238" s="32">
        <v>3136</v>
      </c>
      <c r="E238" s="32">
        <v>2</v>
      </c>
      <c r="F238" s="32" t="s">
        <v>729</v>
      </c>
      <c r="G238" s="29">
        <f>'CALPUFF 2015 Averages'!I238</f>
        <v>0.16364975993280134</v>
      </c>
      <c r="H238" s="29">
        <f>'CALPUFF 2015 Averages'!J238</f>
        <v>7.227152532630822E-2</v>
      </c>
      <c r="I238" s="29">
        <f>'CALPUFF 2015 Averages'!K238</f>
        <v>0.3609921805771763</v>
      </c>
      <c r="J238" s="29">
        <f>'CALPUFF 2015 Averages'!L238</f>
        <v>0.1922520330499341</v>
      </c>
      <c r="K238" s="29">
        <f>'CALPUFF 2015 Averages'!M238</f>
        <v>0.33385781104059387</v>
      </c>
      <c r="L238" s="29">
        <f>'CALPUFF 2015 Averages'!N238</f>
        <v>0.10166709232427254</v>
      </c>
      <c r="M238" s="29">
        <f>'CALPUFF 2015 Averages'!O238</f>
        <v>0.35982732127888872</v>
      </c>
      <c r="N238" s="29">
        <f>'CALPUFF 2015 Averages'!P238</f>
        <v>0.20668030008382227</v>
      </c>
      <c r="O238" s="29">
        <f>'CALPUFF 2015 Averages'!Q238</f>
        <v>0.16145406681834509</v>
      </c>
      <c r="P238" s="29">
        <f>'CALPUFF 2015 Averages'!R238</f>
        <v>9.3867103101424973E-2</v>
      </c>
    </row>
    <row r="239" spans="1:16" x14ac:dyDescent="0.25">
      <c r="A239" s="25" t="s">
        <v>730</v>
      </c>
      <c r="B239" s="30" t="s">
        <v>68</v>
      </c>
      <c r="C239" s="31" t="s">
        <v>731</v>
      </c>
      <c r="D239" s="32">
        <v>3148</v>
      </c>
      <c r="E239" s="32" t="s">
        <v>277</v>
      </c>
      <c r="F239" s="32" t="s">
        <v>732</v>
      </c>
      <c r="G239" s="29">
        <f>'CALPUFF 2015 Averages'!I239</f>
        <v>1.3899830518278573E-3</v>
      </c>
      <c r="H239" s="29">
        <f>'CALPUFF 2015 Averages'!J239</f>
        <v>6.0341643371256089E-2</v>
      </c>
      <c r="I239" s="29">
        <f>'CALPUFF 2015 Averages'!K239</f>
        <v>2.0872110835482016E-3</v>
      </c>
      <c r="J239" s="29">
        <f>'CALPUFF 2015 Averages'!L239</f>
        <v>0.17898974056920799</v>
      </c>
      <c r="K239" s="29">
        <f>'CALPUFF 2015 Averages'!M239</f>
        <v>8.7788296457419371E-4</v>
      </c>
      <c r="L239" s="29">
        <f>'CALPUFF 2015 Averages'!N239</f>
        <v>6.2559520975645516E-2</v>
      </c>
      <c r="M239" s="29">
        <f>'CALPUFF 2015 Averages'!O239</f>
        <v>1.8729981938826632E-3</v>
      </c>
      <c r="N239" s="29">
        <f>'CALPUFF 2015 Averages'!P239</f>
        <v>0.12123135092199967</v>
      </c>
      <c r="O239" s="29">
        <f>'CALPUFF 2015 Averages'!Q239</f>
        <v>1.1523829139833562E-3</v>
      </c>
      <c r="P239" s="29">
        <f>'CALPUFF 2015 Averages'!R239</f>
        <v>6.2455923478303366E-2</v>
      </c>
    </row>
    <row r="240" spans="1:16" x14ac:dyDescent="0.25">
      <c r="A240" s="25" t="s">
        <v>733</v>
      </c>
      <c r="B240" s="30" t="s">
        <v>68</v>
      </c>
      <c r="C240" s="31" t="s">
        <v>734</v>
      </c>
      <c r="D240" s="32">
        <v>3149</v>
      </c>
      <c r="E240" s="32">
        <v>1</v>
      </c>
      <c r="F240" s="32" t="s">
        <v>735</v>
      </c>
      <c r="G240" s="29">
        <f>'CALPUFF 2015 Averages'!I240</f>
        <v>7.4741667451951405E-2</v>
      </c>
      <c r="H240" s="29">
        <f>'CALPUFF 2015 Averages'!J240</f>
        <v>5.6241050834639858E-2</v>
      </c>
      <c r="I240" s="29">
        <f>'CALPUFF 2015 Averages'!K240</f>
        <v>0.1444559745457899</v>
      </c>
      <c r="J240" s="29">
        <f>'CALPUFF 2015 Averages'!L240</f>
        <v>0.2516368206215992</v>
      </c>
      <c r="K240" s="29">
        <f>'CALPUFF 2015 Averages'!M240</f>
        <v>5.7818033957391865E-2</v>
      </c>
      <c r="L240" s="29">
        <f>'CALPUFF 2015 Averages'!N240</f>
        <v>4.9558314820621598E-2</v>
      </c>
      <c r="M240" s="29">
        <f>'CALPUFF 2015 Averages'!O240</f>
        <v>7.7693421931199852E-2</v>
      </c>
      <c r="N240" s="29">
        <f>'CALPUFF 2015 Averages'!P240</f>
        <v>9.9878118066955637E-2</v>
      </c>
      <c r="O240" s="29">
        <f>'CALPUFF 2015 Averages'!Q240</f>
        <v>5.4808804519044546E-2</v>
      </c>
      <c r="P240" s="29">
        <f>'CALPUFF 2015 Averages'!R240</f>
        <v>6.3305071124227619E-2</v>
      </c>
    </row>
    <row r="241" spans="1:16" x14ac:dyDescent="0.25">
      <c r="A241" s="25" t="s">
        <v>736</v>
      </c>
      <c r="B241" s="30" t="s">
        <v>68</v>
      </c>
      <c r="C241" s="31" t="s">
        <v>734</v>
      </c>
      <c r="D241" s="32">
        <v>3149</v>
      </c>
      <c r="E241" s="32">
        <v>2</v>
      </c>
      <c r="F241" s="32" t="s">
        <v>737</v>
      </c>
      <c r="G241" s="29">
        <f>'CALPUFF 2015 Averages'!I241</f>
        <v>6.1379966818106126E-2</v>
      </c>
      <c r="H241" s="29">
        <f>'CALPUFF 2015 Averages'!J241</f>
        <v>5.5847219934994592E-2</v>
      </c>
      <c r="I241" s="29">
        <f>'CALPUFF 2015 Averages'!K241</f>
        <v>0.1185164463705309</v>
      </c>
      <c r="J241" s="29">
        <f>'CALPUFF 2015 Averages'!L241</f>
        <v>0.24984169014084512</v>
      </c>
      <c r="K241" s="29">
        <f>'CALPUFF 2015 Averages'!M241</f>
        <v>4.7435713976164688E-2</v>
      </c>
      <c r="L241" s="29">
        <f>'CALPUFF 2015 Averages'!N241</f>
        <v>4.9203263271939336E-2</v>
      </c>
      <c r="M241" s="29">
        <f>'CALPUFF 2015 Averages'!O241</f>
        <v>6.3745079089924175E-2</v>
      </c>
      <c r="N241" s="29">
        <f>'CALPUFF 2015 Averages'!P241</f>
        <v>9.91705222101842E-2</v>
      </c>
      <c r="O241" s="29">
        <f>'CALPUFF 2015 Averages'!Q241</f>
        <v>4.4968914409534134E-2</v>
      </c>
      <c r="P241" s="29">
        <f>'CALPUFF 2015 Averages'!R241</f>
        <v>6.2844039003250279E-2</v>
      </c>
    </row>
    <row r="242" spans="1:16" x14ac:dyDescent="0.25">
      <c r="A242" s="25" t="s">
        <v>738</v>
      </c>
      <c r="B242" s="30" t="s">
        <v>68</v>
      </c>
      <c r="C242" s="31" t="s">
        <v>739</v>
      </c>
      <c r="D242" s="32"/>
      <c r="E242" s="32" t="s">
        <v>740</v>
      </c>
      <c r="F242" s="32" t="s">
        <v>741</v>
      </c>
      <c r="G242" s="29">
        <f>'CALPUFF 2015 Averages'!I242</f>
        <v>0</v>
      </c>
      <c r="H242" s="29">
        <f>'CALPUFF 2015 Averages'!J242</f>
        <v>0</v>
      </c>
      <c r="I242" s="29">
        <f>'CALPUFF 2015 Averages'!K242</f>
        <v>0</v>
      </c>
      <c r="J242" s="29">
        <f>'CALPUFF 2015 Averages'!L242</f>
        <v>0</v>
      </c>
      <c r="K242" s="29">
        <f>'CALPUFF 2015 Averages'!M242</f>
        <v>0</v>
      </c>
      <c r="L242" s="29">
        <f>'CALPUFF 2015 Averages'!N242</f>
        <v>0</v>
      </c>
      <c r="M242" s="29">
        <f>'CALPUFF 2015 Averages'!O242</f>
        <v>0</v>
      </c>
      <c r="N242" s="29">
        <f>'CALPUFF 2015 Averages'!P242</f>
        <v>0</v>
      </c>
      <c r="O242" s="29">
        <f>'CALPUFF 2015 Averages'!Q242</f>
        <v>0</v>
      </c>
      <c r="P242" s="29">
        <f>'CALPUFF 2015 Averages'!R242</f>
        <v>0</v>
      </c>
    </row>
    <row r="243" spans="1:16" x14ac:dyDescent="0.25">
      <c r="A243" s="25" t="s">
        <v>742</v>
      </c>
      <c r="B243" s="30" t="s">
        <v>68</v>
      </c>
      <c r="C243" s="31" t="s">
        <v>739</v>
      </c>
      <c r="D243" s="32"/>
      <c r="E243" s="32" t="s">
        <v>743</v>
      </c>
      <c r="F243" s="32" t="s">
        <v>744</v>
      </c>
      <c r="G243" s="29">
        <f>'CALPUFF 2015 Averages'!I243</f>
        <v>0</v>
      </c>
      <c r="H243" s="29">
        <f>'CALPUFF 2015 Averages'!J243</f>
        <v>0</v>
      </c>
      <c r="I243" s="29">
        <f>'CALPUFF 2015 Averages'!K243</f>
        <v>0</v>
      </c>
      <c r="J243" s="29">
        <f>'CALPUFF 2015 Averages'!L243</f>
        <v>0</v>
      </c>
      <c r="K243" s="29">
        <f>'CALPUFF 2015 Averages'!M243</f>
        <v>0</v>
      </c>
      <c r="L243" s="29">
        <f>'CALPUFF 2015 Averages'!N243</f>
        <v>0</v>
      </c>
      <c r="M243" s="29">
        <f>'CALPUFF 2015 Averages'!O243</f>
        <v>0</v>
      </c>
      <c r="N243" s="29">
        <f>'CALPUFF 2015 Averages'!P243</f>
        <v>0</v>
      </c>
      <c r="O243" s="29">
        <f>'CALPUFF 2015 Averages'!Q243</f>
        <v>0</v>
      </c>
      <c r="P243" s="29">
        <f>'CALPUFF 2015 Averages'!R243</f>
        <v>0</v>
      </c>
    </row>
    <row r="244" spans="1:16" x14ac:dyDescent="0.25">
      <c r="A244" s="25" t="s">
        <v>745</v>
      </c>
      <c r="B244" s="30" t="s">
        <v>68</v>
      </c>
      <c r="C244" s="31" t="s">
        <v>746</v>
      </c>
      <c r="D244" s="32">
        <v>3131</v>
      </c>
      <c r="E244" s="32">
        <v>1</v>
      </c>
      <c r="F244" s="32" t="s">
        <v>747</v>
      </c>
      <c r="G244" s="29">
        <f>'CALPUFF 2015 Averages'!I244</f>
        <v>0.12609177832291288</v>
      </c>
      <c r="H244" s="29">
        <f>'CALPUFF 2015 Averages'!J244</f>
        <v>1.498535412893718E-2</v>
      </c>
      <c r="I244" s="29">
        <f>'CALPUFF 2015 Averages'!K244</f>
        <v>9.7301238270114485E-2</v>
      </c>
      <c r="J244" s="29">
        <f>'CALPUFF 2015 Averages'!L244</f>
        <v>2.8983672698204659E-2</v>
      </c>
      <c r="K244" s="29">
        <f>'CALPUFF 2015 Averages'!M244</f>
        <v>8.6840158637980877E-2</v>
      </c>
      <c r="L244" s="29">
        <f>'CALPUFF 2015 Averages'!N244</f>
        <v>1.9679015036776708E-2</v>
      </c>
      <c r="M244" s="29">
        <f>'CALPUFF 2015 Averages'!O244</f>
        <v>0.10116988173335478</v>
      </c>
      <c r="N244" s="29">
        <f>'CALPUFF 2015 Averages'!P244</f>
        <v>3.334536641972409E-2</v>
      </c>
      <c r="O244" s="29">
        <f>'CALPUFF 2015 Averages'!Q244</f>
        <v>0.11736234751594202</v>
      </c>
      <c r="P244" s="29">
        <f>'CALPUFF 2015 Averages'!R244</f>
        <v>1.5022674517561903E-2</v>
      </c>
    </row>
    <row r="245" spans="1:16" x14ac:dyDescent="0.25">
      <c r="A245" s="25" t="s">
        <v>748</v>
      </c>
      <c r="B245" s="30" t="s">
        <v>68</v>
      </c>
      <c r="C245" s="31" t="s">
        <v>746</v>
      </c>
      <c r="D245" s="32">
        <v>3131</v>
      </c>
      <c r="E245" s="32">
        <v>2</v>
      </c>
      <c r="F245" s="32" t="s">
        <v>749</v>
      </c>
      <c r="G245" s="29">
        <f>'CALPUFF 2015 Averages'!I245</f>
        <v>0.11836902647544593</v>
      </c>
      <c r="H245" s="29">
        <f>'CALPUFF 2015 Averages'!J245</f>
        <v>1.3215148117616683E-2</v>
      </c>
      <c r="I245" s="29">
        <f>'CALPUFF 2015 Averages'!K245</f>
        <v>9.1342523631636613E-2</v>
      </c>
      <c r="J245" s="29">
        <f>'CALPUFF 2015 Averages'!L245</f>
        <v>2.5547577587323293E-2</v>
      </c>
      <c r="K245" s="29">
        <f>'CALPUFF 2015 Averages'!M245</f>
        <v>8.1521928581742412E-2</v>
      </c>
      <c r="L245" s="29">
        <f>'CALPUFF 2015 Averages'!N245</f>
        <v>1.7351646460533235E-2</v>
      </c>
      <c r="M245" s="29">
        <f>'CALPUFF 2015 Averages'!O245</f>
        <v>9.4974017058938404E-2</v>
      </c>
      <c r="N245" s="29">
        <f>'CALPUFF 2015 Averages'!P245</f>
        <v>2.9406693748584522E-2</v>
      </c>
      <c r="O245" s="29">
        <f>'CALPUFF 2015 Averages'!Q245</f>
        <v>0.11017328359740379</v>
      </c>
      <c r="P245" s="29">
        <f>'CALPUFF 2015 Averages'!R245</f>
        <v>1.3235921330948175E-2</v>
      </c>
    </row>
    <row r="246" spans="1:16" x14ac:dyDescent="0.25">
      <c r="A246" s="25" t="s">
        <v>750</v>
      </c>
      <c r="B246" s="30" t="s">
        <v>68</v>
      </c>
      <c r="C246" s="31" t="s">
        <v>746</v>
      </c>
      <c r="D246" s="32">
        <v>3131</v>
      </c>
      <c r="E246" s="32" t="s">
        <v>277</v>
      </c>
      <c r="F246" s="32" t="s">
        <v>751</v>
      </c>
      <c r="G246" s="29">
        <f>'CALPUFF 2015 Averages'!I246</f>
        <v>0.23545994853319607</v>
      </c>
      <c r="H246" s="29">
        <f>'CALPUFF 2015 Averages'!J246</f>
        <v>2.9600489471593168E-2</v>
      </c>
      <c r="I246" s="29">
        <f>'CALPUFF 2015 Averages'!K246</f>
        <v>0.54065137862534762</v>
      </c>
      <c r="J246" s="29">
        <f>'CALPUFF 2015 Averages'!L246</f>
        <v>0.1531382884386174</v>
      </c>
      <c r="K246" s="29">
        <f>'CALPUFF 2015 Averages'!M246</f>
        <v>0.3024680731029003</v>
      </c>
      <c r="L246" s="29">
        <f>'CALPUFF 2015 Averages'!N246</f>
        <v>3.7805255860150974E-2</v>
      </c>
      <c r="M246" s="29">
        <f>'CALPUFF 2015 Averages'!O246</f>
        <v>0.35020450139054432</v>
      </c>
      <c r="N246" s="29">
        <f>'CALPUFF 2015 Averages'!P246</f>
        <v>8.6194508541914974E-2</v>
      </c>
      <c r="O246" s="29">
        <f>'CALPUFF 2015 Averages'!Q246</f>
        <v>0.19321433214143821</v>
      </c>
      <c r="P246" s="29">
        <f>'CALPUFF 2015 Averages'!R246</f>
        <v>2.8587635677393725E-2</v>
      </c>
    </row>
    <row r="247" spans="1:16" x14ac:dyDescent="0.25">
      <c r="A247" s="25" t="s">
        <v>752</v>
      </c>
      <c r="B247" s="30" t="s">
        <v>68</v>
      </c>
      <c r="C247" s="31" t="s">
        <v>753</v>
      </c>
      <c r="D247" s="32"/>
      <c r="E247" s="32">
        <v>3</v>
      </c>
      <c r="F247" s="32" t="s">
        <v>754</v>
      </c>
      <c r="G247" s="29">
        <f>'CALPUFF 2015 Averages'!I247</f>
        <v>0</v>
      </c>
      <c r="H247" s="29">
        <f>'CALPUFF 2015 Averages'!J247</f>
        <v>0</v>
      </c>
      <c r="I247" s="29">
        <f>'CALPUFF 2015 Averages'!K247</f>
        <v>0</v>
      </c>
      <c r="J247" s="29">
        <f>'CALPUFF 2015 Averages'!L247</f>
        <v>0</v>
      </c>
      <c r="K247" s="29">
        <f>'CALPUFF 2015 Averages'!M247</f>
        <v>0</v>
      </c>
      <c r="L247" s="29">
        <f>'CALPUFF 2015 Averages'!N247</f>
        <v>0</v>
      </c>
      <c r="M247" s="29">
        <f>'CALPUFF 2015 Averages'!O247</f>
        <v>0</v>
      </c>
      <c r="N247" s="29">
        <f>'CALPUFF 2015 Averages'!P247</f>
        <v>0</v>
      </c>
      <c r="O247" s="29">
        <f>'CALPUFF 2015 Averages'!Q247</f>
        <v>0</v>
      </c>
      <c r="P247" s="29">
        <f>'CALPUFF 2015 Averages'!R247</f>
        <v>0</v>
      </c>
    </row>
    <row r="248" spans="1:16" x14ac:dyDescent="0.25">
      <c r="A248" s="25" t="s">
        <v>755</v>
      </c>
      <c r="B248" s="30" t="s">
        <v>68</v>
      </c>
      <c r="C248" s="31" t="s">
        <v>753</v>
      </c>
      <c r="D248" s="32"/>
      <c r="E248" s="32">
        <v>4</v>
      </c>
      <c r="F248" s="32" t="s">
        <v>756</v>
      </c>
      <c r="G248" s="29">
        <f>'CALPUFF 2015 Averages'!I248</f>
        <v>0</v>
      </c>
      <c r="H248" s="29">
        <f>'CALPUFF 2015 Averages'!J248</f>
        <v>0</v>
      </c>
      <c r="I248" s="29">
        <f>'CALPUFF 2015 Averages'!K248</f>
        <v>0</v>
      </c>
      <c r="J248" s="29">
        <f>'CALPUFF 2015 Averages'!L248</f>
        <v>0</v>
      </c>
      <c r="K248" s="29">
        <f>'CALPUFF 2015 Averages'!M248</f>
        <v>0</v>
      </c>
      <c r="L248" s="29">
        <f>'CALPUFF 2015 Averages'!N248</f>
        <v>0</v>
      </c>
      <c r="M248" s="29">
        <f>'CALPUFF 2015 Averages'!O248</f>
        <v>0</v>
      </c>
      <c r="N248" s="29">
        <f>'CALPUFF 2015 Averages'!P248</f>
        <v>0</v>
      </c>
      <c r="O248" s="29">
        <f>'CALPUFF 2015 Averages'!Q248</f>
        <v>0</v>
      </c>
      <c r="P248" s="29">
        <f>'CALPUFF 2015 Averages'!R248</f>
        <v>0</v>
      </c>
    </row>
    <row r="249" spans="1:16" x14ac:dyDescent="0.25">
      <c r="A249" s="25" t="s">
        <v>757</v>
      </c>
      <c r="B249" s="30" t="s">
        <v>68</v>
      </c>
      <c r="C249" s="31" t="s">
        <v>753</v>
      </c>
      <c r="D249" s="32"/>
      <c r="E249" s="32" t="s">
        <v>758</v>
      </c>
      <c r="F249" s="32" t="s">
        <v>759</v>
      </c>
      <c r="G249" s="29">
        <f>'CALPUFF 2015 Averages'!I249</f>
        <v>0</v>
      </c>
      <c r="H249" s="29">
        <f>'CALPUFF 2015 Averages'!J249</f>
        <v>0</v>
      </c>
      <c r="I249" s="29">
        <f>'CALPUFF 2015 Averages'!K249</f>
        <v>0</v>
      </c>
      <c r="J249" s="29">
        <f>'CALPUFF 2015 Averages'!L249</f>
        <v>0</v>
      </c>
      <c r="K249" s="29">
        <f>'CALPUFF 2015 Averages'!M249</f>
        <v>0</v>
      </c>
      <c r="L249" s="29">
        <f>'CALPUFF 2015 Averages'!N249</f>
        <v>0</v>
      </c>
      <c r="M249" s="29">
        <f>'CALPUFF 2015 Averages'!O249</f>
        <v>0</v>
      </c>
      <c r="N249" s="29">
        <f>'CALPUFF 2015 Averages'!P249</f>
        <v>0</v>
      </c>
      <c r="O249" s="29">
        <f>'CALPUFF 2015 Averages'!Q249</f>
        <v>0</v>
      </c>
      <c r="P249" s="29">
        <f>'CALPUFF 2015 Averages'!R249</f>
        <v>0</v>
      </c>
    </row>
    <row r="250" spans="1:16" x14ac:dyDescent="0.25">
      <c r="A250" s="25" t="s">
        <v>760</v>
      </c>
      <c r="B250" s="30" t="s">
        <v>71</v>
      </c>
      <c r="C250" s="31" t="s">
        <v>761</v>
      </c>
      <c r="D250" s="32"/>
      <c r="E250" s="32" t="s">
        <v>762</v>
      </c>
      <c r="F250" s="32" t="s">
        <v>763</v>
      </c>
      <c r="G250" s="29">
        <f>'CALPUFF 2015 Averages'!I250</f>
        <v>0</v>
      </c>
      <c r="H250" s="29">
        <f>'CALPUFF 2015 Averages'!J250</f>
        <v>0</v>
      </c>
      <c r="I250" s="29">
        <f>'CALPUFF 2015 Averages'!K250</f>
        <v>0</v>
      </c>
      <c r="J250" s="29">
        <f>'CALPUFF 2015 Averages'!L250</f>
        <v>0</v>
      </c>
      <c r="K250" s="29">
        <f>'CALPUFF 2015 Averages'!M250</f>
        <v>0</v>
      </c>
      <c r="L250" s="29">
        <f>'CALPUFF 2015 Averages'!N250</f>
        <v>0</v>
      </c>
      <c r="M250" s="29">
        <f>'CALPUFF 2015 Averages'!O250</f>
        <v>0</v>
      </c>
      <c r="N250" s="29">
        <f>'CALPUFF 2015 Averages'!P250</f>
        <v>0</v>
      </c>
      <c r="O250" s="29">
        <f>'CALPUFF 2015 Averages'!Q250</f>
        <v>0</v>
      </c>
      <c r="P250" s="29">
        <f>'CALPUFF 2015 Averages'!R250</f>
        <v>0</v>
      </c>
    </row>
    <row r="251" spans="1:16" x14ac:dyDescent="0.25">
      <c r="A251" s="25" t="s">
        <v>764</v>
      </c>
      <c r="B251" s="30" t="s">
        <v>71</v>
      </c>
      <c r="C251" s="31" t="s">
        <v>765</v>
      </c>
      <c r="D251" s="32"/>
      <c r="E251" s="32">
        <v>1</v>
      </c>
      <c r="F251" s="32" t="s">
        <v>766</v>
      </c>
      <c r="G251" s="29">
        <f>'CALPUFF 2015 Averages'!I251</f>
        <v>0</v>
      </c>
      <c r="H251" s="29">
        <f>'CALPUFF 2015 Averages'!J251</f>
        <v>0</v>
      </c>
      <c r="I251" s="29">
        <f>'CALPUFF 2015 Averages'!K251</f>
        <v>0</v>
      </c>
      <c r="J251" s="29">
        <f>'CALPUFF 2015 Averages'!L251</f>
        <v>0</v>
      </c>
      <c r="K251" s="29">
        <f>'CALPUFF 2015 Averages'!M251</f>
        <v>0</v>
      </c>
      <c r="L251" s="29">
        <f>'CALPUFF 2015 Averages'!N251</f>
        <v>0</v>
      </c>
      <c r="M251" s="29">
        <f>'CALPUFF 2015 Averages'!O251</f>
        <v>0</v>
      </c>
      <c r="N251" s="29">
        <f>'CALPUFF 2015 Averages'!P251</f>
        <v>0</v>
      </c>
      <c r="O251" s="29">
        <f>'CALPUFF 2015 Averages'!Q251</f>
        <v>0</v>
      </c>
      <c r="P251" s="29">
        <f>'CALPUFF 2015 Averages'!R251</f>
        <v>0</v>
      </c>
    </row>
    <row r="252" spans="1:16" x14ac:dyDescent="0.25">
      <c r="A252" s="25" t="s">
        <v>767</v>
      </c>
      <c r="B252" s="30" t="s">
        <v>71</v>
      </c>
      <c r="C252" s="31" t="s">
        <v>768</v>
      </c>
      <c r="D252" s="32">
        <v>3319</v>
      </c>
      <c r="E252" s="32">
        <v>3</v>
      </c>
      <c r="F252" s="32"/>
      <c r="G252" s="29">
        <f>'CALPUFF 2015 Averages'!I252</f>
        <v>0</v>
      </c>
      <c r="H252" s="29">
        <f>'CALPUFF 2015 Averages'!J252</f>
        <v>0</v>
      </c>
      <c r="I252" s="29">
        <f>'CALPUFF 2015 Averages'!K252</f>
        <v>0</v>
      </c>
      <c r="J252" s="29">
        <f>'CALPUFF 2015 Averages'!L252</f>
        <v>0</v>
      </c>
      <c r="K252" s="29">
        <f>'CALPUFF 2015 Averages'!M252</f>
        <v>0</v>
      </c>
      <c r="L252" s="29">
        <f>'CALPUFF 2015 Averages'!N252</f>
        <v>0</v>
      </c>
      <c r="M252" s="29">
        <f>'CALPUFF 2015 Averages'!O252</f>
        <v>0</v>
      </c>
      <c r="N252" s="29">
        <f>'CALPUFF 2015 Averages'!P252</f>
        <v>0</v>
      </c>
      <c r="O252" s="29">
        <f>'CALPUFF 2015 Averages'!Q252</f>
        <v>0</v>
      </c>
      <c r="P252" s="29">
        <f>'CALPUFF 2015 Averages'!R252</f>
        <v>0</v>
      </c>
    </row>
    <row r="253" spans="1:16" x14ac:dyDescent="0.25">
      <c r="A253" s="25" t="s">
        <v>769</v>
      </c>
      <c r="B253" s="30" t="s">
        <v>71</v>
      </c>
      <c r="C253" s="31" t="s">
        <v>768</v>
      </c>
      <c r="D253" s="32">
        <v>3319</v>
      </c>
      <c r="E253" s="32">
        <v>4</v>
      </c>
      <c r="F253" s="32"/>
      <c r="G253" s="29">
        <f>'CALPUFF 2015 Averages'!I253</f>
        <v>0</v>
      </c>
      <c r="H253" s="29">
        <f>'CALPUFF 2015 Averages'!J253</f>
        <v>0</v>
      </c>
      <c r="I253" s="29">
        <f>'CALPUFF 2015 Averages'!K253</f>
        <v>0</v>
      </c>
      <c r="J253" s="29">
        <f>'CALPUFF 2015 Averages'!L253</f>
        <v>0</v>
      </c>
      <c r="K253" s="29">
        <f>'CALPUFF 2015 Averages'!M253</f>
        <v>0</v>
      </c>
      <c r="L253" s="29">
        <f>'CALPUFF 2015 Averages'!N253</f>
        <v>0</v>
      </c>
      <c r="M253" s="29">
        <f>'CALPUFF 2015 Averages'!O253</f>
        <v>0</v>
      </c>
      <c r="N253" s="29">
        <f>'CALPUFF 2015 Averages'!P253</f>
        <v>0</v>
      </c>
      <c r="O253" s="29">
        <f>'CALPUFF 2015 Averages'!Q253</f>
        <v>0</v>
      </c>
      <c r="P253" s="29">
        <f>'CALPUFF 2015 Averages'!R253</f>
        <v>0</v>
      </c>
    </row>
    <row r="254" spans="1:16" x14ac:dyDescent="0.25">
      <c r="A254" s="25" t="s">
        <v>770</v>
      </c>
      <c r="B254" s="30" t="s">
        <v>71</v>
      </c>
      <c r="C254" s="31" t="s">
        <v>771</v>
      </c>
      <c r="D254" s="32"/>
      <c r="E254" s="32" t="s">
        <v>772</v>
      </c>
      <c r="F254" s="32" t="s">
        <v>773</v>
      </c>
      <c r="G254" s="29">
        <f>'CALPUFF 2015 Averages'!I254</f>
        <v>2.0298134635757029E-2</v>
      </c>
      <c r="H254" s="29">
        <f>'CALPUFF 2015 Averages'!J254</f>
        <v>1.1519495046612913E-3</v>
      </c>
      <c r="I254" s="29">
        <f>'CALPUFF 2015 Averages'!K254</f>
        <v>2.7346529779184146E-2</v>
      </c>
      <c r="J254" s="29">
        <f>'CALPUFF 2015 Averages'!L254</f>
        <v>3.1201667823672345E-3</v>
      </c>
      <c r="K254" s="29">
        <f>'CALPUFF 2015 Averages'!M254</f>
        <v>1.4846054636444932E-2</v>
      </c>
      <c r="L254" s="29">
        <f>'CALPUFF 2015 Averages'!N254</f>
        <v>8.7001782970920689E-4</v>
      </c>
      <c r="M254" s="29">
        <f>'CALPUFF 2015 Averages'!O254</f>
        <v>1.1249974313819905E-2</v>
      </c>
      <c r="N254" s="29">
        <f>'CALPUFF 2015 Averages'!P254</f>
        <v>2.5309390081898614E-3</v>
      </c>
      <c r="O254" s="29">
        <f>'CALPUFF 2015 Averages'!Q254</f>
        <v>1.9811792780491156E-2</v>
      </c>
      <c r="P254" s="29">
        <f>'CALPUFF 2015 Averages'!R254</f>
        <v>1.2391363954328621E-3</v>
      </c>
    </row>
    <row r="255" spans="1:16" x14ac:dyDescent="0.25">
      <c r="A255" s="25" t="s">
        <v>774</v>
      </c>
      <c r="B255" s="30" t="s">
        <v>71</v>
      </c>
      <c r="C255" s="31" t="s">
        <v>771</v>
      </c>
      <c r="D255" s="32"/>
      <c r="E255" s="32" t="s">
        <v>775</v>
      </c>
      <c r="F255" s="32" t="s">
        <v>776</v>
      </c>
      <c r="G255" s="29">
        <f>'CALPUFF 2015 Averages'!I255</f>
        <v>2.2323203883495152E-2</v>
      </c>
      <c r="H255" s="29">
        <f>'CALPUFF 2015 Averages'!J255</f>
        <v>1.207449242154145E-3</v>
      </c>
      <c r="I255" s="29">
        <f>'CALPUFF 2015 Averages'!K255</f>
        <v>3.0042912621359233E-2</v>
      </c>
      <c r="J255" s="29">
        <f>'CALPUFF 2015 Averages'!L255</f>
        <v>3.2141709072825045E-3</v>
      </c>
      <c r="K255" s="29">
        <f>'CALPUFF 2015 Averages'!M255</f>
        <v>1.6324271844660197E-2</v>
      </c>
      <c r="L255" s="29">
        <f>'CALPUFF 2015 Averages'!N255</f>
        <v>9.4232591738112391E-4</v>
      </c>
      <c r="M255" s="29">
        <f>'CALPUFF 2015 Averages'!O255</f>
        <v>1.2375048543689324E-2</v>
      </c>
      <c r="N255" s="29">
        <f>'CALPUFF 2015 Averages'!P255</f>
        <v>2.6747426116174007E-3</v>
      </c>
      <c r="O255" s="29">
        <f>'CALPUFF 2015 Averages'!Q255</f>
        <v>2.1789029126213597E-2</v>
      </c>
      <c r="P255" s="29">
        <f>'CALPUFF 2015 Averages'!R255</f>
        <v>1.2962372050775008E-3</v>
      </c>
    </row>
    <row r="256" spans="1:16" x14ac:dyDescent="0.25">
      <c r="A256" s="25" t="s">
        <v>777</v>
      </c>
      <c r="B256" s="30" t="s">
        <v>71</v>
      </c>
      <c r="C256" s="31" t="s">
        <v>778</v>
      </c>
      <c r="D256" s="32"/>
      <c r="E256" s="32" t="s">
        <v>779</v>
      </c>
      <c r="F256" s="32" t="s">
        <v>780</v>
      </c>
      <c r="G256" s="29">
        <f>'CALPUFF 2015 Averages'!I256</f>
        <v>1.2046921932675885E-5</v>
      </c>
      <c r="H256" s="29">
        <f>'CALPUFF 2015 Averages'!J256</f>
        <v>3.6112783977266605E-4</v>
      </c>
      <c r="I256" s="29">
        <f>'CALPUFF 2015 Averages'!K256</f>
        <v>1.5938094870806014E-5</v>
      </c>
      <c r="J256" s="29">
        <f>'CALPUFF 2015 Averages'!L256</f>
        <v>7.269515696133723E-4</v>
      </c>
      <c r="K256" s="29">
        <f>'CALPUFF 2015 Averages'!M256</f>
        <v>1.1047402346978127E-5</v>
      </c>
      <c r="L256" s="29">
        <f>'CALPUFF 2015 Averages'!N256</f>
        <v>1.9649351332884715E-4</v>
      </c>
      <c r="M256" s="29">
        <f>'CALPUFF 2015 Averages'!O256</f>
        <v>7.4842972838962033E-6</v>
      </c>
      <c r="N256" s="29">
        <f>'CALPUFF 2015 Averages'!P256</f>
        <v>5.9734643464098023E-4</v>
      </c>
      <c r="O256" s="29">
        <f>'CALPUFF 2015 Averages'!Q256</f>
        <v>1.1823308908600075E-5</v>
      </c>
      <c r="P256" s="29">
        <f>'CALPUFF 2015 Averages'!R256</f>
        <v>3.8644485098403319E-4</v>
      </c>
    </row>
    <row r="257" spans="1:16" x14ac:dyDescent="0.25">
      <c r="A257" s="25" t="s">
        <v>781</v>
      </c>
      <c r="B257" s="30" t="s">
        <v>71</v>
      </c>
      <c r="C257" s="31" t="s">
        <v>782</v>
      </c>
      <c r="D257" s="32">
        <v>3297</v>
      </c>
      <c r="E257" s="32" t="s">
        <v>783</v>
      </c>
      <c r="F257" s="32" t="s">
        <v>784</v>
      </c>
      <c r="G257" s="29">
        <f>'CALPUFF 2015 Averages'!I257</f>
        <v>3.4252964571792927E-3</v>
      </c>
      <c r="H257" s="29">
        <f>'CALPUFF 2015 Averages'!J257</f>
        <v>3.6103422309596619E-3</v>
      </c>
      <c r="I257" s="29">
        <f>'CALPUFF 2015 Averages'!K257</f>
        <v>3.3798686665695841E-3</v>
      </c>
      <c r="J257" s="29">
        <f>'CALPUFF 2015 Averages'!L257</f>
        <v>5.3370477137032182E-3</v>
      </c>
      <c r="K257" s="29">
        <f>'CALPUFF 2015 Averages'!M257</f>
        <v>1.4433368506383186E-3</v>
      </c>
      <c r="L257" s="29">
        <f>'CALPUFF 2015 Averages'!N257</f>
        <v>4.6093174336197277E-3</v>
      </c>
      <c r="M257" s="29">
        <f>'CALPUFF 2015 Averages'!O257</f>
        <v>2.3215057497208876E-3</v>
      </c>
      <c r="N257" s="29">
        <f>'CALPUFF 2015 Averages'!P257</f>
        <v>7.7464042012523665E-3</v>
      </c>
      <c r="O257" s="29">
        <f>'CALPUFF 2015 Averages'!Q257</f>
        <v>1.0741329704868697E-3</v>
      </c>
      <c r="P257" s="29">
        <f>'CALPUFF 2015 Averages'!R257</f>
        <v>2.7032179748555899E-3</v>
      </c>
    </row>
    <row r="258" spans="1:16" x14ac:dyDescent="0.25">
      <c r="A258" s="25" t="s">
        <v>785</v>
      </c>
      <c r="B258" s="30" t="s">
        <v>71</v>
      </c>
      <c r="C258" s="31" t="s">
        <v>782</v>
      </c>
      <c r="D258" s="32">
        <v>3297</v>
      </c>
      <c r="E258" s="32" t="s">
        <v>786</v>
      </c>
      <c r="F258" s="32" t="s">
        <v>787</v>
      </c>
      <c r="G258" s="29">
        <f>'CALPUFF 2015 Averages'!I258</f>
        <v>3.4356007797994798E-3</v>
      </c>
      <c r="H258" s="29">
        <f>'CALPUFF 2015 Averages'!J258</f>
        <v>2.8727850771546855E-3</v>
      </c>
      <c r="I258" s="29">
        <f>'CALPUFF 2015 Averages'!K258</f>
        <v>2.6922805419646216E-3</v>
      </c>
      <c r="J258" s="29">
        <f>'CALPUFF 2015 Averages'!L258</f>
        <v>4.1782522205494922E-3</v>
      </c>
      <c r="K258" s="29">
        <f>'CALPUFF 2015 Averages'!M258</f>
        <v>1.3410911930748965E-3</v>
      </c>
      <c r="L258" s="29">
        <f>'CALPUFF 2015 Averages'!N258</f>
        <v>2.8444541400075274E-3</v>
      </c>
      <c r="M258" s="29">
        <f>'CALPUFF 2015 Averages'!O258</f>
        <v>2.094105062100113E-3</v>
      </c>
      <c r="N258" s="29">
        <f>'CALPUFF 2015 Averages'!P258</f>
        <v>6.1172383891607077E-3</v>
      </c>
      <c r="O258" s="29">
        <f>'CALPUFF 2015 Averages'!Q258</f>
        <v>8.0924096161083927E-4</v>
      </c>
      <c r="P258" s="29">
        <f>'CALPUFF 2015 Averages'!R258</f>
        <v>1.8931237109522017E-3</v>
      </c>
    </row>
    <row r="259" spans="1:16" x14ac:dyDescent="0.25">
      <c r="A259" s="25" t="s">
        <v>788</v>
      </c>
      <c r="B259" s="30" t="s">
        <v>71</v>
      </c>
      <c r="C259" s="31" t="s">
        <v>789</v>
      </c>
      <c r="D259" s="32">
        <v>3298</v>
      </c>
      <c r="E259" s="32" t="s">
        <v>790</v>
      </c>
      <c r="F259" s="32" t="s">
        <v>791</v>
      </c>
      <c r="G259" s="29">
        <f>'CALPUFF 2015 Averages'!I259</f>
        <v>2.3166200019131434E-2</v>
      </c>
      <c r="H259" s="29">
        <f>'CALPUFF 2015 Averages'!J259</f>
        <v>1.2005851488584072E-2</v>
      </c>
      <c r="I259" s="29">
        <f>'CALPUFF 2015 Averages'!K259</f>
        <v>3.038190166443467E-2</v>
      </c>
      <c r="J259" s="29">
        <f>'CALPUFF 2015 Averages'!L259</f>
        <v>2.2361074296147698E-2</v>
      </c>
      <c r="K259" s="29">
        <f>'CALPUFF 2015 Averages'!M259</f>
        <v>1.4145894795054525E-2</v>
      </c>
      <c r="L259" s="29">
        <f>'CALPUFF 2015 Averages'!N259</f>
        <v>4.8179507330676731E-3</v>
      </c>
      <c r="M259" s="29">
        <f>'CALPUFF 2015 Averages'!O259</f>
        <v>1.1451761580495504E-2</v>
      </c>
      <c r="N259" s="29">
        <f>'CALPUFF 2015 Averages'!P259</f>
        <v>7.1102856490855909E-3</v>
      </c>
      <c r="O259" s="29">
        <f>'CALPUFF 2015 Averages'!Q259</f>
        <v>2.2038407553328872E-2</v>
      </c>
      <c r="P259" s="29">
        <f>'CALPUFF 2015 Averages'!R259</f>
        <v>1.0889465852124263E-2</v>
      </c>
    </row>
    <row r="260" spans="1:16" x14ac:dyDescent="0.25">
      <c r="A260" s="25" t="s">
        <v>792</v>
      </c>
      <c r="B260" s="30" t="s">
        <v>71</v>
      </c>
      <c r="C260" s="31" t="s">
        <v>793</v>
      </c>
      <c r="D260" s="32">
        <v>6249</v>
      </c>
      <c r="E260" s="32">
        <v>1</v>
      </c>
      <c r="F260" s="32" t="s">
        <v>794</v>
      </c>
      <c r="G260" s="29">
        <f>'CALPUFF 2015 Averages'!I260</f>
        <v>4.0467474999999996E-3</v>
      </c>
      <c r="H260" s="29">
        <f>'CALPUFF 2015 Averages'!J260</f>
        <v>3.2958360668206735E-3</v>
      </c>
      <c r="I260" s="29">
        <f>'CALPUFF 2015 Averages'!K260</f>
        <v>4.4765586931818178E-3</v>
      </c>
      <c r="J260" s="29">
        <f>'CALPUFF 2015 Averages'!L260</f>
        <v>6.8501570792284137E-3</v>
      </c>
      <c r="K260" s="29">
        <f>'CALPUFF 2015 Averages'!M260</f>
        <v>1.8560112073863636E-3</v>
      </c>
      <c r="L260" s="29">
        <f>'CALPUFF 2015 Averages'!N260</f>
        <v>1.2611780775847895E-3</v>
      </c>
      <c r="M260" s="29">
        <f>'CALPUFF 2015 Averages'!O260</f>
        <v>1.6931373153409091E-3</v>
      </c>
      <c r="N260" s="29">
        <f>'CALPUFF 2015 Averages'!P260</f>
        <v>3.3121709873276681E-3</v>
      </c>
      <c r="O260" s="29">
        <f>'CALPUFF 2015 Averages'!Q260</f>
        <v>3.9456154545454538E-3</v>
      </c>
      <c r="P260" s="29">
        <f>'CALPUFF 2015 Averages'!R260</f>
        <v>3.0650540801480317E-3</v>
      </c>
    </row>
    <row r="261" spans="1:16" x14ac:dyDescent="0.25">
      <c r="A261" s="25" t="s">
        <v>795</v>
      </c>
      <c r="B261" s="30" t="s">
        <v>71</v>
      </c>
      <c r="C261" s="31" t="s">
        <v>793</v>
      </c>
      <c r="D261" s="32">
        <v>6249</v>
      </c>
      <c r="E261" s="32" t="s">
        <v>796</v>
      </c>
      <c r="F261" s="32" t="s">
        <v>797</v>
      </c>
      <c r="G261" s="29">
        <f>'CALPUFF 2015 Averages'!I261</f>
        <v>1.8374718804554078E-2</v>
      </c>
      <c r="H261" s="29">
        <f>'CALPUFF 2015 Averages'!J261</f>
        <v>8.7399837071434235E-3</v>
      </c>
      <c r="I261" s="29">
        <f>'CALPUFF 2015 Averages'!K261</f>
        <v>1.9318321505376341E-2</v>
      </c>
      <c r="J261" s="29">
        <f>'CALPUFF 2015 Averages'!L261</f>
        <v>1.7250674804413238E-2</v>
      </c>
      <c r="K261" s="29">
        <f>'CALPUFF 2015 Averages'!M261</f>
        <v>8.5660354395951915E-3</v>
      </c>
      <c r="L261" s="29">
        <f>'CALPUFF 2015 Averages'!N261</f>
        <v>3.7923279681213963E-3</v>
      </c>
      <c r="M261" s="29">
        <f>'CALPUFF 2015 Averages'!O261</f>
        <v>7.9228581720430079E-3</v>
      </c>
      <c r="N261" s="29">
        <f>'CALPUFF 2015 Averages'!P261</f>
        <v>9.5321994004824318E-3</v>
      </c>
      <c r="O261" s="29">
        <f>'CALPUFF 2015 Averages'!Q261</f>
        <v>1.7949614516129028E-2</v>
      </c>
      <c r="P261" s="29">
        <f>'CALPUFF 2015 Averages'!R261</f>
        <v>8.4052708985764054E-3</v>
      </c>
    </row>
    <row r="262" spans="1:16" x14ac:dyDescent="0.25">
      <c r="A262" s="25" t="s">
        <v>798</v>
      </c>
      <c r="B262" s="30" t="s">
        <v>72</v>
      </c>
      <c r="C262" s="31" t="s">
        <v>799</v>
      </c>
      <c r="D262" s="32">
        <v>3399</v>
      </c>
      <c r="E262" s="32">
        <v>1</v>
      </c>
      <c r="F262" s="32"/>
      <c r="G262" s="29">
        <f>'CALPUFF 2015 Averages'!I262</f>
        <v>2.2470168998491729E-2</v>
      </c>
      <c r="H262" s="29">
        <f>'CALPUFF 2015 Averages'!J262</f>
        <v>1.0378902752887579E-2</v>
      </c>
      <c r="I262" s="29">
        <f>'CALPUFF 2015 Averages'!K262</f>
        <v>1.8770162512249125E-2</v>
      </c>
      <c r="J262" s="29">
        <f>'CALPUFF 2015 Averages'!L262</f>
        <v>1.6786862910820478E-2</v>
      </c>
      <c r="K262" s="29">
        <f>'CALPUFF 2015 Averages'!M262</f>
        <v>1.1773578706220733E-2</v>
      </c>
      <c r="L262" s="29">
        <f>'CALPUFF 2015 Averages'!N262</f>
        <v>9.6705205707491877E-3</v>
      </c>
      <c r="M262" s="29">
        <f>'CALPUFF 2015 Averages'!O262</f>
        <v>1.5471900009207458E-2</v>
      </c>
      <c r="N262" s="29">
        <f>'CALPUFF 2015 Averages'!P262</f>
        <v>1.9886618061258538E-2</v>
      </c>
      <c r="O262" s="29">
        <f>'CALPUFF 2015 Averages'!Q262</f>
        <v>2.3318653065206335E-2</v>
      </c>
      <c r="P262" s="29">
        <f>'CALPUFF 2015 Averages'!R262</f>
        <v>9.587201958302571E-3</v>
      </c>
    </row>
    <row r="263" spans="1:16" x14ac:dyDescent="0.25">
      <c r="A263" s="25" t="s">
        <v>800</v>
      </c>
      <c r="B263" s="30" t="s">
        <v>72</v>
      </c>
      <c r="C263" s="31" t="s">
        <v>801</v>
      </c>
      <c r="D263" s="32">
        <v>3403</v>
      </c>
      <c r="E263" s="32" t="s">
        <v>148</v>
      </c>
      <c r="F263" s="32" t="s">
        <v>802</v>
      </c>
      <c r="G263" s="29">
        <f>'CALPUFF 2015 Averages'!I263</f>
        <v>5.7846663140794223E-2</v>
      </c>
      <c r="H263" s="29">
        <f>'CALPUFF 2015 Averages'!J263</f>
        <v>5.2431882992692866E-3</v>
      </c>
      <c r="I263" s="29">
        <f>'CALPUFF 2015 Averages'!K263</f>
        <v>8.8023700848856454E-2</v>
      </c>
      <c r="J263" s="29">
        <f>'CALPUFF 2015 Averages'!L263</f>
        <v>1.9653545100190267E-2</v>
      </c>
      <c r="K263" s="29">
        <f>'CALPUFF 2015 Averages'!M263</f>
        <v>3.1243217258896342E-2</v>
      </c>
      <c r="L263" s="29">
        <f>'CALPUFF 2015 Averages'!N263</f>
        <v>6.595477894938047E-3</v>
      </c>
      <c r="M263" s="29">
        <f>'CALPUFF 2015 Averages'!O263</f>
        <v>4.7173098986591035E-2</v>
      </c>
      <c r="N263" s="29">
        <f>'CALPUFF 2015 Averages'!P263</f>
        <v>8.9852792775998811E-3</v>
      </c>
      <c r="O263" s="29">
        <f>'CALPUFF 2015 Averages'!Q263</f>
        <v>5.6206023261990715E-2</v>
      </c>
      <c r="P263" s="29">
        <f>'CALPUFF 2015 Averages'!R263</f>
        <v>5.9704446368778769E-3</v>
      </c>
    </row>
    <row r="264" spans="1:16" x14ac:dyDescent="0.25">
      <c r="A264" s="25" t="s">
        <v>803</v>
      </c>
      <c r="B264" s="30" t="s">
        <v>72</v>
      </c>
      <c r="C264" s="31" t="s">
        <v>801</v>
      </c>
      <c r="D264" s="32">
        <v>3403</v>
      </c>
      <c r="E264" s="32" t="s">
        <v>277</v>
      </c>
      <c r="F264" s="32" t="s">
        <v>804</v>
      </c>
      <c r="G264" s="29">
        <f>'CALPUFF 2015 Averages'!I264</f>
        <v>8.8956527522935785E-2</v>
      </c>
      <c r="H264" s="29">
        <f>'CALPUFF 2015 Averages'!J264</f>
        <v>2.3208986182962681E-2</v>
      </c>
      <c r="I264" s="29">
        <f>'CALPUFF 2015 Averages'!K264</f>
        <v>0.13369596953533808</v>
      </c>
      <c r="J264" s="29">
        <f>'CALPUFF 2015 Averages'!L264</f>
        <v>8.0895365899988261E-2</v>
      </c>
      <c r="K264" s="29">
        <f>'CALPUFF 2015 Averages'!M264</f>
        <v>4.7497992477064217E-2</v>
      </c>
      <c r="L264" s="29">
        <f>'CALPUFF 2015 Averages'!N264</f>
        <v>2.8234400153614583E-2</v>
      </c>
      <c r="M264" s="29">
        <f>'CALPUFF 2015 Averages'!O264</f>
        <v>7.1786930871559629E-2</v>
      </c>
      <c r="N264" s="29">
        <f>'CALPUFF 2015 Averages'!P264</f>
        <v>3.5045493276362832E-2</v>
      </c>
      <c r="O264" s="29">
        <f>'CALPUFF 2015 Averages'!Q264</f>
        <v>8.6091873577981648E-2</v>
      </c>
      <c r="P264" s="29">
        <f>'CALPUFF 2015 Averages'!R264</f>
        <v>2.6485810156711205E-2</v>
      </c>
    </row>
    <row r="265" spans="1:16" x14ac:dyDescent="0.25">
      <c r="A265" s="25" t="s">
        <v>805</v>
      </c>
      <c r="B265" s="30" t="s">
        <v>72</v>
      </c>
      <c r="C265" s="31" t="s">
        <v>806</v>
      </c>
      <c r="D265" s="32">
        <v>3405</v>
      </c>
      <c r="E265" s="32" t="s">
        <v>148</v>
      </c>
      <c r="F265" s="32" t="s">
        <v>807</v>
      </c>
      <c r="G265" s="29">
        <f>'CALPUFF 2015 Averages'!I265</f>
        <v>0</v>
      </c>
      <c r="H265" s="29">
        <f>'CALPUFF 2015 Averages'!J265</f>
        <v>0</v>
      </c>
      <c r="I265" s="29">
        <f>'CALPUFF 2015 Averages'!K265</f>
        <v>0</v>
      </c>
      <c r="J265" s="29">
        <f>'CALPUFF 2015 Averages'!L265</f>
        <v>0</v>
      </c>
      <c r="K265" s="29">
        <f>'CALPUFF 2015 Averages'!M265</f>
        <v>0</v>
      </c>
      <c r="L265" s="29">
        <f>'CALPUFF 2015 Averages'!N265</f>
        <v>0</v>
      </c>
      <c r="M265" s="29">
        <f>'CALPUFF 2015 Averages'!O265</f>
        <v>0</v>
      </c>
      <c r="N265" s="29">
        <f>'CALPUFF 2015 Averages'!P265</f>
        <v>0</v>
      </c>
      <c r="O265" s="29">
        <f>'CALPUFF 2015 Averages'!Q265</f>
        <v>0</v>
      </c>
      <c r="P265" s="29">
        <f>'CALPUFF 2015 Averages'!R265</f>
        <v>0</v>
      </c>
    </row>
    <row r="266" spans="1:16" x14ac:dyDescent="0.25">
      <c r="A266" s="34" t="s">
        <v>808</v>
      </c>
      <c r="B266" s="30" t="s">
        <v>72</v>
      </c>
      <c r="C266" s="31" t="s">
        <v>806</v>
      </c>
      <c r="D266" s="32">
        <v>3405</v>
      </c>
      <c r="E266" s="32" t="s">
        <v>277</v>
      </c>
      <c r="F266" s="32" t="s">
        <v>809</v>
      </c>
      <c r="G266" s="29">
        <f>'CALPUFF 2015 Averages'!I266</f>
        <v>0</v>
      </c>
      <c r="H266" s="29">
        <f>'CALPUFF 2015 Averages'!J266</f>
        <v>0</v>
      </c>
      <c r="I266" s="29">
        <f>'CALPUFF 2015 Averages'!K266</f>
        <v>0</v>
      </c>
      <c r="J266" s="29">
        <f>'CALPUFF 2015 Averages'!L266</f>
        <v>0</v>
      </c>
      <c r="K266" s="29">
        <f>'CALPUFF 2015 Averages'!M266</f>
        <v>0</v>
      </c>
      <c r="L266" s="29">
        <f>'CALPUFF 2015 Averages'!N266</f>
        <v>0</v>
      </c>
      <c r="M266" s="29">
        <f>'CALPUFF 2015 Averages'!O266</f>
        <v>0</v>
      </c>
      <c r="N266" s="29">
        <f>'CALPUFF 2015 Averages'!P266</f>
        <v>0</v>
      </c>
      <c r="O266" s="29">
        <f>'CALPUFF 2015 Averages'!Q266</f>
        <v>0</v>
      </c>
      <c r="P266" s="29">
        <f>'CALPUFF 2015 Averages'!R266</f>
        <v>0</v>
      </c>
    </row>
    <row r="267" spans="1:16" x14ac:dyDescent="0.25">
      <c r="A267" s="34" t="s">
        <v>810</v>
      </c>
      <c r="B267" s="30" t="s">
        <v>72</v>
      </c>
      <c r="C267" s="31" t="s">
        <v>811</v>
      </c>
      <c r="D267" s="32">
        <v>3406</v>
      </c>
      <c r="E267" s="32" t="s">
        <v>812</v>
      </c>
      <c r="F267" s="32" t="s">
        <v>813</v>
      </c>
      <c r="G267" s="29">
        <f>'CALPUFF 2015 Averages'!I267</f>
        <v>0.10959680233432603</v>
      </c>
      <c r="H267" s="29">
        <f>'CALPUFF 2015 Averages'!J267</f>
        <v>3.4012268238397497E-3</v>
      </c>
      <c r="I267" s="29">
        <f>'CALPUFF 2015 Averages'!K267</f>
        <v>0.20810210534992993</v>
      </c>
      <c r="J267" s="29">
        <f>'CALPUFF 2015 Averages'!L267</f>
        <v>2.3884647184898196E-2</v>
      </c>
      <c r="K267" s="29">
        <f>'CALPUFF 2015 Averages'!M267</f>
        <v>4.6095544967438791E-2</v>
      </c>
      <c r="L267" s="29">
        <f>'CALPUFF 2015 Averages'!N267</f>
        <v>3.1558025389497985E-3</v>
      </c>
      <c r="M267" s="29">
        <f>'CALPUFF 2015 Averages'!O267</f>
        <v>5.7913498145247717E-2</v>
      </c>
      <c r="N267" s="29">
        <f>'CALPUFF 2015 Averages'!P267</f>
        <v>3.7933529222652709E-3</v>
      </c>
      <c r="O267" s="29">
        <f>'CALPUFF 2015 Averages'!Q267</f>
        <v>4.3353868271370874E-2</v>
      </c>
      <c r="P267" s="29">
        <f>'CALPUFF 2015 Averages'!R267</f>
        <v>3.1153406973868608E-3</v>
      </c>
    </row>
    <row r="268" spans="1:16" x14ac:dyDescent="0.25">
      <c r="A268" s="34" t="s">
        <v>814</v>
      </c>
      <c r="B268" s="30" t="s">
        <v>72</v>
      </c>
      <c r="C268" s="31" t="s">
        <v>815</v>
      </c>
      <c r="D268" s="32">
        <v>3407</v>
      </c>
      <c r="E268" s="32" t="s">
        <v>362</v>
      </c>
      <c r="F268" s="32" t="s">
        <v>816</v>
      </c>
      <c r="G268" s="29">
        <f>'CALPUFF 2015 Averages'!I268</f>
        <v>6.594374875153115E-3</v>
      </c>
      <c r="H268" s="29">
        <f>'CALPUFF 2015 Averages'!J268</f>
        <v>3.6030814580782751E-3</v>
      </c>
      <c r="I268" s="29">
        <f>'CALPUFF 2015 Averages'!K268</f>
        <v>2.0907744796808975E-2</v>
      </c>
      <c r="J268" s="29">
        <f>'CALPUFF 2015 Averages'!L268</f>
        <v>2.2530551005094587E-2</v>
      </c>
      <c r="K268" s="29">
        <f>'CALPUFF 2015 Averages'!M268</f>
        <v>6.5704293906243827E-3</v>
      </c>
      <c r="L268" s="29">
        <f>'CALPUFF 2015 Averages'!N268</f>
        <v>4.9624639548201104E-3</v>
      </c>
      <c r="M268" s="29">
        <f>'CALPUFF 2015 Averages'!O268</f>
        <v>8.894300785908929E-3</v>
      </c>
      <c r="N268" s="29">
        <f>'CALPUFF 2015 Averages'!P268</f>
        <v>4.3964175348524936E-3</v>
      </c>
      <c r="O268" s="29">
        <f>'CALPUFF 2015 Averages'!Q268</f>
        <v>5.314770988507563E-3</v>
      </c>
      <c r="P268" s="29">
        <f>'CALPUFF 2015 Averages'!R268</f>
        <v>3.6497008411990055E-3</v>
      </c>
    </row>
    <row r="269" spans="1:16" x14ac:dyDescent="0.25">
      <c r="A269" s="34" t="s">
        <v>817</v>
      </c>
      <c r="B269" s="30" t="s">
        <v>72</v>
      </c>
      <c r="C269" s="31" t="s">
        <v>818</v>
      </c>
      <c r="D269" s="32">
        <v>3407</v>
      </c>
      <c r="E269" s="31" t="s">
        <v>819</v>
      </c>
      <c r="F269" s="31" t="s">
        <v>820</v>
      </c>
      <c r="G269" s="29">
        <f>'CALPUFF 2015 Averages'!I269</f>
        <v>7.0050951363301401E-3</v>
      </c>
      <c r="H269" s="29">
        <f>'CALPUFF 2015 Averages'!J269</f>
        <v>3.4340863655988258E-3</v>
      </c>
      <c r="I269" s="29">
        <f>'CALPUFF 2015 Averages'!K269</f>
        <v>2.1495991840082895E-2</v>
      </c>
      <c r="J269" s="29">
        <f>'CALPUFF 2015 Averages'!L269</f>
        <v>2.0695498013988428E-2</v>
      </c>
      <c r="K269" s="29">
        <f>'CALPUFF 2015 Averages'!M269</f>
        <v>6.7553320352301185E-3</v>
      </c>
      <c r="L269" s="29">
        <f>'CALPUFF 2015 Averages'!N269</f>
        <v>4.6888363267420779E-3</v>
      </c>
      <c r="M269" s="29">
        <f>'CALPUFF 2015 Averages'!O269</f>
        <v>9.1439541749417149E-3</v>
      </c>
      <c r="N269" s="29">
        <f>'CALPUFF 2015 Averages'!P269</f>
        <v>4.0486020075986527E-3</v>
      </c>
      <c r="O269" s="29">
        <f>'CALPUFF 2015 Averages'!Q269</f>
        <v>5.4973672394439165E-3</v>
      </c>
      <c r="P269" s="29">
        <f>'CALPUFF 2015 Averages'!R269</f>
        <v>3.3572518176323289E-3</v>
      </c>
    </row>
    <row r="270" spans="1:16" x14ac:dyDescent="0.25">
      <c r="A270" s="34" t="s">
        <v>821</v>
      </c>
      <c r="B270" s="30" t="s">
        <v>73</v>
      </c>
      <c r="C270" s="31" t="s">
        <v>822</v>
      </c>
      <c r="D270" s="32">
        <v>3497</v>
      </c>
      <c r="E270" s="31">
        <v>1</v>
      </c>
      <c r="F270" s="37"/>
      <c r="G270" s="29">
        <f>'CALPUFF 2015 Averages'!I270</f>
        <v>4.189806665373047E-2</v>
      </c>
      <c r="H270" s="29">
        <f>'CALPUFF 2015 Averages'!J270</f>
        <v>3.762818379718931E-3</v>
      </c>
      <c r="I270" s="29">
        <f>'CALPUFF 2015 Averages'!K270</f>
        <v>0.76012326614966741</v>
      </c>
      <c r="J270" s="29">
        <f>'CALPUFF 2015 Averages'!L270</f>
        <v>7.1270263433452746E-2</v>
      </c>
      <c r="K270" s="29">
        <f>'CALPUFF 2015 Averages'!M270</f>
        <v>0.23921192693776325</v>
      </c>
      <c r="L270" s="29">
        <f>'CALPUFF 2015 Averages'!N270</f>
        <v>5.6653533126008737E-3</v>
      </c>
      <c r="M270" s="29">
        <f>'CALPUFF 2015 Averages'!O270</f>
        <v>0.52205327126717316</v>
      </c>
      <c r="N270" s="29">
        <f>'CALPUFF 2015 Averages'!P270</f>
        <v>6.4646296224855331E-3</v>
      </c>
      <c r="O270" s="29">
        <f>'CALPUFF 2015 Averages'!Q270</f>
        <v>0.11129269810652286</v>
      </c>
      <c r="P270" s="29">
        <f>'CALPUFF 2015 Averages'!R270</f>
        <v>3.2329619060740859E-3</v>
      </c>
    </row>
    <row r="271" spans="1:16" x14ac:dyDescent="0.25">
      <c r="A271" s="34" t="s">
        <v>823</v>
      </c>
      <c r="B271" s="30" t="s">
        <v>73</v>
      </c>
      <c r="C271" s="31" t="s">
        <v>822</v>
      </c>
      <c r="D271" s="32">
        <v>3497</v>
      </c>
      <c r="E271" s="31">
        <v>2</v>
      </c>
      <c r="F271" s="37"/>
      <c r="G271" s="29">
        <f>'CALPUFF 2015 Averages'!I271</f>
        <v>4.0196087940510827E-2</v>
      </c>
      <c r="H271" s="29">
        <f>'CALPUFF 2015 Averages'!J271</f>
        <v>3.8688022809643869E-3</v>
      </c>
      <c r="I271" s="29">
        <f>'CALPUFF 2015 Averages'!K271</f>
        <v>0.72924341967381023</v>
      </c>
      <c r="J271" s="29">
        <f>'CALPUFF 2015 Averages'!L271</f>
        <v>7.3139047017806477E-2</v>
      </c>
      <c r="K271" s="29">
        <f>'CALPUFF 2015 Averages'!M271</f>
        <v>0.22949076701859436</v>
      </c>
      <c r="L271" s="29">
        <f>'CALPUFF 2015 Averages'!N271</f>
        <v>5.8242171072329018E-3</v>
      </c>
      <c r="M271" s="29">
        <f>'CALPUFF 2015 Averages'!O271</f>
        <v>0.50083379156161356</v>
      </c>
      <c r="N271" s="29">
        <f>'CALPUFF 2015 Averages'!P271</f>
        <v>6.6333962830917104E-3</v>
      </c>
      <c r="O271" s="29">
        <f>'CALPUFF 2015 Averages'!Q271</f>
        <v>0.10677388748818152</v>
      </c>
      <c r="P271" s="29">
        <f>'CALPUFF 2015 Averages'!R271</f>
        <v>3.315137342420422E-3</v>
      </c>
    </row>
    <row r="272" spans="1:16" x14ac:dyDescent="0.25">
      <c r="A272" s="34" t="s">
        <v>824</v>
      </c>
      <c r="B272" s="30" t="s">
        <v>73</v>
      </c>
      <c r="C272" s="31" t="s">
        <v>825</v>
      </c>
      <c r="D272" s="32">
        <v>7902</v>
      </c>
      <c r="E272" s="31">
        <v>1</v>
      </c>
      <c r="F272" s="37"/>
      <c r="G272" s="29">
        <f>'CALPUFF 2015 Averages'!I272</f>
        <v>5.9576525207838855E-3</v>
      </c>
      <c r="H272" s="29">
        <f>'CALPUFF 2015 Averages'!J272</f>
        <v>4.8911839852210474E-3</v>
      </c>
      <c r="I272" s="29">
        <f>'CALPUFF 2015 Averages'!K272</f>
        <v>1.508797088414732E-2</v>
      </c>
      <c r="J272" s="29">
        <f>'CALPUFF 2015 Averages'!L272</f>
        <v>1.3334321988006293E-2</v>
      </c>
      <c r="K272" s="29">
        <f>'CALPUFF 2015 Averages'!M272</f>
        <v>7.8667588240898378E-3</v>
      </c>
      <c r="L272" s="29">
        <f>'CALPUFF 2015 Averages'!N272</f>
        <v>4.9447075551025607E-3</v>
      </c>
      <c r="M272" s="29">
        <f>'CALPUFF 2015 Averages'!O272</f>
        <v>1.5445277495412427E-2</v>
      </c>
      <c r="N272" s="29">
        <f>'CALPUFF 2015 Averages'!P272</f>
        <v>4.5336639444515225E-3</v>
      </c>
      <c r="O272" s="29">
        <f>'CALPUFF 2015 Averages'!Q272</f>
        <v>6.0030174579546666E-3</v>
      </c>
      <c r="P272" s="29">
        <f>'CALPUFF 2015 Averages'!R272</f>
        <v>4.8439242985682486E-3</v>
      </c>
    </row>
    <row r="273" spans="1:16" x14ac:dyDescent="0.25">
      <c r="A273" s="34" t="s">
        <v>826</v>
      </c>
      <c r="B273" s="30" t="s">
        <v>73</v>
      </c>
      <c r="C273" s="31" t="s">
        <v>827</v>
      </c>
      <c r="D273" s="32">
        <v>298</v>
      </c>
      <c r="E273" s="31" t="s">
        <v>828</v>
      </c>
      <c r="F273" s="37"/>
      <c r="G273" s="29">
        <f>'CALPUFF 2015 Averages'!I273</f>
        <v>1.4183310835426727E-2</v>
      </c>
      <c r="H273" s="29">
        <f>'CALPUFF 2015 Averages'!J273</f>
        <v>6.1267238518456224E-3</v>
      </c>
      <c r="I273" s="29">
        <f>'CALPUFF 2015 Averages'!K273</f>
        <v>3.609719157506714E-2</v>
      </c>
      <c r="J273" s="29">
        <f>'CALPUFF 2015 Averages'!L273</f>
        <v>1.4822215307415024E-2</v>
      </c>
      <c r="K273" s="29">
        <f>'CALPUFF 2015 Averages'!M273</f>
        <v>1.8716932944863904E-2</v>
      </c>
      <c r="L273" s="29">
        <f>'CALPUFF 2015 Averages'!N273</f>
        <v>7.2367286496258293E-3</v>
      </c>
      <c r="M273" s="29">
        <f>'CALPUFF 2015 Averages'!O273</f>
        <v>3.6910640322203481E-2</v>
      </c>
      <c r="N273" s="29">
        <f>'CALPUFF 2015 Averages'!P273</f>
        <v>7.7091558076179262E-3</v>
      </c>
      <c r="O273" s="29">
        <f>'CALPUFF 2015 Averages'!Q273</f>
        <v>1.2841325381604606E-2</v>
      </c>
      <c r="P273" s="29">
        <f>'CALPUFF 2015 Averages'!R273</f>
        <v>5.8810493216933111E-3</v>
      </c>
    </row>
    <row r="274" spans="1:16" x14ac:dyDescent="0.25">
      <c r="A274" s="34" t="s">
        <v>829</v>
      </c>
      <c r="B274" s="30" t="s">
        <v>73</v>
      </c>
      <c r="C274" s="31" t="s">
        <v>827</v>
      </c>
      <c r="D274" s="32">
        <v>298</v>
      </c>
      <c r="E274" s="31" t="s">
        <v>830</v>
      </c>
      <c r="F274" s="37"/>
      <c r="G274" s="29">
        <f>'CALPUFF 2015 Averages'!I274</f>
        <v>1.7756370554161575E-2</v>
      </c>
      <c r="H274" s="29">
        <f>'CALPUFF 2015 Averages'!J274</f>
        <v>6.5716150730610141E-3</v>
      </c>
      <c r="I274" s="29">
        <f>'CALPUFF 2015 Averages'!K274</f>
        <v>4.5190020230246278E-2</v>
      </c>
      <c r="J274" s="29">
        <f>'CALPUFF 2015 Averages'!L274</f>
        <v>1.5907040987520618E-2</v>
      </c>
      <c r="K274" s="29">
        <f>'CALPUFF 2015 Averages'!M274</f>
        <v>2.3431536485490689E-2</v>
      </c>
      <c r="L274" s="29">
        <f>'CALPUFF 2015 Averages'!N274</f>
        <v>7.7749873224593818E-3</v>
      </c>
      <c r="M274" s="29">
        <f>'CALPUFF 2015 Averages'!O274</f>
        <v>4.6208078409059113E-2</v>
      </c>
      <c r="N274" s="29">
        <f>'CALPUFF 2015 Averages'!P274</f>
        <v>8.2869476382968696E-3</v>
      </c>
      <c r="O274" s="29">
        <f>'CALPUFF 2015 Averages'!Q274</f>
        <v>1.6074887301058043E-2</v>
      </c>
      <c r="P274" s="29">
        <f>'CALPUFF 2015 Averages'!R274</f>
        <v>6.3072159501217258E-3</v>
      </c>
    </row>
    <row r="275" spans="1:16" x14ac:dyDescent="0.25">
      <c r="A275" s="34" t="s">
        <v>831</v>
      </c>
      <c r="B275" s="30" t="s">
        <v>73</v>
      </c>
      <c r="C275" s="31" t="s">
        <v>832</v>
      </c>
      <c r="D275" s="32">
        <v>6146</v>
      </c>
      <c r="E275" s="31">
        <v>1</v>
      </c>
      <c r="F275" s="37"/>
      <c r="G275" s="29">
        <f>'CALPUFF 2015 Averages'!I275</f>
        <v>2.7221796212512927E-2</v>
      </c>
      <c r="H275" s="29">
        <f>'CALPUFF 2015 Averages'!J275</f>
        <v>5.9114004028762808E-3</v>
      </c>
      <c r="I275" s="29">
        <f>'CALPUFF 2015 Averages'!K275</f>
        <v>0.47436657377856578</v>
      </c>
      <c r="J275" s="29">
        <f>'CALPUFF 2015 Averages'!L275</f>
        <v>0.1090539962568952</v>
      </c>
      <c r="K275" s="29">
        <f>'CALPUFF 2015 Averages'!M275</f>
        <v>0.14907219877856581</v>
      </c>
      <c r="L275" s="29">
        <f>'CALPUFF 2015 Averages'!N275</f>
        <v>8.9235318360914098E-3</v>
      </c>
      <c r="M275" s="29">
        <f>'CALPUFF 2015 Averages'!O275</f>
        <v>0.32549212234042557</v>
      </c>
      <c r="N275" s="29">
        <f>'CALPUFF 2015 Averages'!P275</f>
        <v>9.9159305260047275E-3</v>
      </c>
      <c r="O275" s="29">
        <f>'CALPUFF 2015 Averages'!Q275</f>
        <v>6.9251118617021268E-2</v>
      </c>
      <c r="P275" s="29">
        <f>'CALPUFF 2015 Averages'!R275</f>
        <v>4.9449285864854213E-3</v>
      </c>
    </row>
    <row r="276" spans="1:16" x14ac:dyDescent="0.25">
      <c r="A276" s="34" t="s">
        <v>833</v>
      </c>
      <c r="B276" s="30" t="s">
        <v>73</v>
      </c>
      <c r="C276" s="31" t="s">
        <v>832</v>
      </c>
      <c r="D276" s="32">
        <v>6146</v>
      </c>
      <c r="E276" s="31">
        <v>2</v>
      </c>
      <c r="F276" s="37"/>
      <c r="G276" s="29">
        <f>'CALPUFF 2015 Averages'!I276</f>
        <v>2.0731509178743963E-2</v>
      </c>
      <c r="H276" s="29">
        <f>'CALPUFF 2015 Averages'!J276</f>
        <v>5.5879169090731614E-3</v>
      </c>
      <c r="I276" s="29">
        <f>'CALPUFF 2015 Averages'!K276</f>
        <v>0.36592573576065207</v>
      </c>
      <c r="J276" s="29">
        <f>'CALPUFF 2015 Averages'!L276</f>
        <v>0.10234670457318562</v>
      </c>
      <c r="K276" s="29">
        <f>'CALPUFF 2015 Averages'!M276</f>
        <v>0.11500311655034409</v>
      </c>
      <c r="L276" s="29">
        <f>'CALPUFF 2015 Averages'!N276</f>
        <v>8.3406495070525652E-3</v>
      </c>
      <c r="M276" s="29">
        <f>'CALPUFF 2015 Averages'!O276</f>
        <v>0.25108545024159307</v>
      </c>
      <c r="N276" s="29">
        <f>'CALPUFF 2015 Averages'!P276</f>
        <v>9.290250475865099E-3</v>
      </c>
      <c r="O276" s="29">
        <f>'CALPUFF 2015 Averages'!Q276</f>
        <v>5.3415979672019137E-2</v>
      </c>
      <c r="P276" s="29">
        <f>'CALPUFF 2015 Averages'!R276</f>
        <v>4.6231430487090643E-3</v>
      </c>
    </row>
    <row r="277" spans="1:16" x14ac:dyDescent="0.25">
      <c r="A277" s="34" t="s">
        <v>834</v>
      </c>
      <c r="B277" s="30" t="s">
        <v>73</v>
      </c>
      <c r="C277" s="31" t="s">
        <v>832</v>
      </c>
      <c r="D277" s="32">
        <v>6146</v>
      </c>
      <c r="E277" s="31">
        <v>3</v>
      </c>
      <c r="F277" s="37"/>
      <c r="G277" s="29">
        <f>'CALPUFF 2015 Averages'!I277</f>
        <v>2.5778832339397598E-2</v>
      </c>
      <c r="H277" s="29">
        <f>'CALPUFF 2015 Averages'!J277</f>
        <v>5.6909873098399451E-3</v>
      </c>
      <c r="I277" s="29">
        <f>'CALPUFF 2015 Averages'!K277</f>
        <v>0.45344869076623573</v>
      </c>
      <c r="J277" s="29">
        <f>'CALPUFF 2015 Averages'!L277</f>
        <v>0.10532321975216535</v>
      </c>
      <c r="K277" s="29">
        <f>'CALPUFF 2015 Averages'!M277</f>
        <v>0.14249829500017486</v>
      </c>
      <c r="L277" s="29">
        <f>'CALPUFF 2015 Averages'!N277</f>
        <v>8.5963203431915405E-3</v>
      </c>
      <c r="M277" s="29">
        <f>'CALPUFF 2015 Averages'!O277</f>
        <v>0.31113519928190903</v>
      </c>
      <c r="N277" s="29">
        <f>'CALPUFF 2015 Averages'!P277</f>
        <v>9.5713436928062667E-3</v>
      </c>
      <c r="O277" s="29">
        <f>'CALPUFF 2015 Averages'!Q277</f>
        <v>6.6197358590862995E-2</v>
      </c>
      <c r="P277" s="29">
        <f>'CALPUFF 2015 Averages'!R277</f>
        <v>4.7645303241901074E-3</v>
      </c>
    </row>
    <row r="278" spans="1:16" x14ac:dyDescent="0.25">
      <c r="A278" s="34" t="s">
        <v>835</v>
      </c>
      <c r="B278" s="30" t="s">
        <v>73</v>
      </c>
      <c r="C278" s="31" t="s">
        <v>836</v>
      </c>
      <c r="D278" s="32">
        <v>6147</v>
      </c>
      <c r="E278" s="31">
        <v>1</v>
      </c>
      <c r="F278" s="37"/>
      <c r="G278" s="29">
        <f>'CALPUFF 2015 Averages'!I278</f>
        <v>2.7729751362060424E-2</v>
      </c>
      <c r="H278" s="29">
        <f>'CALPUFF 2015 Averages'!J278</f>
        <v>3.1096934527411351E-3</v>
      </c>
      <c r="I278" s="29">
        <f>'CALPUFF 2015 Averages'!K278</f>
        <v>0.50412530557908741</v>
      </c>
      <c r="J278" s="29">
        <f>'CALPUFF 2015 Averages'!L278</f>
        <v>5.9681941183589486E-2</v>
      </c>
      <c r="K278" s="29">
        <f>'CALPUFF 2015 Averages'!M278</f>
        <v>0.15866654967929322</v>
      </c>
      <c r="L278" s="29">
        <f>'CALPUFF 2015 Averages'!N278</f>
        <v>4.6813270603896888E-3</v>
      </c>
      <c r="M278" s="29">
        <f>'CALPUFF 2015 Averages'!O278</f>
        <v>0.3462675783613699</v>
      </c>
      <c r="N278" s="29">
        <f>'CALPUFF 2015 Averages'!P278</f>
        <v>5.3879021541812901E-3</v>
      </c>
      <c r="O278" s="29">
        <f>'CALPUFF 2015 Averages'!Q278</f>
        <v>7.3786736657388344E-2</v>
      </c>
      <c r="P278" s="29">
        <f>'CALPUFF 2015 Averages'!R278</f>
        <v>2.717719774900157E-3</v>
      </c>
    </row>
    <row r="279" spans="1:16" x14ac:dyDescent="0.25">
      <c r="A279" s="34" t="s">
        <v>837</v>
      </c>
      <c r="B279" s="30" t="s">
        <v>73</v>
      </c>
      <c r="C279" s="31" t="s">
        <v>836</v>
      </c>
      <c r="D279" s="32">
        <v>6147</v>
      </c>
      <c r="E279" s="31">
        <v>2</v>
      </c>
      <c r="F279" s="37"/>
      <c r="G279" s="29">
        <f>'CALPUFF 2015 Averages'!I279</f>
        <v>3.1372497744288068E-2</v>
      </c>
      <c r="H279" s="29">
        <f>'CALPUFF 2015 Averages'!J279</f>
        <v>3.2022915413639701E-3</v>
      </c>
      <c r="I279" s="29">
        <f>'CALPUFF 2015 Averages'!K279</f>
        <v>7.4762121803564521E-2</v>
      </c>
      <c r="J279" s="29">
        <f>'CALPUFF 2015 Averages'!L279</f>
        <v>7.9785550785654458E-3</v>
      </c>
      <c r="K279" s="29">
        <f>'CALPUFF 2015 Averages'!M279</f>
        <v>3.9981080297809328E-2</v>
      </c>
      <c r="L279" s="29">
        <f>'CALPUFF 2015 Averages'!N279</f>
        <v>2.996674265923299E-3</v>
      </c>
      <c r="M279" s="29">
        <f>'CALPUFF 2015 Averages'!O279</f>
        <v>7.7653400189590507E-2</v>
      </c>
      <c r="N279" s="29">
        <f>'CALPUFF 2015 Averages'!P279</f>
        <v>2.6338089147941663E-3</v>
      </c>
      <c r="O279" s="29">
        <f>'CALPUFF 2015 Averages'!Q279</f>
        <v>3.3413196182394002E-2</v>
      </c>
      <c r="P279" s="29">
        <f>'CALPUFF 2015 Averages'!R279</f>
        <v>3.2586426159145602E-3</v>
      </c>
    </row>
    <row r="280" spans="1:16" x14ac:dyDescent="0.25">
      <c r="A280" s="34" t="s">
        <v>838</v>
      </c>
      <c r="B280" s="30" t="s">
        <v>73</v>
      </c>
      <c r="C280" s="31" t="s">
        <v>836</v>
      </c>
      <c r="D280" s="32">
        <v>6147</v>
      </c>
      <c r="E280" s="31">
        <v>3</v>
      </c>
      <c r="F280" s="37"/>
      <c r="G280" s="29">
        <f>'CALPUFF 2015 Averages'!I280</f>
        <v>1.4680522162810067E-2</v>
      </c>
      <c r="H280" s="29">
        <f>'CALPUFF 2015 Averages'!J280</f>
        <v>5.8246448386341555E-3</v>
      </c>
      <c r="I280" s="29">
        <f>'CALPUFF 2015 Averages'!K280</f>
        <v>3.4934462561440977E-2</v>
      </c>
      <c r="J280" s="29">
        <f>'CALPUFF 2015 Averages'!L280</f>
        <v>1.4375870659622463E-2</v>
      </c>
      <c r="K280" s="29">
        <f>'CALPUFF 2015 Averages'!M280</f>
        <v>1.8678461761661259E-2</v>
      </c>
      <c r="L280" s="29">
        <f>'CALPUFF 2015 Averages'!N280</f>
        <v>5.5040863521344935E-3</v>
      </c>
      <c r="M280" s="29">
        <f>'CALPUFF 2015 Averages'!O280</f>
        <v>3.6282936564939562E-2</v>
      </c>
      <c r="N280" s="29">
        <f>'CALPUFF 2015 Averages'!P280</f>
        <v>4.8613180172350206E-3</v>
      </c>
      <c r="O280" s="29">
        <f>'CALPUFF 2015 Averages'!Q280</f>
        <v>1.5648289318004407E-2</v>
      </c>
      <c r="P280" s="29">
        <f>'CALPUFF 2015 Averages'!R280</f>
        <v>5.9263140242623762E-3</v>
      </c>
    </row>
    <row r="281" spans="1:16" x14ac:dyDescent="0.25">
      <c r="A281" s="34" t="s">
        <v>839</v>
      </c>
      <c r="B281" s="30" t="s">
        <v>73</v>
      </c>
      <c r="C281" s="31" t="s">
        <v>840</v>
      </c>
      <c r="D281" s="32">
        <v>6139</v>
      </c>
      <c r="E281" s="31">
        <v>1</v>
      </c>
      <c r="F281" s="38"/>
      <c r="G281" s="29">
        <f>'CALPUFF 2015 Averages'!I281</f>
        <v>8.0610125201774283E-3</v>
      </c>
      <c r="H281" s="29">
        <f>'CALPUFF 2015 Averages'!J281</f>
        <v>2.8939921938128735E-3</v>
      </c>
      <c r="I281" s="29">
        <f>'CALPUFF 2015 Averages'!K281</f>
        <v>2.0522257181298745E-2</v>
      </c>
      <c r="J281" s="29">
        <f>'CALPUFF 2015 Averages'!L281</f>
        <v>6.5977575584528067E-3</v>
      </c>
      <c r="K281" s="29">
        <f>'CALPUFF 2015 Averages'!M281</f>
        <v>1.0610602189335471E-2</v>
      </c>
      <c r="L281" s="29">
        <f>'CALPUFF 2015 Averages'!N281</f>
        <v>3.2351874856367639E-3</v>
      </c>
      <c r="M281" s="29">
        <f>'CALPUFF 2015 Averages'!O281</f>
        <v>2.0859952659350801E-2</v>
      </c>
      <c r="N281" s="29">
        <f>'CALPUFF 2015 Averages'!P281</f>
        <v>3.566847712631493E-3</v>
      </c>
      <c r="O281" s="29">
        <f>'CALPUFF 2015 Averages'!Q281</f>
        <v>7.3579269845109917E-3</v>
      </c>
      <c r="P281" s="29">
        <f>'CALPUFF 2015 Averages'!R281</f>
        <v>2.8525398231507805E-3</v>
      </c>
    </row>
    <row r="282" spans="1:16" x14ac:dyDescent="0.25">
      <c r="A282" s="34" t="s">
        <v>841</v>
      </c>
      <c r="B282" s="30" t="s">
        <v>73</v>
      </c>
      <c r="C282" s="31" t="s">
        <v>840</v>
      </c>
      <c r="D282" s="32">
        <v>6139</v>
      </c>
      <c r="E282" s="31">
        <v>2</v>
      </c>
      <c r="F282" s="37"/>
      <c r="G282" s="29">
        <f>'CALPUFF 2015 Averages'!I282</f>
        <v>8.2581998862478953E-3</v>
      </c>
      <c r="H282" s="29">
        <f>'CALPUFF 2015 Averages'!J282</f>
        <v>2.8944947012401355E-3</v>
      </c>
      <c r="I282" s="29">
        <f>'CALPUFF 2015 Averages'!K282</f>
        <v>2.102829018828543E-2</v>
      </c>
      <c r="J282" s="29">
        <f>'CALPUFF 2015 Averages'!L282</f>
        <v>6.6047239031179483E-3</v>
      </c>
      <c r="K282" s="29">
        <f>'CALPUFF 2015 Averages'!M282</f>
        <v>1.0869374971892644E-2</v>
      </c>
      <c r="L282" s="29">
        <f>'CALPUFF 2015 Averages'!N282</f>
        <v>3.2309413475545647E-3</v>
      </c>
      <c r="M282" s="29">
        <f>'CALPUFF 2015 Averages'!O282</f>
        <v>2.1368594354721365E-2</v>
      </c>
      <c r="N282" s="29">
        <f>'CALPUFF 2015 Averages'!P282</f>
        <v>3.5495235701708825E-3</v>
      </c>
      <c r="O282" s="29">
        <f>'CALPUFF 2015 Averages'!Q282</f>
        <v>7.5367576580996068E-3</v>
      </c>
      <c r="P282" s="29">
        <f>'CALPUFF 2015 Averages'!R282</f>
        <v>2.8542023864231649E-3</v>
      </c>
    </row>
    <row r="283" spans="1:16" x14ac:dyDescent="0.25">
      <c r="A283" s="34" t="s">
        <v>842</v>
      </c>
      <c r="B283" s="30" t="s">
        <v>73</v>
      </c>
      <c r="C283" s="31" t="s">
        <v>840</v>
      </c>
      <c r="D283" s="32">
        <v>6139</v>
      </c>
      <c r="E283" s="31">
        <v>3</v>
      </c>
      <c r="F283" s="37"/>
      <c r="G283" s="29">
        <f>'CALPUFF 2015 Averages'!I283</f>
        <v>9.1380546749883773E-3</v>
      </c>
      <c r="H283" s="29">
        <f>'CALPUFF 2015 Averages'!J283</f>
        <v>3.5278416187844554E-3</v>
      </c>
      <c r="I283" s="29">
        <f>'CALPUFF 2015 Averages'!K283</f>
        <v>2.3149702169664357E-2</v>
      </c>
      <c r="J283" s="29">
        <f>'CALPUFF 2015 Averages'!L283</f>
        <v>7.525322863851016E-3</v>
      </c>
      <c r="K283" s="29">
        <f>'CALPUFF 2015 Averages'!M283</f>
        <v>1.20166549826936E-2</v>
      </c>
      <c r="L283" s="29">
        <f>'CALPUFF 2015 Averages'!N283</f>
        <v>3.9216081847727709E-3</v>
      </c>
      <c r="M283" s="29">
        <f>'CALPUFF 2015 Averages'!O283</f>
        <v>2.3618404692101049E-2</v>
      </c>
      <c r="N283" s="29">
        <f>'CALPUFF 2015 Averages'!P283</f>
        <v>3.9737232937248025E-3</v>
      </c>
      <c r="O283" s="29">
        <f>'CALPUFF 2015 Averages'!Q283</f>
        <v>8.7963188397886891E-3</v>
      </c>
      <c r="P283" s="29">
        <f>'CALPUFF 2015 Averages'!R283</f>
        <v>3.4835970649640708E-3</v>
      </c>
    </row>
    <row r="284" spans="1:16" x14ac:dyDescent="0.25">
      <c r="A284" s="34" t="s">
        <v>843</v>
      </c>
      <c r="B284" s="30" t="s">
        <v>74</v>
      </c>
      <c r="C284" s="31" t="s">
        <v>844</v>
      </c>
      <c r="D284" s="32"/>
      <c r="E284" s="31">
        <v>4</v>
      </c>
      <c r="F284" s="31" t="s">
        <v>845</v>
      </c>
      <c r="G284" s="29">
        <f>'CALPUFF 2015 Averages'!I284</f>
        <v>1.4032999999999999E-5</v>
      </c>
      <c r="H284" s="29">
        <f>'CALPUFF 2015 Averages'!J284</f>
        <v>1.9827999999999998E-3</v>
      </c>
      <c r="I284" s="29">
        <f>'CALPUFF 2015 Averages'!K284</f>
        <v>3.1807000000000002E-5</v>
      </c>
      <c r="J284" s="29">
        <f>'CALPUFF 2015 Averages'!L284</f>
        <v>8.0032999999999997E-3</v>
      </c>
      <c r="K284" s="29">
        <f>'CALPUFF 2015 Averages'!M284</f>
        <v>1.1887E-5</v>
      </c>
      <c r="L284" s="29">
        <f>'CALPUFF 2015 Averages'!N284</f>
        <v>1.6548999999999999E-3</v>
      </c>
      <c r="M284" s="29">
        <f>'CALPUFF 2015 Averages'!O284</f>
        <v>1.45E-5</v>
      </c>
      <c r="N284" s="29">
        <f>'CALPUFF 2015 Averages'!P284</f>
        <v>5.4578999999999999E-3</v>
      </c>
      <c r="O284" s="29">
        <f>'CALPUFF 2015 Averages'!Q284</f>
        <v>1.2719E-5</v>
      </c>
      <c r="P284" s="29">
        <f>'CALPUFF 2015 Averages'!R284</f>
        <v>1.2396E-3</v>
      </c>
    </row>
    <row r="285" spans="1:16" x14ac:dyDescent="0.25">
      <c r="A285" s="34" t="s">
        <v>846</v>
      </c>
      <c r="B285" s="30" t="s">
        <v>74</v>
      </c>
      <c r="C285" s="31" t="s">
        <v>847</v>
      </c>
      <c r="D285" s="32"/>
      <c r="E285" s="31">
        <v>1</v>
      </c>
      <c r="F285" s="31" t="s">
        <v>848</v>
      </c>
      <c r="G285" s="29">
        <f>'CALPUFF 2015 Averages'!I285</f>
        <v>0</v>
      </c>
      <c r="H285" s="29">
        <f>'CALPUFF 2015 Averages'!J285</f>
        <v>0</v>
      </c>
      <c r="I285" s="29">
        <f>'CALPUFF 2015 Averages'!K285</f>
        <v>0</v>
      </c>
      <c r="J285" s="29">
        <f>'CALPUFF 2015 Averages'!L285</f>
        <v>0</v>
      </c>
      <c r="K285" s="29">
        <f>'CALPUFF 2015 Averages'!M285</f>
        <v>0</v>
      </c>
      <c r="L285" s="29">
        <f>'CALPUFF 2015 Averages'!N285</f>
        <v>0</v>
      </c>
      <c r="M285" s="29">
        <f>'CALPUFF 2015 Averages'!O285</f>
        <v>0</v>
      </c>
      <c r="N285" s="29">
        <f>'CALPUFF 2015 Averages'!P285</f>
        <v>0</v>
      </c>
      <c r="O285" s="29">
        <f>'CALPUFF 2015 Averages'!Q285</f>
        <v>0</v>
      </c>
      <c r="P285" s="29">
        <f>'CALPUFF 2015 Averages'!R285</f>
        <v>0</v>
      </c>
    </row>
    <row r="286" spans="1:16" x14ac:dyDescent="0.25">
      <c r="A286" s="34" t="s">
        <v>849</v>
      </c>
      <c r="B286" s="30" t="s">
        <v>74</v>
      </c>
      <c r="C286" s="31" t="s">
        <v>847</v>
      </c>
      <c r="D286" s="32"/>
      <c r="E286" s="31">
        <v>2</v>
      </c>
      <c r="F286" s="31" t="s">
        <v>850</v>
      </c>
      <c r="G286" s="29">
        <f>'CALPUFF 2015 Averages'!I286</f>
        <v>0</v>
      </c>
      <c r="H286" s="29">
        <f>'CALPUFF 2015 Averages'!J286</f>
        <v>0</v>
      </c>
      <c r="I286" s="29">
        <f>'CALPUFF 2015 Averages'!K286</f>
        <v>0</v>
      </c>
      <c r="J286" s="29">
        <f>'CALPUFF 2015 Averages'!L286</f>
        <v>0</v>
      </c>
      <c r="K286" s="29">
        <f>'CALPUFF 2015 Averages'!M286</f>
        <v>0</v>
      </c>
      <c r="L286" s="29">
        <f>'CALPUFF 2015 Averages'!N286</f>
        <v>0</v>
      </c>
      <c r="M286" s="29">
        <f>'CALPUFF 2015 Averages'!O286</f>
        <v>0</v>
      </c>
      <c r="N286" s="29">
        <f>'CALPUFF 2015 Averages'!P286</f>
        <v>0</v>
      </c>
      <c r="O286" s="29">
        <f>'CALPUFF 2015 Averages'!Q286</f>
        <v>0</v>
      </c>
      <c r="P286" s="29">
        <f>'CALPUFF 2015 Averages'!R286</f>
        <v>0</v>
      </c>
    </row>
    <row r="287" spans="1:16" x14ac:dyDescent="0.25">
      <c r="A287" s="34" t="s">
        <v>851</v>
      </c>
      <c r="B287" s="30" t="s">
        <v>74</v>
      </c>
      <c r="C287" s="31" t="s">
        <v>847</v>
      </c>
      <c r="D287" s="32"/>
      <c r="E287" s="31">
        <v>3</v>
      </c>
      <c r="F287" s="31" t="s">
        <v>852</v>
      </c>
      <c r="G287" s="29">
        <f>'CALPUFF 2015 Averages'!I287</f>
        <v>0</v>
      </c>
      <c r="H287" s="29">
        <f>'CALPUFF 2015 Averages'!J287</f>
        <v>0</v>
      </c>
      <c r="I287" s="29">
        <f>'CALPUFF 2015 Averages'!K287</f>
        <v>0</v>
      </c>
      <c r="J287" s="29">
        <f>'CALPUFF 2015 Averages'!L287</f>
        <v>0</v>
      </c>
      <c r="K287" s="29">
        <f>'CALPUFF 2015 Averages'!M287</f>
        <v>0</v>
      </c>
      <c r="L287" s="29">
        <f>'CALPUFF 2015 Averages'!N287</f>
        <v>0</v>
      </c>
      <c r="M287" s="29">
        <f>'CALPUFF 2015 Averages'!O287</f>
        <v>0</v>
      </c>
      <c r="N287" s="29">
        <f>'CALPUFF 2015 Averages'!P287</f>
        <v>0</v>
      </c>
      <c r="O287" s="29">
        <f>'CALPUFF 2015 Averages'!Q287</f>
        <v>0</v>
      </c>
      <c r="P287" s="29">
        <f>'CALPUFF 2015 Averages'!R287</f>
        <v>0</v>
      </c>
    </row>
    <row r="288" spans="1:16" x14ac:dyDescent="0.25">
      <c r="A288" s="25" t="s">
        <v>853</v>
      </c>
      <c r="B288" s="30" t="s">
        <v>74</v>
      </c>
      <c r="C288" s="31" t="s">
        <v>847</v>
      </c>
      <c r="D288" s="32"/>
      <c r="E288" s="31">
        <v>4</v>
      </c>
      <c r="F288" s="31" t="s">
        <v>854</v>
      </c>
      <c r="G288" s="29">
        <f>'CALPUFF 2015 Averages'!I288</f>
        <v>0</v>
      </c>
      <c r="H288" s="29">
        <f>'CALPUFF 2015 Averages'!J288</f>
        <v>0</v>
      </c>
      <c r="I288" s="29">
        <f>'CALPUFF 2015 Averages'!K288</f>
        <v>0</v>
      </c>
      <c r="J288" s="29">
        <f>'CALPUFF 2015 Averages'!L288</f>
        <v>0</v>
      </c>
      <c r="K288" s="29">
        <f>'CALPUFF 2015 Averages'!M288</f>
        <v>0</v>
      </c>
      <c r="L288" s="29">
        <f>'CALPUFF 2015 Averages'!N288</f>
        <v>0</v>
      </c>
      <c r="M288" s="29">
        <f>'CALPUFF 2015 Averages'!O288</f>
        <v>0</v>
      </c>
      <c r="N288" s="29">
        <f>'CALPUFF 2015 Averages'!P288</f>
        <v>0</v>
      </c>
      <c r="O288" s="29">
        <f>'CALPUFF 2015 Averages'!Q288</f>
        <v>0</v>
      </c>
      <c r="P288" s="29">
        <f>'CALPUFF 2015 Averages'!R288</f>
        <v>0</v>
      </c>
    </row>
    <row r="289" spans="1:16" x14ac:dyDescent="0.25">
      <c r="A289" s="25" t="s">
        <v>855</v>
      </c>
      <c r="B289" s="30" t="s">
        <v>74</v>
      </c>
      <c r="C289" s="31" t="s">
        <v>856</v>
      </c>
      <c r="D289" s="32">
        <v>3797</v>
      </c>
      <c r="E289" s="31">
        <v>4</v>
      </c>
      <c r="F289" s="31" t="s">
        <v>857</v>
      </c>
      <c r="G289" s="29">
        <f>'CALPUFF 2015 Averages'!I289</f>
        <v>9.3168000000000001E-3</v>
      </c>
      <c r="H289" s="29">
        <f>'CALPUFF 2015 Averages'!J289</f>
        <v>1.3816E-3</v>
      </c>
      <c r="I289" s="29">
        <f>'CALPUFF 2015 Averages'!K289</f>
        <v>1.3271E-2</v>
      </c>
      <c r="J289" s="29">
        <f>'CALPUFF 2015 Averages'!L289</f>
        <v>9.0498000000000002E-3</v>
      </c>
      <c r="K289" s="29">
        <f>'CALPUFF 2015 Averages'!M289</f>
        <v>3.9499000000000001E-3</v>
      </c>
      <c r="L289" s="29">
        <f>'CALPUFF 2015 Averages'!N289</f>
        <v>9.1312000000000001E-4</v>
      </c>
      <c r="M289" s="29">
        <f>'CALPUFF 2015 Averages'!O289</f>
        <v>8.5626000000000001E-3</v>
      </c>
      <c r="N289" s="29">
        <f>'CALPUFF 2015 Averages'!P289</f>
        <v>2.8329000000000002E-3</v>
      </c>
      <c r="O289" s="29">
        <f>'CALPUFF 2015 Averages'!Q289</f>
        <v>8.6008999999999999E-3</v>
      </c>
      <c r="P289" s="29">
        <f>'CALPUFF 2015 Averages'!R289</f>
        <v>9.9632999999999992E-4</v>
      </c>
    </row>
    <row r="290" spans="1:16" x14ac:dyDescent="0.25">
      <c r="A290" s="25" t="s">
        <v>858</v>
      </c>
      <c r="B290" s="30" t="s">
        <v>74</v>
      </c>
      <c r="C290" s="31" t="s">
        <v>856</v>
      </c>
      <c r="D290" s="32">
        <v>3797</v>
      </c>
      <c r="E290" s="31">
        <v>5</v>
      </c>
      <c r="F290" s="31" t="s">
        <v>859</v>
      </c>
      <c r="G290" s="29">
        <f>'CALPUFF 2015 Averages'!I290</f>
        <v>1.3808000000000001E-2</v>
      </c>
      <c r="H290" s="29">
        <f>'CALPUFF 2015 Averages'!J290</f>
        <v>2.6319999999999998E-3</v>
      </c>
      <c r="I290" s="29">
        <f>'CALPUFF 2015 Averages'!K290</f>
        <v>1.6879000000000002E-2</v>
      </c>
      <c r="J290" s="29">
        <f>'CALPUFF 2015 Averages'!L290</f>
        <v>1.3741E-2</v>
      </c>
      <c r="K290" s="29">
        <f>'CALPUFF 2015 Averages'!M290</f>
        <v>5.8399999999999997E-3</v>
      </c>
      <c r="L290" s="29">
        <f>'CALPUFF 2015 Averages'!N290</f>
        <v>1.7209E-3</v>
      </c>
      <c r="M290" s="29">
        <f>'CALPUFF 2015 Averages'!O290</f>
        <v>1.3294E-2</v>
      </c>
      <c r="N290" s="29">
        <f>'CALPUFF 2015 Averages'!P290</f>
        <v>4.3436000000000004E-3</v>
      </c>
      <c r="O290" s="29">
        <f>'CALPUFF 2015 Averages'!Q290</f>
        <v>1.2914999999999999E-2</v>
      </c>
      <c r="P290" s="29">
        <f>'CALPUFF 2015 Averages'!R290</f>
        <v>1.6588E-3</v>
      </c>
    </row>
    <row r="291" spans="1:16" x14ac:dyDescent="0.25">
      <c r="A291" s="25" t="s">
        <v>860</v>
      </c>
      <c r="B291" s="30" t="s">
        <v>74</v>
      </c>
      <c r="C291" s="31" t="s">
        <v>856</v>
      </c>
      <c r="D291" s="32">
        <v>3797</v>
      </c>
      <c r="E291" s="31">
        <v>6</v>
      </c>
      <c r="F291" s="31" t="s">
        <v>861</v>
      </c>
      <c r="G291" s="29">
        <f>'CALPUFF 2015 Averages'!I291</f>
        <v>2.2991575329113979E-2</v>
      </c>
      <c r="H291" s="29">
        <f>'CALPUFF 2015 Averages'!J291</f>
        <v>3.5741531245836113E-3</v>
      </c>
      <c r="I291" s="29">
        <f>'CALPUFF 2015 Averages'!K291</f>
        <v>5.2319586966575571E-2</v>
      </c>
      <c r="J291" s="29">
        <f>'CALPUFF 2015 Averages'!L291</f>
        <v>1.9553495481590483E-2</v>
      </c>
      <c r="K291" s="29">
        <f>'CALPUFF 2015 Averages'!M291</f>
        <v>1.420158438319628E-2</v>
      </c>
      <c r="L291" s="29">
        <f>'CALPUFF 2015 Averages'!N291</f>
        <v>3.7053659782367307E-3</v>
      </c>
      <c r="M291" s="29">
        <f>'CALPUFF 2015 Averages'!O291</f>
        <v>2.8266819094516504E-2</v>
      </c>
      <c r="N291" s="29">
        <f>'CALPUFF 2015 Averages'!P291</f>
        <v>4.9277181099893538E-3</v>
      </c>
      <c r="O291" s="29">
        <f>'CALPUFF 2015 Averages'!Q291</f>
        <v>2.1422521059822841E-2</v>
      </c>
      <c r="P291" s="29">
        <f>'CALPUFF 2015 Averages'!R291</f>
        <v>4.627004432600489E-3</v>
      </c>
    </row>
    <row r="292" spans="1:16" x14ac:dyDescent="0.25">
      <c r="A292" s="25" t="s">
        <v>862</v>
      </c>
      <c r="B292" s="30" t="s">
        <v>74</v>
      </c>
      <c r="C292" s="31" t="s">
        <v>856</v>
      </c>
      <c r="D292" s="32">
        <v>3797</v>
      </c>
      <c r="E292" s="31" t="s">
        <v>863</v>
      </c>
      <c r="F292" s="31" t="s">
        <v>864</v>
      </c>
      <c r="G292" s="29">
        <f>'CALPUFF 2015 Averages'!I292</f>
        <v>0</v>
      </c>
      <c r="H292" s="29">
        <f>'CALPUFF 2015 Averages'!J292</f>
        <v>0</v>
      </c>
      <c r="I292" s="29">
        <f>'CALPUFF 2015 Averages'!K292</f>
        <v>0</v>
      </c>
      <c r="J292" s="29">
        <f>'CALPUFF 2015 Averages'!L292</f>
        <v>0</v>
      </c>
      <c r="K292" s="29">
        <f>'CALPUFF 2015 Averages'!M292</f>
        <v>0</v>
      </c>
      <c r="L292" s="29">
        <f>'CALPUFF 2015 Averages'!N292</f>
        <v>0</v>
      </c>
      <c r="M292" s="29">
        <f>'CALPUFF 2015 Averages'!O292</f>
        <v>0</v>
      </c>
      <c r="N292" s="29">
        <f>'CALPUFF 2015 Averages'!P292</f>
        <v>0</v>
      </c>
      <c r="O292" s="29">
        <f>'CALPUFF 2015 Averages'!Q292</f>
        <v>0</v>
      </c>
      <c r="P292" s="29">
        <f>'CALPUFF 2015 Averages'!R292</f>
        <v>0</v>
      </c>
    </row>
    <row r="293" spans="1:16" x14ac:dyDescent="0.25">
      <c r="A293" s="25" t="s">
        <v>865</v>
      </c>
      <c r="B293" s="30" t="s">
        <v>74</v>
      </c>
      <c r="C293" s="31" t="s">
        <v>866</v>
      </c>
      <c r="D293" s="32">
        <v>3775</v>
      </c>
      <c r="E293" s="31" t="s">
        <v>148</v>
      </c>
      <c r="F293" s="31" t="s">
        <v>867</v>
      </c>
      <c r="G293" s="29">
        <f>'CALPUFF 2015 Averages'!I293</f>
        <v>3.7263339268582663E-2</v>
      </c>
      <c r="H293" s="29">
        <f>'CALPUFF 2015 Averages'!J293</f>
        <v>7.1004932246520863E-3</v>
      </c>
      <c r="I293" s="29">
        <f>'CALPUFF 2015 Averages'!K293</f>
        <v>5.8293732878319945E-2</v>
      </c>
      <c r="J293" s="29">
        <f>'CALPUFF 2015 Averages'!L293</f>
        <v>2.4514313213342211E-2</v>
      </c>
      <c r="K293" s="29">
        <f>'CALPUFF 2015 Averages'!M293</f>
        <v>2.89572830191859E-2</v>
      </c>
      <c r="L293" s="29">
        <f>'CALPUFF 2015 Averages'!N293</f>
        <v>5.5816610298210726E-3</v>
      </c>
      <c r="M293" s="29">
        <f>'CALPUFF 2015 Averages'!O293</f>
        <v>7.1873797681717533E-2</v>
      </c>
      <c r="N293" s="29">
        <f>'CALPUFF 2015 Averages'!P293</f>
        <v>1.2330746631295936E-2</v>
      </c>
      <c r="O293" s="29">
        <f>'CALPUFF 2015 Averages'!Q293</f>
        <v>3.3379663935607311E-2</v>
      </c>
      <c r="P293" s="29">
        <f>'CALPUFF 2015 Averages'!R293</f>
        <v>7.3439495149105359E-3</v>
      </c>
    </row>
    <row r="294" spans="1:16" x14ac:dyDescent="0.25">
      <c r="A294" s="25" t="s">
        <v>868</v>
      </c>
      <c r="B294" s="30" t="s">
        <v>74</v>
      </c>
      <c r="C294" s="31" t="s">
        <v>869</v>
      </c>
      <c r="D294" s="32">
        <v>3809</v>
      </c>
      <c r="E294" s="31">
        <v>3</v>
      </c>
      <c r="F294" s="31" t="s">
        <v>870</v>
      </c>
      <c r="G294" s="29">
        <f>'CALPUFF 2015 Averages'!I294</f>
        <v>0.30353931080644969</v>
      </c>
      <c r="H294" s="29">
        <f>'CALPUFF 2015 Averages'!J294</f>
        <v>4.0806000000000002E-2</v>
      </c>
      <c r="I294" s="29">
        <f>'CALPUFF 2015 Averages'!K294</f>
        <v>0.87765000000000004</v>
      </c>
      <c r="J294" s="29">
        <f>'CALPUFF 2015 Averages'!L294</f>
        <v>7.8198000000000004E-2</v>
      </c>
      <c r="K294" s="29">
        <f>'CALPUFF 2015 Averages'!M294</f>
        <v>0.24396000000000001</v>
      </c>
      <c r="L294" s="29">
        <f>'CALPUFF 2015 Averages'!N294</f>
        <v>6.5570000000000003E-2</v>
      </c>
      <c r="M294" s="29">
        <f>'CALPUFF 2015 Averages'!O294</f>
        <v>0.39473000000000003</v>
      </c>
      <c r="N294" s="29">
        <f>'CALPUFF 2015 Averages'!P294</f>
        <v>6.7085000000000006E-2</v>
      </c>
      <c r="O294" s="29">
        <f>'CALPUFF 2015 Averages'!Q294</f>
        <v>0.25672</v>
      </c>
      <c r="P294" s="29">
        <f>'CALPUFF 2015 Averages'!R294</f>
        <v>2.9187000000000001E-2</v>
      </c>
    </row>
    <row r="295" spans="1:16" x14ac:dyDescent="0.25">
      <c r="A295" s="25" t="s">
        <v>871</v>
      </c>
      <c r="B295" s="30" t="s">
        <v>74</v>
      </c>
      <c r="C295" s="31" t="s">
        <v>869</v>
      </c>
      <c r="D295" s="32">
        <v>3809</v>
      </c>
      <c r="E295" s="31" t="s">
        <v>148</v>
      </c>
      <c r="F295" s="31" t="s">
        <v>872</v>
      </c>
      <c r="G295" s="29">
        <f>'CALPUFF 2015 Averages'!I295</f>
        <v>0.17609</v>
      </c>
      <c r="H295" s="29">
        <f>'CALPUFF 2015 Averages'!J295</f>
        <v>1.7541999999999999E-2</v>
      </c>
      <c r="I295" s="29">
        <f>'CALPUFF 2015 Averages'!K295</f>
        <v>0.53993000000000002</v>
      </c>
      <c r="J295" s="29">
        <f>'CALPUFF 2015 Averages'!L295</f>
        <v>7.5606999999999994E-2</v>
      </c>
      <c r="K295" s="29">
        <f>'CALPUFF 2015 Averages'!M295</f>
        <v>0.1087</v>
      </c>
      <c r="L295" s="29">
        <f>'CALPUFF 2015 Averages'!N295</f>
        <v>2.3477000000000001E-2</v>
      </c>
      <c r="M295" s="29">
        <f>'CALPUFF 2015 Averages'!O295</f>
        <v>0.19689999999999999</v>
      </c>
      <c r="N295" s="29">
        <f>'CALPUFF 2015 Averages'!P295</f>
        <v>3.6903999999999999E-2</v>
      </c>
      <c r="O295" s="29">
        <f>'CALPUFF 2015 Averages'!Q295</f>
        <v>0.16211</v>
      </c>
      <c r="P295" s="29">
        <f>'CALPUFF 2015 Averages'!R295</f>
        <v>1.2201E-2</v>
      </c>
    </row>
    <row r="296" spans="1:16" x14ac:dyDescent="0.25">
      <c r="A296" s="25" t="s">
        <v>873</v>
      </c>
      <c r="B296" s="30" t="s">
        <v>77</v>
      </c>
      <c r="C296" s="31" t="s">
        <v>874</v>
      </c>
      <c r="D296" s="32"/>
      <c r="E296" s="31">
        <v>1</v>
      </c>
      <c r="F296" s="31" t="s">
        <v>875</v>
      </c>
      <c r="G296" s="29">
        <f>'CALPUFF 2015 Averages'!I296</f>
        <v>4.777558143795959E-3</v>
      </c>
      <c r="H296" s="29">
        <f>'CALPUFF 2015 Averages'!J296</f>
        <v>8.0192891020999264E-3</v>
      </c>
      <c r="I296" s="29">
        <f>'CALPUFF 2015 Averages'!K296</f>
        <v>3.5657683291093409E-3</v>
      </c>
      <c r="J296" s="29">
        <f>'CALPUFF 2015 Averages'!L296</f>
        <v>7.731242849384503E-3</v>
      </c>
      <c r="K296" s="29">
        <f>'CALPUFF 2015 Averages'!M296</f>
        <v>7.4640621379435182E-3</v>
      </c>
      <c r="L296" s="29">
        <f>'CALPUFF 2015 Averages'!N296</f>
        <v>1.8794254616220127E-2</v>
      </c>
      <c r="M296" s="29">
        <f>'CALPUFF 2015 Averages'!O296</f>
        <v>5.8379748823316428E-3</v>
      </c>
      <c r="N296" s="29">
        <f>'CALPUFF 2015 Averages'!P296</f>
        <v>1.3634867849384502E-2</v>
      </c>
      <c r="O296" s="29">
        <f>'CALPUFF 2015 Averages'!Q296</f>
        <v>2.6203048515568428E-3</v>
      </c>
      <c r="P296" s="29">
        <f>'CALPUFF 2015 Averages'!R296</f>
        <v>5.3535889753801589E-3</v>
      </c>
    </row>
    <row r="297" spans="1:16" x14ac:dyDescent="0.25">
      <c r="A297" s="25" t="s">
        <v>876</v>
      </c>
      <c r="B297" s="30" t="s">
        <v>77</v>
      </c>
      <c r="C297" s="31" t="s">
        <v>874</v>
      </c>
      <c r="D297" s="32"/>
      <c r="E297" s="31">
        <v>2</v>
      </c>
      <c r="F297" s="31" t="s">
        <v>877</v>
      </c>
      <c r="G297" s="29">
        <f>'CALPUFF 2015 Averages'!I297</f>
        <v>5.3333E-3</v>
      </c>
      <c r="H297" s="29">
        <f>'CALPUFF 2015 Averages'!J297</f>
        <v>3.1355475997474486E-2</v>
      </c>
      <c r="I297" s="29">
        <f>'CALPUFF 2015 Averages'!K297</f>
        <v>2.3174134503757712E-2</v>
      </c>
      <c r="J297" s="29">
        <f>'CALPUFF 2015 Averages'!L297</f>
        <v>2.5689334344895006E-2</v>
      </c>
      <c r="K297" s="29">
        <f>'CALPUFF 2015 Averages'!M297</f>
        <v>3.6758064848571248E-2</v>
      </c>
      <c r="L297" s="29">
        <f>'CALPUFF 2015 Averages'!N297</f>
        <v>7.4856790158659023E-2</v>
      </c>
      <c r="M297" s="29">
        <f>'CALPUFF 2015 Averages'!O297</f>
        <v>3.8023702886005824E-2</v>
      </c>
      <c r="N297" s="29">
        <f>'CALPUFF 2015 Averages'!P297</f>
        <v>5.1784958960467621E-2</v>
      </c>
      <c r="O297" s="29">
        <f>'CALPUFF 2015 Averages'!Q297</f>
        <v>1.4759931200228109E-2</v>
      </c>
      <c r="P297" s="29">
        <f>'CALPUFF 2015 Averages'!R297</f>
        <v>2.796046772846697E-2</v>
      </c>
    </row>
    <row r="298" spans="1:16" x14ac:dyDescent="0.25">
      <c r="A298" s="25" t="s">
        <v>878</v>
      </c>
      <c r="B298" s="30" t="s">
        <v>77</v>
      </c>
      <c r="C298" s="31" t="s">
        <v>879</v>
      </c>
      <c r="D298" s="32">
        <v>4050</v>
      </c>
      <c r="E298" s="31">
        <v>5</v>
      </c>
      <c r="F298" s="31"/>
      <c r="G298" s="29">
        <f>'CALPUFF 2015 Averages'!I298</f>
        <v>3.0519832941089769E-2</v>
      </c>
      <c r="H298" s="29">
        <f>'CALPUFF 2015 Averages'!J298</f>
        <v>1.7633930393179868E-3</v>
      </c>
      <c r="I298" s="29">
        <f>'CALPUFF 2015 Averages'!K298</f>
        <v>3.7864726031440712E-2</v>
      </c>
      <c r="J298" s="29">
        <f>'CALPUFF 2015 Averages'!L298</f>
        <v>4.1964040866348633E-3</v>
      </c>
      <c r="K298" s="29">
        <f>'CALPUFF 2015 Averages'!M298</f>
        <v>5.939875458027967E-2</v>
      </c>
      <c r="L298" s="29">
        <f>'CALPUFF 2015 Averages'!N298</f>
        <v>4.010300988617114E-3</v>
      </c>
      <c r="M298" s="29">
        <f>'CALPUFF 2015 Averages'!O298</f>
        <v>5.2755828033063223E-2</v>
      </c>
      <c r="N298" s="29">
        <f>'CALPUFF 2015 Averages'!P298</f>
        <v>3.4679383846801465E-3</v>
      </c>
      <c r="O298" s="29">
        <f>'CALPUFF 2015 Averages'!Q298</f>
        <v>3.409584371141295E-2</v>
      </c>
      <c r="P298" s="29">
        <f>'CALPUFF 2015 Averages'!R298</f>
        <v>1.9008195669880099E-3</v>
      </c>
    </row>
    <row r="299" spans="1:16" x14ac:dyDescent="0.25">
      <c r="A299" s="25" t="s">
        <v>880</v>
      </c>
      <c r="B299" s="30" t="s">
        <v>77</v>
      </c>
      <c r="C299" s="31" t="s">
        <v>881</v>
      </c>
      <c r="D299" s="32">
        <v>4143</v>
      </c>
      <c r="E299" s="31">
        <v>1</v>
      </c>
      <c r="F299" s="31"/>
      <c r="G299" s="29">
        <f>'CALPUFF 2015 Averages'!I299</f>
        <v>2.2063857722902048E-3</v>
      </c>
      <c r="H299" s="29">
        <f>'CALPUFF 2015 Averages'!J299</f>
        <v>3.2116931851481441E-3</v>
      </c>
      <c r="I299" s="29">
        <f>'CALPUFF 2015 Averages'!K299</f>
        <v>3.1828802024358644E-3</v>
      </c>
      <c r="J299" s="29">
        <f>'CALPUFF 2015 Averages'!L299</f>
        <v>1.305852988922619E-2</v>
      </c>
      <c r="K299" s="29">
        <f>'CALPUFF 2015 Averages'!M299</f>
        <v>4.5173805219468821E-3</v>
      </c>
      <c r="L299" s="29">
        <f>'CALPUFF 2015 Averages'!N299</f>
        <v>6.6884005078171093E-3</v>
      </c>
      <c r="M299" s="29">
        <f>'CALPUFF 2015 Averages'!O299</f>
        <v>3.1559897695489546E-3</v>
      </c>
      <c r="N299" s="29">
        <f>'CALPUFF 2015 Averages'!P299</f>
        <v>4.9471360022921122E-3</v>
      </c>
      <c r="O299" s="29">
        <f>'CALPUFF 2015 Averages'!Q299</f>
        <v>2.1576042562413307E-3</v>
      </c>
      <c r="P299" s="29">
        <f>'CALPUFF 2015 Averages'!R299</f>
        <v>3.0340909758150604E-3</v>
      </c>
    </row>
    <row r="300" spans="1:16" x14ac:dyDescent="0.25">
      <c r="A300" s="25" t="s">
        <v>882</v>
      </c>
      <c r="B300" s="30" t="s">
        <v>77</v>
      </c>
      <c r="C300" s="31" t="s">
        <v>883</v>
      </c>
      <c r="D300" s="32">
        <v>4054</v>
      </c>
      <c r="E300" s="31">
        <v>2</v>
      </c>
      <c r="F300" s="31"/>
      <c r="G300" s="29">
        <f>'CALPUFF 2015 Averages'!I300</f>
        <v>6.3760121231158685E-3</v>
      </c>
      <c r="H300" s="29">
        <f>'CALPUFF 2015 Averages'!J300</f>
        <v>2.4676428812535171E-3</v>
      </c>
      <c r="I300" s="29">
        <f>'CALPUFF 2015 Averages'!K300</f>
        <v>1.0638233849197508E-2</v>
      </c>
      <c r="J300" s="29">
        <f>'CALPUFF 2015 Averages'!L300</f>
        <v>1.0758507036539289E-2</v>
      </c>
      <c r="K300" s="29">
        <f>'CALPUFF 2015 Averages'!M300</f>
        <v>1.7680633973150409E-2</v>
      </c>
      <c r="L300" s="29">
        <f>'CALPUFF 2015 Averages'!N300</f>
        <v>8.3308907174006012E-3</v>
      </c>
      <c r="M300" s="29">
        <f>'CALPUFF 2015 Averages'!O300</f>
        <v>1.4672838934674451E-2</v>
      </c>
      <c r="N300" s="29">
        <f>'CALPUFF 2015 Averages'!P300</f>
        <v>5.2102891022154573E-3</v>
      </c>
      <c r="O300" s="29">
        <f>'CALPUFF 2015 Averages'!Q300</f>
        <v>5.1474948316291951E-3</v>
      </c>
      <c r="P300" s="29">
        <f>'CALPUFF 2015 Averages'!R300</f>
        <v>1.9421725144027025E-3</v>
      </c>
    </row>
    <row r="301" spans="1:16" x14ac:dyDescent="0.25">
      <c r="A301" s="34" t="s">
        <v>884</v>
      </c>
      <c r="B301" s="30" t="s">
        <v>77</v>
      </c>
      <c r="C301" s="31" t="s">
        <v>885</v>
      </c>
      <c r="D301" s="32"/>
      <c r="E301" s="31" t="s">
        <v>429</v>
      </c>
      <c r="F301" s="31" t="s">
        <v>886</v>
      </c>
      <c r="G301" s="29">
        <f>'CALPUFF 2015 Averages'!I301</f>
        <v>7.2121995023511048E-4</v>
      </c>
      <c r="H301" s="29">
        <f>'CALPUFF 2015 Averages'!J301</f>
        <v>3.7772434297713791E-3</v>
      </c>
      <c r="I301" s="29">
        <f>'CALPUFF 2015 Averages'!K301</f>
        <v>1.4632500608852139E-3</v>
      </c>
      <c r="J301" s="29">
        <f>'CALPUFF 2015 Averages'!L301</f>
        <v>1.0066616473922445E-2</v>
      </c>
      <c r="K301" s="29">
        <f>'CALPUFF 2015 Averages'!M301</f>
        <v>1.7516204435934985E-3</v>
      </c>
      <c r="L301" s="29">
        <f>'CALPUFF 2015 Averages'!N301</f>
        <v>8.9384031721039432E-3</v>
      </c>
      <c r="M301" s="29">
        <f>'CALPUFF 2015 Averages'!O301</f>
        <v>1.613889536486298E-3</v>
      </c>
      <c r="N301" s="29">
        <f>'CALPUFF 2015 Averages'!P301</f>
        <v>8.8233285183299606E-3</v>
      </c>
      <c r="O301" s="29">
        <f>'CALPUFF 2015 Averages'!Q301</f>
        <v>5.9454739918101589E-4</v>
      </c>
      <c r="P301" s="29">
        <f>'CALPUFF 2015 Averages'!R301</f>
        <v>3.147216853205511E-3</v>
      </c>
    </row>
    <row r="302" spans="1:16" x14ac:dyDescent="0.25">
      <c r="A302" s="25" t="s">
        <v>887</v>
      </c>
      <c r="B302" s="30" t="s">
        <v>78</v>
      </c>
      <c r="C302" s="31" t="s">
        <v>888</v>
      </c>
      <c r="D302" s="32">
        <v>3942</v>
      </c>
      <c r="E302" s="31">
        <v>3</v>
      </c>
      <c r="F302" s="31" t="s">
        <v>889</v>
      </c>
      <c r="G302" s="29">
        <f>'CALPUFF 2015 Averages'!I302</f>
        <v>0</v>
      </c>
      <c r="H302" s="29">
        <f>'CALPUFF 2015 Averages'!J302</f>
        <v>0</v>
      </c>
      <c r="I302" s="29">
        <f>'CALPUFF 2015 Averages'!K302</f>
        <v>0</v>
      </c>
      <c r="J302" s="29">
        <f>'CALPUFF 2015 Averages'!L302</f>
        <v>0</v>
      </c>
      <c r="K302" s="29">
        <f>'CALPUFF 2015 Averages'!M302</f>
        <v>0</v>
      </c>
      <c r="L302" s="29">
        <f>'CALPUFF 2015 Averages'!N302</f>
        <v>0</v>
      </c>
      <c r="M302" s="29">
        <f>'CALPUFF 2015 Averages'!O302</f>
        <v>0</v>
      </c>
      <c r="N302" s="29">
        <f>'CALPUFF 2015 Averages'!P302</f>
        <v>0</v>
      </c>
      <c r="O302" s="29">
        <f>'CALPUFF 2015 Averages'!Q302</f>
        <v>0</v>
      </c>
      <c r="P302" s="29">
        <f>'CALPUFF 2015 Averages'!R302</f>
        <v>0</v>
      </c>
    </row>
    <row r="303" spans="1:16" x14ac:dyDescent="0.25">
      <c r="A303" s="25" t="s">
        <v>890</v>
      </c>
      <c r="B303" s="35" t="s">
        <v>78</v>
      </c>
      <c r="C303" s="31" t="s">
        <v>891</v>
      </c>
      <c r="D303" s="32">
        <v>3943</v>
      </c>
      <c r="E303" s="31">
        <v>1</v>
      </c>
      <c r="F303" s="31" t="s">
        <v>892</v>
      </c>
      <c r="G303" s="29">
        <f>'CALPUFF 2015 Averages'!I303</f>
        <v>2.5008209934123615E-2</v>
      </c>
      <c r="H303" s="29">
        <f>'CALPUFF 2015 Averages'!J303</f>
        <v>2.3250100499389165E-2</v>
      </c>
      <c r="I303" s="29">
        <f>'CALPUFF 2015 Averages'!K303</f>
        <v>2.6935664618341182E-2</v>
      </c>
      <c r="J303" s="29">
        <f>'CALPUFF 2015 Averages'!L303</f>
        <v>0.12246004681296083</v>
      </c>
      <c r="K303" s="29">
        <f>'CALPUFF 2015 Averages'!M303</f>
        <v>2.9064965197555026E-2</v>
      </c>
      <c r="L303" s="29">
        <f>'CALPUFF 2015 Averages'!N303</f>
        <v>3.8297179607586197E-2</v>
      </c>
      <c r="M303" s="29">
        <f>'CALPUFF 2015 Averages'!O303</f>
        <v>4.3309152220873358E-2</v>
      </c>
      <c r="N303" s="29">
        <f>'CALPUFF 2015 Averages'!P303</f>
        <v>5.6793046634093736E-2</v>
      </c>
      <c r="O303" s="29">
        <f>'CALPUFF 2015 Averages'!Q303</f>
        <v>1.9724143718534655E-2</v>
      </c>
      <c r="P303" s="29">
        <f>'CALPUFF 2015 Averages'!R303</f>
        <v>2.7674194831510394E-2</v>
      </c>
    </row>
    <row r="304" spans="1:16" x14ac:dyDescent="0.25">
      <c r="A304" s="25" t="s">
        <v>893</v>
      </c>
      <c r="B304" s="35" t="s">
        <v>78</v>
      </c>
      <c r="C304" s="31" t="s">
        <v>891</v>
      </c>
      <c r="D304" s="32">
        <v>3943</v>
      </c>
      <c r="E304" s="31">
        <v>2</v>
      </c>
      <c r="F304" s="31" t="s">
        <v>894</v>
      </c>
      <c r="G304" s="29">
        <f>'CALPUFF 2015 Averages'!I304</f>
        <v>2.8167289365918422E-2</v>
      </c>
      <c r="H304" s="29">
        <f>'CALPUFF 2015 Averages'!J304</f>
        <v>2.215827794360194E-2</v>
      </c>
      <c r="I304" s="29">
        <f>'CALPUFF 2015 Averages'!K304</f>
        <v>3.0340338208357229E-2</v>
      </c>
      <c r="J304" s="29">
        <f>'CALPUFF 2015 Averages'!L304</f>
        <v>0.11704583481307021</v>
      </c>
      <c r="K304" s="29">
        <f>'CALPUFF 2015 Averages'!M304</f>
        <v>3.2737888911844433E-2</v>
      </c>
      <c r="L304" s="29">
        <f>'CALPUFF 2015 Averages'!N304</f>
        <v>3.6618013059121483E-2</v>
      </c>
      <c r="M304" s="29">
        <f>'CALPUFF 2015 Averages'!O304</f>
        <v>4.8780940940750403E-2</v>
      </c>
      <c r="N304" s="29">
        <f>'CALPUFF 2015 Averages'!P304</f>
        <v>5.4543519693852884E-2</v>
      </c>
      <c r="O304" s="29">
        <f>'CALPUFF 2015 Averages'!Q304</f>
        <v>2.2218098228710605E-2</v>
      </c>
      <c r="P304" s="29">
        <f>'CALPUFF 2015 Averages'!R304</f>
        <v>2.6396895243092734E-2</v>
      </c>
    </row>
    <row r="305" spans="1:17" x14ac:dyDescent="0.25">
      <c r="A305" s="25" t="s">
        <v>895</v>
      </c>
      <c r="B305" s="35" t="s">
        <v>78</v>
      </c>
      <c r="C305" s="31" t="s">
        <v>896</v>
      </c>
      <c r="D305" s="32"/>
      <c r="E305" s="31" t="s">
        <v>897</v>
      </c>
      <c r="F305" s="31" t="s">
        <v>898</v>
      </c>
      <c r="G305" s="29">
        <f>'CALPUFF 2015 Averages'!I305</f>
        <v>5.2516756913740789E-2</v>
      </c>
      <c r="H305" s="29">
        <f>'CALPUFF 2015 Averages'!J305</f>
        <v>0.10270222063009127</v>
      </c>
      <c r="I305" s="29">
        <f>'CALPUFF 2015 Averages'!K305</f>
        <v>0.13769303574933753</v>
      </c>
      <c r="J305" s="29">
        <f>'CALPUFF 2015 Averages'!L305</f>
        <v>0.27448650382765727</v>
      </c>
      <c r="K305" s="29">
        <f>'CALPUFF 2015 Averages'!M305</f>
        <v>0.10311176064873884</v>
      </c>
      <c r="L305" s="29">
        <f>'CALPUFF 2015 Averages'!N305</f>
        <v>0.15701006784277161</v>
      </c>
      <c r="M305" s="29">
        <f>'CALPUFF 2015 Averages'!O305</f>
        <v>0.17290400821964866</v>
      </c>
      <c r="N305" s="29">
        <f>'CALPUFF 2015 Averages'!P305</f>
        <v>0.15937261662086563</v>
      </c>
      <c r="O305" s="29">
        <f>'CALPUFF 2015 Averages'!Q305</f>
        <v>5.9231796569830214E-2</v>
      </c>
      <c r="P305" s="29">
        <f>'CALPUFF 2015 Averages'!R305</f>
        <v>0.1522968067033075</v>
      </c>
    </row>
    <row r="306" spans="1:17" x14ac:dyDescent="0.25">
      <c r="A306" s="25" t="s">
        <v>899</v>
      </c>
      <c r="B306" s="35" t="s">
        <v>78</v>
      </c>
      <c r="C306" s="31" t="s">
        <v>900</v>
      </c>
      <c r="D306" s="32">
        <v>3935</v>
      </c>
      <c r="E306" s="31">
        <v>3</v>
      </c>
      <c r="F306" s="31" t="s">
        <v>901</v>
      </c>
      <c r="G306" s="29">
        <f>'CALPUFF 2015 Averages'!I306</f>
        <v>2.2941584900542503E-2</v>
      </c>
      <c r="H306" s="29">
        <f>'CALPUFF 2015 Averages'!J306</f>
        <v>2.5077588305680402E-2</v>
      </c>
      <c r="I306" s="29">
        <f>'CALPUFF 2015 Averages'!K306</f>
        <v>6.8746601928546591E-2</v>
      </c>
      <c r="J306" s="29">
        <f>'CALPUFF 2015 Averages'!L306</f>
        <v>0.12440042134078752</v>
      </c>
      <c r="K306" s="29">
        <f>'CALPUFF 2015 Averages'!M306</f>
        <v>2.3263513687848892E-2</v>
      </c>
      <c r="L306" s="29">
        <f>'CALPUFF 2015 Averages'!N306</f>
        <v>7.5028066275116545E-2</v>
      </c>
      <c r="M306" s="29">
        <f>'CALPUFF 2015 Averages'!O306</f>
        <v>2.533997414104883E-2</v>
      </c>
      <c r="N306" s="29">
        <f>'CALPUFF 2015 Averages'!P306</f>
        <v>3.3461066994295192E-2</v>
      </c>
      <c r="O306" s="29">
        <f>'CALPUFF 2015 Averages'!Q306</f>
        <v>1.8719458077154916E-2</v>
      </c>
      <c r="P306" s="29">
        <f>'CALPUFF 2015 Averages'!R306</f>
        <v>2.6702953905713565E-2</v>
      </c>
    </row>
    <row r="307" spans="1:17" x14ac:dyDescent="0.25">
      <c r="A307" s="25" t="s">
        <v>902</v>
      </c>
      <c r="B307" s="35" t="s">
        <v>78</v>
      </c>
      <c r="C307" s="31" t="s">
        <v>900</v>
      </c>
      <c r="D307" s="32">
        <v>3935</v>
      </c>
      <c r="E307" s="31" t="s">
        <v>148</v>
      </c>
      <c r="F307" s="31" t="s">
        <v>903</v>
      </c>
      <c r="G307" s="29">
        <f>'CALPUFF 2015 Averages'!I307</f>
        <v>2.2254185469216793E-2</v>
      </c>
      <c r="H307" s="29">
        <f>'CALPUFF 2015 Averages'!J307</f>
        <v>1.4081396957409962E-2</v>
      </c>
      <c r="I307" s="29">
        <f>'CALPUFF 2015 Averages'!K307</f>
        <v>3.5877285312814346E-2</v>
      </c>
      <c r="J307" s="29">
        <f>'CALPUFF 2015 Averages'!L307</f>
        <v>3.161051352780745E-2</v>
      </c>
      <c r="K307" s="29">
        <f>'CALPUFF 2015 Averages'!M307</f>
        <v>1.6406711742074646E-2</v>
      </c>
      <c r="L307" s="29">
        <f>'CALPUFF 2015 Averages'!N307</f>
        <v>2.4780411797036224E-2</v>
      </c>
      <c r="M307" s="29">
        <f>'CALPUFF 2015 Averages'!O307</f>
        <v>2.9739060986612192E-2</v>
      </c>
      <c r="N307" s="29">
        <f>'CALPUFF 2015 Averages'!P307</f>
        <v>2.4454891062002885E-2</v>
      </c>
      <c r="O307" s="29">
        <f>'CALPUFF 2015 Averages'!Q307</f>
        <v>2.0104113926019643E-2</v>
      </c>
      <c r="P307" s="29">
        <f>'CALPUFF 2015 Averages'!R307</f>
        <v>1.2521464259418653E-2</v>
      </c>
    </row>
    <row r="308" spans="1:17" x14ac:dyDescent="0.25">
      <c r="A308" s="25" t="s">
        <v>904</v>
      </c>
      <c r="B308" s="35" t="s">
        <v>78</v>
      </c>
      <c r="C308" s="31" t="s">
        <v>905</v>
      </c>
      <c r="D308" s="32">
        <v>3947</v>
      </c>
      <c r="E308" s="31" t="s">
        <v>233</v>
      </c>
      <c r="F308" s="31" t="s">
        <v>906</v>
      </c>
      <c r="G308" s="29">
        <f>'CALPUFF 2015 Averages'!I308</f>
        <v>0.14111957664847843</v>
      </c>
      <c r="H308" s="29">
        <f>'CALPUFF 2015 Averages'!J308</f>
        <v>1.6987139590139588E-2</v>
      </c>
      <c r="I308" s="29">
        <f>'CALPUFF 2015 Averages'!K308</f>
        <v>0.18945552866052864</v>
      </c>
      <c r="J308" s="29">
        <f>'CALPUFF 2015 Averages'!L308</f>
        <v>4.8396430798930794E-2</v>
      </c>
      <c r="K308" s="29">
        <f>'CALPUFF 2015 Averages'!M308</f>
        <v>0.14670572913572913</v>
      </c>
      <c r="L308" s="29">
        <f>'CALPUFF 2015 Averages'!N308</f>
        <v>2.3292163498663497E-2</v>
      </c>
      <c r="M308" s="29">
        <f>'CALPUFF 2015 Averages'!O308</f>
        <v>0.28649223938223939</v>
      </c>
      <c r="N308" s="29">
        <f>'CALPUFF 2015 Averages'!P308</f>
        <v>2.7172412681912683E-2</v>
      </c>
      <c r="O308" s="29">
        <f>'CALPUFF 2015 Averages'!Q308</f>
        <v>8.1724509801009787E-2</v>
      </c>
      <c r="P308" s="29">
        <f>'CALPUFF 2015 Averages'!R308</f>
        <v>1.8223149836649837E-2</v>
      </c>
    </row>
    <row r="309" spans="1:17" x14ac:dyDescent="0.25">
      <c r="A309" s="25" t="s">
        <v>907</v>
      </c>
      <c r="B309" s="35" t="s">
        <v>78</v>
      </c>
      <c r="C309" s="31" t="s">
        <v>908</v>
      </c>
      <c r="D309" s="32">
        <v>3936</v>
      </c>
      <c r="E309" s="31" t="s">
        <v>148</v>
      </c>
      <c r="F309" s="31" t="s">
        <v>909</v>
      </c>
      <c r="G309" s="29">
        <f>'CALPUFF 2015 Averages'!I309</f>
        <v>6.900762951492237E-2</v>
      </c>
      <c r="H309" s="29">
        <f>'CALPUFF 2015 Averages'!J309</f>
        <v>1.8906964499184931E-2</v>
      </c>
      <c r="I309" s="29">
        <f>'CALPUFF 2015 Averages'!K309</f>
        <v>0.28314728672341966</v>
      </c>
      <c r="J309" s="29">
        <f>'CALPUFF 2015 Averages'!L309</f>
        <v>5.7047693080963587E-2</v>
      </c>
      <c r="K309" s="29">
        <f>'CALPUFF 2015 Averages'!M309</f>
        <v>0.10405942175330556</v>
      </c>
      <c r="L309" s="29">
        <f>'CALPUFF 2015 Averages'!N309</f>
        <v>3.5931021554066286E-2</v>
      </c>
      <c r="M309" s="29">
        <f>'CALPUFF 2015 Averages'!O309</f>
        <v>0.11877556257924289</v>
      </c>
      <c r="N309" s="29">
        <f>'CALPUFF 2015 Averages'!P309</f>
        <v>4.008628672341967E-2</v>
      </c>
      <c r="O309" s="29">
        <f>'CALPUFF 2015 Averages'!Q309</f>
        <v>9.9843199148704931E-2</v>
      </c>
      <c r="P309" s="29">
        <f>'CALPUFF 2015 Averages'!R309</f>
        <v>1.4290454736460786E-2</v>
      </c>
    </row>
    <row r="310" spans="1:17" x14ac:dyDescent="0.25">
      <c r="A310" s="25" t="s">
        <v>910</v>
      </c>
      <c r="B310" s="35" t="s">
        <v>78</v>
      </c>
      <c r="C310" s="31" t="s">
        <v>911</v>
      </c>
      <c r="D310" s="32">
        <v>56671</v>
      </c>
      <c r="E310" s="31">
        <v>1</v>
      </c>
      <c r="F310" s="31"/>
      <c r="G310" s="29">
        <f>'CALPUFF 2015 Averages'!I310</f>
        <v>1.3565856874154261E-2</v>
      </c>
      <c r="H310" s="29">
        <f>'CALPUFF 2015 Averages'!J310</f>
        <v>6.3542886693376934E-3</v>
      </c>
      <c r="I310" s="29">
        <f>'CALPUFF 2015 Averages'!K310</f>
        <v>1.4646384993856941E-2</v>
      </c>
      <c r="J310" s="29">
        <f>'CALPUFF 2015 Averages'!L310</f>
        <v>3.5225739397115326E-2</v>
      </c>
      <c r="K310" s="29">
        <f>'CALPUFF 2015 Averages'!M310</f>
        <v>1.5440324487440133E-2</v>
      </c>
      <c r="L310" s="29">
        <f>'CALPUFF 2015 Averages'!N310</f>
        <v>1.1729991581407568E-2</v>
      </c>
      <c r="M310" s="29">
        <f>'CALPUFF 2015 Averages'!O310</f>
        <v>2.370244320703653E-2</v>
      </c>
      <c r="N310" s="29">
        <f>'CALPUFF 2015 Averages'!P310</f>
        <v>1.7928866905096163E-2</v>
      </c>
      <c r="O310" s="29">
        <f>'CALPUFF 2015 Averages'!Q310</f>
        <v>1.0508410893098782E-2</v>
      </c>
      <c r="P310" s="29">
        <f>'CALPUFF 2015 Averages'!R310</f>
        <v>8.4187628857255916E-3</v>
      </c>
    </row>
    <row r="311" spans="1:17" x14ac:dyDescent="0.25">
      <c r="A311" s="25" t="s">
        <v>912</v>
      </c>
      <c r="B311" s="35" t="s">
        <v>78</v>
      </c>
      <c r="C311" s="31" t="s">
        <v>913</v>
      </c>
      <c r="D311" s="32">
        <v>3948</v>
      </c>
      <c r="E311" s="31" t="s">
        <v>148</v>
      </c>
      <c r="F311" s="31" t="s">
        <v>914</v>
      </c>
      <c r="G311" s="29">
        <f>'CALPUFF 2015 Averages'!I311</f>
        <v>4.0248743342632516E-2</v>
      </c>
      <c r="H311" s="29">
        <f>'CALPUFF 2015 Averages'!J311</f>
        <v>1.6880353540830714E-2</v>
      </c>
      <c r="I311" s="29">
        <f>'CALPUFF 2015 Averages'!K311</f>
        <v>5.787592940028196E-2</v>
      </c>
      <c r="J311" s="29">
        <f>'CALPUFF 2015 Averages'!L311</f>
        <v>4.9475023316343132E-2</v>
      </c>
      <c r="K311" s="29">
        <f>'CALPUFF 2015 Averages'!M311</f>
        <v>4.0974430105194665E-2</v>
      </c>
      <c r="L311" s="29">
        <f>'CALPUFF 2015 Averages'!N311</f>
        <v>2.3853921212449846E-2</v>
      </c>
      <c r="M311" s="29">
        <f>'CALPUFF 2015 Averages'!O311</f>
        <v>8.7979931406571954E-2</v>
      </c>
      <c r="N311" s="29">
        <f>'CALPUFF 2015 Averages'!P311</f>
        <v>2.2130542240537902E-2</v>
      </c>
      <c r="O311" s="29">
        <f>'CALPUFF 2015 Averages'!Q311</f>
        <v>2.4654439052163541E-2</v>
      </c>
      <c r="P311" s="29">
        <f>'CALPUFF 2015 Averages'!R311</f>
        <v>1.934383391172324E-2</v>
      </c>
    </row>
    <row r="312" spans="1:17" x14ac:dyDescent="0.25">
      <c r="A312" s="25" t="s">
        <v>915</v>
      </c>
      <c r="B312" s="35" t="s">
        <v>78</v>
      </c>
      <c r="C312" s="31" t="s">
        <v>916</v>
      </c>
      <c r="D312" s="32">
        <v>3954</v>
      </c>
      <c r="E312" s="31" t="s">
        <v>148</v>
      </c>
      <c r="F312" s="31" t="s">
        <v>917</v>
      </c>
      <c r="G312" s="29">
        <f>'CALPUFF 2015 Averages'!I312</f>
        <v>1.770369223284101E-2</v>
      </c>
      <c r="H312" s="29">
        <f>'CALPUFF 2015 Averages'!J312</f>
        <v>1.6619851061553587E-2</v>
      </c>
      <c r="I312" s="29">
        <f>'CALPUFF 2015 Averages'!K312</f>
        <v>4.2967429259502379E-2</v>
      </c>
      <c r="J312" s="29">
        <f>'CALPUFF 2015 Averages'!L312</f>
        <v>6.221713146343838E-2</v>
      </c>
      <c r="K312" s="29">
        <f>'CALPUFF 2015 Averages'!M312</f>
        <v>2.0151927959263367E-2</v>
      </c>
      <c r="L312" s="29">
        <f>'CALPUFF 2015 Averages'!N312</f>
        <v>3.6837887241880148E-2</v>
      </c>
      <c r="M312" s="29">
        <f>'CALPUFF 2015 Averages'!O312</f>
        <v>3.2457102345786276E-2</v>
      </c>
      <c r="N312" s="29">
        <f>'CALPUFF 2015 Averages'!P312</f>
        <v>3.9014212483607404E-2</v>
      </c>
      <c r="O312" s="29">
        <f>'CALPUFF 2015 Averages'!Q312</f>
        <v>1.4217540503909644E-2</v>
      </c>
      <c r="P312" s="29">
        <f>'CALPUFF 2015 Averages'!R312</f>
        <v>2.1267352760004663E-2</v>
      </c>
    </row>
    <row r="313" spans="1:17" x14ac:dyDescent="0.25">
      <c r="A313" s="25" t="s">
        <v>918</v>
      </c>
      <c r="B313" s="35" t="s">
        <v>78</v>
      </c>
      <c r="C313" s="31" t="s">
        <v>919</v>
      </c>
      <c r="D313" s="32">
        <v>6264</v>
      </c>
      <c r="E313" s="31">
        <v>1</v>
      </c>
      <c r="F313" s="31" t="s">
        <v>920</v>
      </c>
      <c r="G313" s="29">
        <f>'CALPUFF 2015 Averages'!I313</f>
        <v>3.5071365744621413E-2</v>
      </c>
      <c r="H313" s="29">
        <f>'CALPUFF 2015 Averages'!J313</f>
        <v>2.0200106259243011E-2</v>
      </c>
      <c r="I313" s="29">
        <f>'CALPUFF 2015 Averages'!K313</f>
        <v>9.1475632780809807E-2</v>
      </c>
      <c r="J313" s="29">
        <f>'CALPUFF 2015 Averages'!L313</f>
        <v>9.8252486315570348E-2</v>
      </c>
      <c r="K313" s="29">
        <f>'CALPUFF 2015 Averages'!M313</f>
        <v>3.6814748781415767E-2</v>
      </c>
      <c r="L313" s="29">
        <f>'CALPUFF 2015 Averages'!N313</f>
        <v>6.2813697502165131E-2</v>
      </c>
      <c r="M313" s="29">
        <f>'CALPUFF 2015 Averages'!O313</f>
        <v>3.968266466890194E-2</v>
      </c>
      <c r="N313" s="29">
        <f>'CALPUFF 2015 Averages'!P313</f>
        <v>3.3200247902481196E-2</v>
      </c>
      <c r="O313" s="29">
        <f>'CALPUFF 2015 Averages'!Q313</f>
        <v>3.2025875831237789E-2</v>
      </c>
      <c r="P313" s="29">
        <f>'CALPUFF 2015 Averages'!R313</f>
        <v>2.2083754638869742E-2</v>
      </c>
    </row>
    <row r="314" spans="1:17" x14ac:dyDescent="0.25">
      <c r="A314" s="34" t="s">
        <v>921</v>
      </c>
      <c r="B314" s="35" t="s">
        <v>78</v>
      </c>
      <c r="C314" s="31" t="s">
        <v>922</v>
      </c>
      <c r="D314" s="32">
        <v>3938</v>
      </c>
      <c r="E314" s="31" t="s">
        <v>923</v>
      </c>
      <c r="F314" s="31" t="s">
        <v>924</v>
      </c>
      <c r="G314" s="29">
        <f>'CALPUFF 2015 Averages'!I314</f>
        <v>0</v>
      </c>
      <c r="H314" s="29">
        <f>'CALPUFF 2015 Averages'!J314</f>
        <v>0</v>
      </c>
      <c r="I314" s="29">
        <f>'CALPUFF 2015 Averages'!K314</f>
        <v>0</v>
      </c>
      <c r="J314" s="29">
        <f>'CALPUFF 2015 Averages'!L314</f>
        <v>0</v>
      </c>
      <c r="K314" s="29">
        <f>'CALPUFF 2015 Averages'!M314</f>
        <v>0</v>
      </c>
      <c r="L314" s="29">
        <f>'CALPUFF 2015 Averages'!N314</f>
        <v>0</v>
      </c>
      <c r="M314" s="29">
        <f>'CALPUFF 2015 Averages'!O314</f>
        <v>0</v>
      </c>
      <c r="N314" s="29">
        <f>'CALPUFF 2015 Averages'!P314</f>
        <v>0</v>
      </c>
      <c r="O314" s="29">
        <f>'CALPUFF 2015 Averages'!Q314</f>
        <v>0</v>
      </c>
      <c r="P314" s="29">
        <f>'CALPUFF 2015 Averages'!R314</f>
        <v>0</v>
      </c>
    </row>
    <row r="315" spans="1:17" x14ac:dyDescent="0.25">
      <c r="A315" s="25" t="s">
        <v>925</v>
      </c>
      <c r="B315" s="35" t="s">
        <v>78</v>
      </c>
      <c r="C315" s="31" t="s">
        <v>926</v>
      </c>
      <c r="D315" s="32">
        <v>6004</v>
      </c>
      <c r="E315" s="31">
        <v>1</v>
      </c>
      <c r="F315" s="31" t="s">
        <v>927</v>
      </c>
      <c r="G315" s="29">
        <f>'CALPUFF 2015 Averages'!I315</f>
        <v>4.8669815102328859E-2</v>
      </c>
      <c r="H315" s="29">
        <f>'CALPUFF 2015 Averages'!J315</f>
        <v>3.0580083271689741E-2</v>
      </c>
      <c r="I315" s="29">
        <f>'CALPUFF 2015 Averages'!K315</f>
        <v>9.8441019549825648E-2</v>
      </c>
      <c r="J315" s="29">
        <f>'CALPUFF 2015 Averages'!L315</f>
        <v>6.8096999048927409E-2</v>
      </c>
      <c r="K315" s="29">
        <f>'CALPUFF 2015 Averages'!M315</f>
        <v>4.2498409066892111E-2</v>
      </c>
      <c r="L315" s="29">
        <f>'CALPUFF 2015 Averages'!N315</f>
        <v>3.8671632463278038E-2</v>
      </c>
      <c r="M315" s="29">
        <f>'CALPUFF 2015 Averages'!O315</f>
        <v>8.327896375356654E-2</v>
      </c>
      <c r="N315" s="29">
        <f>'CALPUFF 2015 Averages'!P315</f>
        <v>5.5264285533129037E-2</v>
      </c>
      <c r="O315" s="29">
        <f>'CALPUFF 2015 Averages'!Q315</f>
        <v>3.3058742365000532E-2</v>
      </c>
      <c r="P315" s="29">
        <f>'CALPUFF 2015 Averages'!R315</f>
        <v>4.9135185881855656E-2</v>
      </c>
    </row>
    <row r="316" spans="1:17" x14ac:dyDescent="0.25">
      <c r="A316" s="25" t="s">
        <v>928</v>
      </c>
      <c r="B316" s="35" t="s">
        <v>78</v>
      </c>
      <c r="C316" s="31" t="s">
        <v>926</v>
      </c>
      <c r="D316" s="32">
        <v>6004</v>
      </c>
      <c r="E316" s="31">
        <v>2</v>
      </c>
      <c r="F316" s="31" t="s">
        <v>929</v>
      </c>
      <c r="G316" s="29">
        <f>'CALPUFF 2015 Averages'!I316</f>
        <v>4.4866702470981353E-2</v>
      </c>
      <c r="H316" s="29">
        <f>'CALPUFF 2015 Averages'!J316</f>
        <v>4.4993703726282107E-2</v>
      </c>
      <c r="I316" s="29">
        <f>'CALPUFF 2015 Averages'!K316</f>
        <v>9.1938540577611833E-2</v>
      </c>
      <c r="J316" s="29">
        <f>'CALPUFF 2015 Averages'!L316</f>
        <v>9.9015702126038246E-2</v>
      </c>
      <c r="K316" s="29">
        <f>'CALPUFF 2015 Averages'!M316</f>
        <v>3.9686908557494481E-2</v>
      </c>
      <c r="L316" s="29">
        <f>'CALPUFF 2015 Averages'!N316</f>
        <v>5.6546994208641316E-2</v>
      </c>
      <c r="M316" s="29">
        <f>'CALPUFF 2015 Averages'!O316</f>
        <v>7.7749785719728723E-2</v>
      </c>
      <c r="N316" s="29">
        <f>'CALPUFF 2015 Averages'!P316</f>
        <v>8.0224568543778102E-2</v>
      </c>
      <c r="O316" s="29">
        <f>'CALPUFF 2015 Averages'!Q316</f>
        <v>3.0944110569229601E-2</v>
      </c>
      <c r="P316" s="29">
        <f>'CALPUFF 2015 Averages'!R316</f>
        <v>7.1919340851939351E-2</v>
      </c>
    </row>
    <row r="317" spans="1:17" x14ac:dyDescent="0.25">
      <c r="B317" s="40"/>
      <c r="C317" s="40"/>
      <c r="D317" s="41"/>
      <c r="E317" s="42"/>
      <c r="F317" s="43" t="s">
        <v>930</v>
      </c>
      <c r="G317" s="44"/>
      <c r="H317" s="44"/>
      <c r="I317" s="45"/>
      <c r="J317" s="45"/>
      <c r="K317" s="46"/>
      <c r="L317" s="46"/>
      <c r="M317" s="47"/>
      <c r="N317" s="47"/>
      <c r="O317" s="52"/>
      <c r="P317" s="52"/>
    </row>
    <row r="318" spans="1:17" x14ac:dyDescent="0.25">
      <c r="A318" s="14"/>
      <c r="B318" s="30"/>
      <c r="C318" s="40"/>
      <c r="D318" s="41"/>
      <c r="E318" s="42"/>
      <c r="F318" s="42"/>
    </row>
    <row r="319" spans="1:17" x14ac:dyDescent="0.25">
      <c r="A319" s="14"/>
      <c r="B319" s="207" t="s">
        <v>1219</v>
      </c>
      <c r="C319" s="85"/>
      <c r="D319" s="115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</row>
    <row r="320" spans="1:17" x14ac:dyDescent="0.25">
      <c r="A320" s="14"/>
      <c r="B320" s="116" t="s">
        <v>83</v>
      </c>
      <c r="C320" s="117"/>
      <c r="D320" s="116"/>
      <c r="E320" s="118"/>
      <c r="F320" s="118"/>
      <c r="G320" s="118"/>
      <c r="H320" s="63" t="s">
        <v>1202</v>
      </c>
      <c r="I320" s="190"/>
      <c r="J320" s="64" t="s">
        <v>1203</v>
      </c>
      <c r="K320" s="191"/>
      <c r="L320" s="67" t="s">
        <v>1204</v>
      </c>
      <c r="M320" s="192"/>
      <c r="N320" s="66" t="s">
        <v>1205</v>
      </c>
      <c r="O320" s="50"/>
      <c r="P320" s="65" t="s">
        <v>1206</v>
      </c>
      <c r="Q320" s="51"/>
    </row>
    <row r="321" spans="1:17" ht="47.25" x14ac:dyDescent="0.25">
      <c r="A321" s="14"/>
      <c r="B321" s="119" t="s">
        <v>86</v>
      </c>
      <c r="C321" s="120" t="s">
        <v>87</v>
      </c>
      <c r="D321" s="121" t="s">
        <v>88</v>
      </c>
      <c r="E321" s="122" t="s">
        <v>89</v>
      </c>
      <c r="F321" s="123" t="s">
        <v>941</v>
      </c>
      <c r="G321" s="124" t="s">
        <v>942</v>
      </c>
      <c r="H321" s="125" t="s">
        <v>943</v>
      </c>
      <c r="I321" s="125" t="s">
        <v>944</v>
      </c>
      <c r="J321" s="126" t="s">
        <v>943</v>
      </c>
      <c r="K321" s="126" t="s">
        <v>944</v>
      </c>
      <c r="L321" s="127" t="s">
        <v>943</v>
      </c>
      <c r="M321" s="127" t="s">
        <v>944</v>
      </c>
      <c r="N321" s="128" t="s">
        <v>943</v>
      </c>
      <c r="O321" s="128" t="s">
        <v>944</v>
      </c>
      <c r="P321" s="129" t="s">
        <v>943</v>
      </c>
      <c r="Q321" s="129" t="s">
        <v>944</v>
      </c>
    </row>
    <row r="322" spans="1:17" x14ac:dyDescent="0.25">
      <c r="A322" s="14"/>
      <c r="B322" s="130" t="s">
        <v>50</v>
      </c>
      <c r="C322" s="131" t="s">
        <v>945</v>
      </c>
      <c r="D322" s="132">
        <v>8065311</v>
      </c>
      <c r="E322" s="132">
        <v>48</v>
      </c>
      <c r="F322" s="132">
        <v>1367.5</v>
      </c>
      <c r="G322" s="132">
        <v>144</v>
      </c>
      <c r="H322" s="133">
        <v>1.6115999999999998E-2</v>
      </c>
      <c r="I322" s="133">
        <v>1.6716999999999999E-3</v>
      </c>
      <c r="J322" s="133">
        <v>2.3977999999999999E-2</v>
      </c>
      <c r="K322" s="133">
        <v>3.6822999999999999E-3</v>
      </c>
      <c r="L322" s="133">
        <v>2.6176999999999999E-2</v>
      </c>
      <c r="M322" s="133">
        <v>2.0666E-3</v>
      </c>
      <c r="N322" s="133">
        <v>2.2019E-2</v>
      </c>
      <c r="O322" s="133">
        <v>1.6063E-3</v>
      </c>
      <c r="P322" s="133">
        <v>2.3154999999999999E-2</v>
      </c>
      <c r="Q322" s="133">
        <v>1.5996999999999999E-3</v>
      </c>
    </row>
    <row r="323" spans="1:17" x14ac:dyDescent="0.25">
      <c r="A323" s="14"/>
      <c r="B323" s="134" t="s">
        <v>50</v>
      </c>
      <c r="C323" s="135" t="s">
        <v>945</v>
      </c>
      <c r="D323" s="118">
        <v>8065311</v>
      </c>
      <c r="E323" s="118">
        <v>49</v>
      </c>
      <c r="F323" s="132">
        <v>1553.9</v>
      </c>
      <c r="G323" s="132">
        <v>206.9</v>
      </c>
      <c r="H323" s="133">
        <v>1.8228000000000001E-2</v>
      </c>
      <c r="I323" s="133">
        <v>2.2182999999999999E-3</v>
      </c>
      <c r="J323" s="133">
        <v>2.6719E-2</v>
      </c>
      <c r="K323" s="133">
        <v>5.2088999999999998E-3</v>
      </c>
      <c r="L323" s="133">
        <v>2.9236999999999999E-2</v>
      </c>
      <c r="M323" s="133">
        <v>2.8782E-3</v>
      </c>
      <c r="N323" s="133">
        <v>2.5055000000000001E-2</v>
      </c>
      <c r="O323" s="133">
        <v>2.2862999999999998E-3</v>
      </c>
      <c r="P323" s="133">
        <v>2.6190999999999999E-2</v>
      </c>
      <c r="Q323" s="133">
        <v>2.0958999999999999E-3</v>
      </c>
    </row>
    <row r="324" spans="1:17" x14ac:dyDescent="0.25">
      <c r="A324" s="14"/>
      <c r="B324" s="134" t="s">
        <v>50</v>
      </c>
      <c r="C324" s="135" t="s">
        <v>946</v>
      </c>
      <c r="D324" s="118">
        <v>7793311</v>
      </c>
      <c r="E324" s="118">
        <v>292</v>
      </c>
      <c r="F324" s="132">
        <v>742.3</v>
      </c>
      <c r="G324" s="132">
        <v>63</v>
      </c>
      <c r="H324" s="133">
        <v>1.0451E-2</v>
      </c>
      <c r="I324" s="133">
        <v>9.1618999999999999E-4</v>
      </c>
      <c r="J324" s="133">
        <v>1.7014999999999999E-2</v>
      </c>
      <c r="K324" s="133">
        <v>2.0219000000000001E-3</v>
      </c>
      <c r="L324" s="133">
        <v>1.3150999999999999E-2</v>
      </c>
      <c r="M324" s="133">
        <v>1.132E-3</v>
      </c>
      <c r="N324" s="133">
        <v>9.3510999999999993E-3</v>
      </c>
      <c r="O324" s="133">
        <v>6.1868000000000003E-4</v>
      </c>
      <c r="P324" s="133">
        <v>1.0687E-2</v>
      </c>
      <c r="Q324" s="133">
        <v>7.7530999999999997E-4</v>
      </c>
    </row>
    <row r="325" spans="1:17" x14ac:dyDescent="0.25">
      <c r="A325" s="14"/>
      <c r="B325" s="134" t="s">
        <v>51</v>
      </c>
      <c r="C325" s="135" t="s">
        <v>947</v>
      </c>
      <c r="D325" s="118">
        <v>8192011</v>
      </c>
      <c r="E325" s="118">
        <v>0</v>
      </c>
      <c r="F325" s="132">
        <v>446.7</v>
      </c>
      <c r="G325" s="132">
        <v>262.3</v>
      </c>
      <c r="H325" s="133">
        <v>5.3147999999999997E-3</v>
      </c>
      <c r="I325" s="133">
        <v>3.7276000000000002E-3</v>
      </c>
      <c r="J325" s="133">
        <v>9.2876E-3</v>
      </c>
      <c r="K325" s="133">
        <v>5.0312999999999998E-3</v>
      </c>
      <c r="L325" s="133">
        <v>6.2452000000000002E-3</v>
      </c>
      <c r="M325" s="133">
        <v>6.2541000000000003E-3</v>
      </c>
      <c r="N325" s="133">
        <v>9.7514000000000003E-3</v>
      </c>
      <c r="O325" s="133">
        <v>5.3628E-3</v>
      </c>
      <c r="P325" s="133">
        <v>5.7172000000000004E-3</v>
      </c>
      <c r="Q325" s="133">
        <v>4.1380999999999996E-3</v>
      </c>
    </row>
    <row r="326" spans="1:17" x14ac:dyDescent="0.25">
      <c r="A326" s="14"/>
      <c r="B326" s="134" t="s">
        <v>51</v>
      </c>
      <c r="C326" s="135" t="s">
        <v>948</v>
      </c>
      <c r="D326" s="118">
        <v>4873211</v>
      </c>
      <c r="E326" s="118">
        <v>1</v>
      </c>
      <c r="F326" s="132">
        <v>233.6</v>
      </c>
      <c r="G326" s="132">
        <v>27.9</v>
      </c>
      <c r="H326" s="133">
        <v>4.8845E-3</v>
      </c>
      <c r="I326" s="133">
        <v>3.7544999999999999E-4</v>
      </c>
      <c r="J326" s="133">
        <v>5.8735000000000002E-3</v>
      </c>
      <c r="K326" s="133">
        <v>1.1236E-3</v>
      </c>
      <c r="L326" s="133">
        <v>4.0198999999999999E-3</v>
      </c>
      <c r="M326" s="133">
        <v>2.9840999999999998E-4</v>
      </c>
      <c r="N326" s="133">
        <v>5.0568999999999996E-3</v>
      </c>
      <c r="O326" s="133">
        <v>4.9719E-4</v>
      </c>
      <c r="P326" s="133">
        <v>4.4389E-3</v>
      </c>
      <c r="Q326" s="133">
        <v>2.7865000000000002E-4</v>
      </c>
    </row>
    <row r="327" spans="1:17" x14ac:dyDescent="0.25">
      <c r="A327" s="14"/>
      <c r="B327" s="134" t="s">
        <v>51</v>
      </c>
      <c r="C327" s="135" t="s">
        <v>949</v>
      </c>
      <c r="D327" s="118">
        <v>4885311</v>
      </c>
      <c r="E327" s="118">
        <v>1</v>
      </c>
      <c r="F327" s="132">
        <v>514.79999999999995</v>
      </c>
      <c r="G327" s="132">
        <v>108.6</v>
      </c>
      <c r="H327" s="133">
        <v>8.8432000000000007E-3</v>
      </c>
      <c r="I327" s="133">
        <v>9.5465999999999997E-4</v>
      </c>
      <c r="J327" s="133">
        <v>1.1535999999999999E-2</v>
      </c>
      <c r="K327" s="133">
        <v>3.7905999999999999E-3</v>
      </c>
      <c r="L327" s="133">
        <v>1.1889E-2</v>
      </c>
      <c r="M327" s="133">
        <v>1.0924000000000001E-3</v>
      </c>
      <c r="N327" s="133">
        <v>1.1108E-2</v>
      </c>
      <c r="O327" s="133">
        <v>1.4333E-3</v>
      </c>
      <c r="P327" s="133">
        <v>7.6512000000000004E-3</v>
      </c>
      <c r="Q327" s="133">
        <v>1.1257999999999999E-3</v>
      </c>
    </row>
    <row r="328" spans="1:17" x14ac:dyDescent="0.25">
      <c r="A328" s="14"/>
      <c r="B328" s="134" t="s">
        <v>51</v>
      </c>
      <c r="C328" s="135" t="s">
        <v>950</v>
      </c>
      <c r="D328" s="118">
        <v>7364611</v>
      </c>
      <c r="E328" s="118">
        <v>1</v>
      </c>
      <c r="F328" s="132">
        <v>776.8</v>
      </c>
      <c r="G328" s="132">
        <v>73.8</v>
      </c>
      <c r="H328" s="133">
        <v>6.9671999999999998E-3</v>
      </c>
      <c r="I328" s="133">
        <v>4.7112E-4</v>
      </c>
      <c r="J328" s="133">
        <v>1.0507000000000001E-2</v>
      </c>
      <c r="K328" s="133">
        <v>9.7282E-4</v>
      </c>
      <c r="L328" s="133">
        <v>7.2582000000000002E-3</v>
      </c>
      <c r="M328" s="133">
        <v>6.6728999999999996E-4</v>
      </c>
      <c r="N328" s="133">
        <v>7.5291000000000004E-3</v>
      </c>
      <c r="O328" s="133">
        <v>5.7176000000000004E-4</v>
      </c>
      <c r="P328" s="133">
        <v>7.5429E-3</v>
      </c>
      <c r="Q328" s="133">
        <v>5.4087999999999998E-4</v>
      </c>
    </row>
    <row r="329" spans="1:17" x14ac:dyDescent="0.25">
      <c r="A329" s="14"/>
      <c r="B329" s="136" t="s">
        <v>51</v>
      </c>
      <c r="C329" s="135" t="s">
        <v>948</v>
      </c>
      <c r="D329" s="118">
        <v>4873211</v>
      </c>
      <c r="E329" s="118">
        <v>2</v>
      </c>
      <c r="F329" s="132">
        <v>233.6</v>
      </c>
      <c r="G329" s="132">
        <v>27.9</v>
      </c>
      <c r="H329" s="133">
        <v>4.8845E-3</v>
      </c>
      <c r="I329" s="133">
        <v>3.7544999999999999E-4</v>
      </c>
      <c r="J329" s="133">
        <v>5.8735000000000002E-3</v>
      </c>
      <c r="K329" s="133">
        <v>1.1236E-3</v>
      </c>
      <c r="L329" s="133">
        <v>4.0198999999999999E-3</v>
      </c>
      <c r="M329" s="133">
        <v>2.9840999999999998E-4</v>
      </c>
      <c r="N329" s="133">
        <v>5.0568999999999996E-3</v>
      </c>
      <c r="O329" s="133">
        <v>4.9719E-4</v>
      </c>
      <c r="P329" s="133">
        <v>4.4389E-3</v>
      </c>
      <c r="Q329" s="133">
        <v>2.7865000000000002E-4</v>
      </c>
    </row>
    <row r="330" spans="1:17" x14ac:dyDescent="0.25">
      <c r="A330" s="14"/>
      <c r="B330" s="136" t="s">
        <v>51</v>
      </c>
      <c r="C330" s="135" t="s">
        <v>951</v>
      </c>
      <c r="D330" s="118">
        <v>5552011</v>
      </c>
      <c r="E330" s="118">
        <v>2</v>
      </c>
      <c r="F330" s="132">
        <v>353.8</v>
      </c>
      <c r="G330" s="132">
        <v>118.2</v>
      </c>
      <c r="H330" s="133">
        <v>9.9644E-3</v>
      </c>
      <c r="I330" s="133">
        <v>1.9312000000000001E-3</v>
      </c>
      <c r="J330" s="133">
        <v>8.0294000000000008E-3</v>
      </c>
      <c r="K330" s="133">
        <v>2.7428000000000001E-3</v>
      </c>
      <c r="L330" s="133">
        <v>6.8864E-3</v>
      </c>
      <c r="M330" s="133">
        <v>2.4104E-3</v>
      </c>
      <c r="N330" s="133">
        <v>7.7692000000000004E-3</v>
      </c>
      <c r="O330" s="133">
        <v>2.0761E-3</v>
      </c>
      <c r="P330" s="133">
        <v>7.6005999999999999E-3</v>
      </c>
      <c r="Q330" s="133">
        <v>2.0041E-3</v>
      </c>
    </row>
    <row r="331" spans="1:17" x14ac:dyDescent="0.25">
      <c r="A331" s="14"/>
      <c r="B331" s="136" t="s">
        <v>51</v>
      </c>
      <c r="C331" s="135" t="s">
        <v>952</v>
      </c>
      <c r="D331" s="118">
        <v>8223611</v>
      </c>
      <c r="E331" s="118">
        <v>2</v>
      </c>
      <c r="F331" s="132">
        <v>405.3</v>
      </c>
      <c r="G331" s="132">
        <v>129.9</v>
      </c>
      <c r="H331" s="133">
        <v>4.7410000000000004E-3</v>
      </c>
      <c r="I331" s="133">
        <v>1.4731E-3</v>
      </c>
      <c r="J331" s="133">
        <v>7.4814E-3</v>
      </c>
      <c r="K331" s="133">
        <v>3.8731E-3</v>
      </c>
      <c r="L331" s="133">
        <v>7.7675000000000001E-3</v>
      </c>
      <c r="M331" s="133">
        <v>2.0790000000000001E-3</v>
      </c>
      <c r="N331" s="133">
        <v>6.1162999999999999E-3</v>
      </c>
      <c r="O331" s="133">
        <v>1.4373999999999999E-3</v>
      </c>
      <c r="P331" s="133">
        <v>4.0163999999999998E-3</v>
      </c>
      <c r="Q331" s="133">
        <v>1.1386E-3</v>
      </c>
    </row>
    <row r="332" spans="1:17" x14ac:dyDescent="0.25">
      <c r="A332" s="14"/>
      <c r="B332" s="136" t="s">
        <v>51</v>
      </c>
      <c r="C332" s="135" t="s">
        <v>949</v>
      </c>
      <c r="D332" s="118">
        <v>4885311</v>
      </c>
      <c r="E332" s="118">
        <v>4</v>
      </c>
      <c r="F332" s="132">
        <v>478</v>
      </c>
      <c r="G332" s="132">
        <v>203.4</v>
      </c>
      <c r="H332" s="133">
        <v>8.1492999999999999E-3</v>
      </c>
      <c r="I332" s="133">
        <v>1.7895000000000001E-3</v>
      </c>
      <c r="J332" s="133">
        <v>1.0673E-2</v>
      </c>
      <c r="K332" s="133">
        <v>7.1824000000000002E-3</v>
      </c>
      <c r="L332" s="133">
        <v>1.0996000000000001E-2</v>
      </c>
      <c r="M332" s="133">
        <v>2.0649000000000002E-3</v>
      </c>
      <c r="N332" s="133">
        <v>1.0307999999999999E-2</v>
      </c>
      <c r="O332" s="133">
        <v>2.7345999999999998E-3</v>
      </c>
      <c r="P332" s="133">
        <v>7.0645999999999999E-3</v>
      </c>
      <c r="Q332" s="133">
        <v>2.1749E-3</v>
      </c>
    </row>
    <row r="333" spans="1:17" x14ac:dyDescent="0.25">
      <c r="A333" s="14"/>
      <c r="B333" s="136" t="s">
        <v>51</v>
      </c>
      <c r="C333" s="135" t="s">
        <v>953</v>
      </c>
      <c r="D333" s="118">
        <v>7376411</v>
      </c>
      <c r="E333" s="118">
        <v>4</v>
      </c>
      <c r="F333" s="132">
        <v>480.9</v>
      </c>
      <c r="G333" s="132">
        <v>103.9</v>
      </c>
      <c r="H333" s="133">
        <v>8.2678999999999999E-3</v>
      </c>
      <c r="I333" s="133">
        <v>1.7909E-3</v>
      </c>
      <c r="J333" s="133">
        <v>1.2489E-2</v>
      </c>
      <c r="K333" s="133">
        <v>4.3099000000000002E-3</v>
      </c>
      <c r="L333" s="133">
        <v>8.4963999999999994E-3</v>
      </c>
      <c r="M333" s="133">
        <v>2.6059E-3</v>
      </c>
      <c r="N333" s="133">
        <v>7.6873000000000002E-3</v>
      </c>
      <c r="O333" s="133">
        <v>1.5039999999999999E-3</v>
      </c>
      <c r="P333" s="133">
        <v>7.5678000000000004E-3</v>
      </c>
      <c r="Q333" s="133">
        <v>1.1739000000000001E-3</v>
      </c>
    </row>
    <row r="334" spans="1:17" x14ac:dyDescent="0.25">
      <c r="A334" s="14"/>
      <c r="B334" s="136" t="s">
        <v>51</v>
      </c>
      <c r="C334" s="135" t="s">
        <v>954</v>
      </c>
      <c r="D334" s="118">
        <v>7376511</v>
      </c>
      <c r="E334" s="118">
        <v>4</v>
      </c>
      <c r="F334" s="132">
        <v>229.8</v>
      </c>
      <c r="G334" s="132">
        <v>32.700000000000003</v>
      </c>
      <c r="H334" s="133">
        <v>3.6695999999999999E-3</v>
      </c>
      <c r="I334" s="133">
        <v>4.1170999999999997E-4</v>
      </c>
      <c r="J334" s="133">
        <v>4.8154000000000001E-3</v>
      </c>
      <c r="K334" s="133">
        <v>6.5110999999999999E-4</v>
      </c>
      <c r="L334" s="133">
        <v>4.2288999999999998E-3</v>
      </c>
      <c r="M334" s="133">
        <v>6.6074000000000005E-4</v>
      </c>
      <c r="N334" s="133">
        <v>7.0943999999999998E-3</v>
      </c>
      <c r="O334" s="133">
        <v>6.0451999999999999E-4</v>
      </c>
      <c r="P334" s="133">
        <v>3.4404000000000001E-3</v>
      </c>
      <c r="Q334" s="133">
        <v>5.4131000000000003E-4</v>
      </c>
    </row>
    <row r="335" spans="1:17" x14ac:dyDescent="0.25">
      <c r="A335" s="14"/>
      <c r="B335" s="136" t="s">
        <v>51</v>
      </c>
      <c r="C335" s="135" t="s">
        <v>954</v>
      </c>
      <c r="D335" s="118">
        <v>7376511</v>
      </c>
      <c r="E335" s="118">
        <v>5</v>
      </c>
      <c r="F335" s="132">
        <v>273.3</v>
      </c>
      <c r="G335" s="132">
        <v>36.6</v>
      </c>
      <c r="H335" s="133">
        <v>4.3842000000000004E-3</v>
      </c>
      <c r="I335" s="133">
        <v>4.6224999999999999E-4</v>
      </c>
      <c r="J335" s="133">
        <v>5.7311000000000003E-3</v>
      </c>
      <c r="K335" s="133">
        <v>7.3098E-4</v>
      </c>
      <c r="L335" s="133">
        <v>5.1013999999999999E-3</v>
      </c>
      <c r="M335" s="133">
        <v>7.071E-4</v>
      </c>
      <c r="N335" s="133">
        <v>8.2631000000000007E-3</v>
      </c>
      <c r="O335" s="133">
        <v>6.6783999999999995E-4</v>
      </c>
      <c r="P335" s="133">
        <v>4.1111000000000003E-3</v>
      </c>
      <c r="Q335" s="133">
        <v>6.3427999999999998E-4</v>
      </c>
    </row>
    <row r="336" spans="1:17" x14ac:dyDescent="0.25">
      <c r="A336" s="14"/>
      <c r="B336" s="136" t="s">
        <v>51</v>
      </c>
      <c r="C336" s="135" t="s">
        <v>954</v>
      </c>
      <c r="D336" s="118">
        <v>7376511</v>
      </c>
      <c r="E336" s="118">
        <v>8</v>
      </c>
      <c r="F336" s="132">
        <v>253.3</v>
      </c>
      <c r="G336" s="132">
        <v>41.3</v>
      </c>
      <c r="H336" s="133">
        <v>4.0417999999999999E-3</v>
      </c>
      <c r="I336" s="133">
        <v>5.1504000000000003E-4</v>
      </c>
      <c r="J336" s="133">
        <v>5.2995000000000004E-3</v>
      </c>
      <c r="K336" s="133">
        <v>8.2165000000000005E-4</v>
      </c>
      <c r="L336" s="133">
        <v>4.6750000000000003E-3</v>
      </c>
      <c r="M336" s="133">
        <v>8.4471000000000004E-4</v>
      </c>
      <c r="N336" s="133">
        <v>7.8180999999999997E-3</v>
      </c>
      <c r="O336" s="133">
        <v>7.6563E-4</v>
      </c>
      <c r="P336" s="133">
        <v>3.8043E-3</v>
      </c>
      <c r="Q336" s="133">
        <v>6.8327999999999998E-4</v>
      </c>
    </row>
    <row r="337" spans="1:17" x14ac:dyDescent="0.25">
      <c r="A337" s="14"/>
      <c r="B337" s="136" t="s">
        <v>51</v>
      </c>
      <c r="C337" s="135" t="s">
        <v>954</v>
      </c>
      <c r="D337" s="118">
        <v>7376511</v>
      </c>
      <c r="E337" s="118">
        <v>13</v>
      </c>
      <c r="F337" s="132">
        <v>435</v>
      </c>
      <c r="G337" s="132">
        <v>756.9</v>
      </c>
      <c r="H337" s="133">
        <v>7.0232000000000003E-3</v>
      </c>
      <c r="I337" s="133">
        <v>1.0274E-2</v>
      </c>
      <c r="J337" s="133">
        <v>9.1996000000000005E-3</v>
      </c>
      <c r="K337" s="133">
        <v>1.5361E-2</v>
      </c>
      <c r="L337" s="133">
        <v>7.9229000000000001E-3</v>
      </c>
      <c r="M337" s="133">
        <v>1.5734999999999999E-2</v>
      </c>
      <c r="N337" s="133">
        <v>1.3061E-2</v>
      </c>
      <c r="O337" s="133">
        <v>1.4378E-2</v>
      </c>
      <c r="P337" s="133">
        <v>6.4920999999999998E-3</v>
      </c>
      <c r="Q337" s="133">
        <v>1.4220999999999999E-2</v>
      </c>
    </row>
    <row r="338" spans="1:17" x14ac:dyDescent="0.25">
      <c r="A338" s="14"/>
      <c r="B338" s="136" t="s">
        <v>51</v>
      </c>
      <c r="C338" s="135" t="s">
        <v>954</v>
      </c>
      <c r="D338" s="118">
        <v>7376511</v>
      </c>
      <c r="E338" s="118">
        <v>14</v>
      </c>
      <c r="F338" s="132">
        <v>529.5</v>
      </c>
      <c r="G338" s="132">
        <v>41.4</v>
      </c>
      <c r="H338" s="133">
        <v>7.9959999999999996E-3</v>
      </c>
      <c r="I338" s="133">
        <v>5.5641999999999996E-4</v>
      </c>
      <c r="J338" s="133">
        <v>1.1237E-2</v>
      </c>
      <c r="K338" s="133">
        <v>8.3303000000000001E-4</v>
      </c>
      <c r="L338" s="133">
        <v>8.9456999999999991E-3</v>
      </c>
      <c r="M338" s="133">
        <v>7.8852000000000002E-4</v>
      </c>
      <c r="N338" s="133">
        <v>1.6358000000000001E-2</v>
      </c>
      <c r="O338" s="133">
        <v>7.6223999999999997E-4</v>
      </c>
      <c r="P338" s="133">
        <v>7.7435000000000004E-3</v>
      </c>
      <c r="Q338" s="133">
        <v>6.8110000000000002E-4</v>
      </c>
    </row>
    <row r="339" spans="1:17" x14ac:dyDescent="0.25">
      <c r="A339" s="14"/>
      <c r="B339" s="136" t="s">
        <v>51</v>
      </c>
      <c r="C339" s="135" t="s">
        <v>955</v>
      </c>
      <c r="D339" s="118">
        <v>8198511</v>
      </c>
      <c r="E339" s="118">
        <v>15</v>
      </c>
      <c r="F339" s="132">
        <v>352.7</v>
      </c>
      <c r="G339" s="132">
        <v>263.10000000000002</v>
      </c>
      <c r="H339" s="133">
        <v>4.1095999999999997E-3</v>
      </c>
      <c r="I339" s="133">
        <v>2.6254999999999998E-3</v>
      </c>
      <c r="J339" s="133">
        <v>6.6616000000000002E-3</v>
      </c>
      <c r="K339" s="133">
        <v>4.1514000000000004E-3</v>
      </c>
      <c r="L339" s="133">
        <v>3.9937000000000002E-3</v>
      </c>
      <c r="M339" s="133">
        <v>1.7482000000000001E-3</v>
      </c>
      <c r="N339" s="133">
        <v>5.7388999999999999E-3</v>
      </c>
      <c r="O339" s="133">
        <v>3.6738999999999999E-3</v>
      </c>
      <c r="P339" s="133">
        <v>3.1914999999999999E-3</v>
      </c>
      <c r="Q339" s="133">
        <v>1.8407E-3</v>
      </c>
    </row>
    <row r="340" spans="1:17" x14ac:dyDescent="0.25">
      <c r="A340" s="14"/>
      <c r="B340" s="136" t="s">
        <v>51</v>
      </c>
      <c r="C340" s="135" t="s">
        <v>954</v>
      </c>
      <c r="D340" s="118">
        <v>7376511</v>
      </c>
      <c r="E340" s="118">
        <v>31</v>
      </c>
      <c r="F340" s="132">
        <v>214.5</v>
      </c>
      <c r="G340" s="132">
        <v>83.7</v>
      </c>
      <c r="H340" s="133">
        <v>3.4367E-3</v>
      </c>
      <c r="I340" s="133">
        <v>1.1950999999999999E-3</v>
      </c>
      <c r="J340" s="133">
        <v>4.5833999999999996E-3</v>
      </c>
      <c r="K340" s="133">
        <v>1.65E-3</v>
      </c>
      <c r="L340" s="133">
        <v>3.9436999999999996E-3</v>
      </c>
      <c r="M340" s="133">
        <v>1.6649E-3</v>
      </c>
      <c r="N340" s="133">
        <v>6.5297000000000003E-3</v>
      </c>
      <c r="O340" s="133">
        <v>1.5897000000000001E-3</v>
      </c>
      <c r="P340" s="133">
        <v>3.2810999999999999E-3</v>
      </c>
      <c r="Q340" s="133">
        <v>1.4835E-3</v>
      </c>
    </row>
    <row r="341" spans="1:17" x14ac:dyDescent="0.25">
      <c r="A341" s="14"/>
      <c r="B341" s="136" t="s">
        <v>51</v>
      </c>
      <c r="C341" s="135" t="s">
        <v>954</v>
      </c>
      <c r="D341" s="118">
        <v>7376511</v>
      </c>
      <c r="E341" s="118">
        <v>34</v>
      </c>
      <c r="F341" s="132">
        <v>378</v>
      </c>
      <c r="G341" s="132">
        <v>280.5</v>
      </c>
      <c r="H341" s="133">
        <v>6.0791999999999999E-3</v>
      </c>
      <c r="I341" s="133">
        <v>4.1384000000000004E-3</v>
      </c>
      <c r="J341" s="133">
        <v>8.0298000000000001E-3</v>
      </c>
      <c r="K341" s="133">
        <v>5.5491999999999998E-3</v>
      </c>
      <c r="L341" s="133">
        <v>6.9535999999999999E-3</v>
      </c>
      <c r="M341" s="133">
        <v>5.6708000000000001E-3</v>
      </c>
      <c r="N341" s="133">
        <v>1.1471E-2</v>
      </c>
      <c r="O341" s="133">
        <v>5.3883999999999998E-3</v>
      </c>
      <c r="P341" s="133">
        <v>5.7821000000000001E-3</v>
      </c>
      <c r="Q341" s="133">
        <v>5.1602999999999996E-3</v>
      </c>
    </row>
    <row r="342" spans="1:17" x14ac:dyDescent="0.25">
      <c r="A342" s="14"/>
      <c r="B342" s="136" t="s">
        <v>51</v>
      </c>
      <c r="C342" s="135" t="s">
        <v>956</v>
      </c>
      <c r="D342" s="118">
        <v>3986511</v>
      </c>
      <c r="E342" s="118"/>
      <c r="F342" s="132">
        <v>655.8936796872141</v>
      </c>
      <c r="G342" s="132">
        <v>1098.7963817351585</v>
      </c>
      <c r="H342" s="133">
        <v>9.7861000000000007E-3</v>
      </c>
      <c r="I342" s="133">
        <v>2.0015999999999999E-2</v>
      </c>
      <c r="J342" s="133">
        <v>1.1398E-2</v>
      </c>
      <c r="K342" s="133">
        <v>2.1344999999999999E-2</v>
      </c>
      <c r="L342" s="133">
        <v>1.1789000000000001E-2</v>
      </c>
      <c r="M342" s="133">
        <v>2.4936E-2</v>
      </c>
      <c r="N342" s="133">
        <v>1.8298999999999999E-2</v>
      </c>
      <c r="O342" s="133">
        <v>2.1840999999999999E-2</v>
      </c>
      <c r="P342" s="133">
        <v>9.2052000000000002E-3</v>
      </c>
      <c r="Q342" s="133">
        <v>2.3994000000000001E-2</v>
      </c>
    </row>
    <row r="343" spans="1:17" x14ac:dyDescent="0.25">
      <c r="A343" s="14"/>
      <c r="B343" s="136" t="s">
        <v>51</v>
      </c>
      <c r="C343" s="135" t="s">
        <v>957</v>
      </c>
      <c r="D343" s="118">
        <v>4553211</v>
      </c>
      <c r="E343" s="118"/>
      <c r="F343" s="132">
        <v>329.6637374429219</v>
      </c>
      <c r="G343" s="132">
        <v>74.318082191780789</v>
      </c>
      <c r="H343" s="133">
        <v>5.2160000000000002E-3</v>
      </c>
      <c r="I343" s="133">
        <v>6.1868999999999997E-4</v>
      </c>
      <c r="J343" s="133">
        <v>6.4197999999999998E-3</v>
      </c>
      <c r="K343" s="133">
        <v>1.2321000000000001E-3</v>
      </c>
      <c r="L343" s="133">
        <v>5.1168000000000003E-3</v>
      </c>
      <c r="M343" s="133">
        <v>6.0143999999999996E-4</v>
      </c>
      <c r="N343" s="133">
        <v>6.4285999999999996E-3</v>
      </c>
      <c r="O343" s="133">
        <v>1.8258E-3</v>
      </c>
      <c r="P343" s="133">
        <v>5.3723E-3</v>
      </c>
      <c r="Q343" s="133">
        <v>6.3597000000000002E-4</v>
      </c>
    </row>
    <row r="344" spans="1:17" x14ac:dyDescent="0.25">
      <c r="A344" s="14"/>
      <c r="B344" s="136" t="s">
        <v>51</v>
      </c>
      <c r="C344" s="135" t="s">
        <v>958</v>
      </c>
      <c r="D344" s="118">
        <v>8181811</v>
      </c>
      <c r="E344" s="118"/>
      <c r="F344" s="132">
        <v>889.91093607305947</v>
      </c>
      <c r="G344" s="132">
        <v>75.706484018264746</v>
      </c>
      <c r="H344" s="133">
        <v>9.8314000000000006E-3</v>
      </c>
      <c r="I344" s="133">
        <v>5.5886E-4</v>
      </c>
      <c r="J344" s="133">
        <v>1.2359999999999999E-2</v>
      </c>
      <c r="K344" s="133">
        <v>9.1567000000000005E-4</v>
      </c>
      <c r="L344" s="133">
        <v>8.5042999999999994E-3</v>
      </c>
      <c r="M344" s="133">
        <v>5.8898000000000002E-4</v>
      </c>
      <c r="N344" s="133">
        <v>1.0109E-2</v>
      </c>
      <c r="O344" s="133">
        <v>7.4885999999999996E-4</v>
      </c>
      <c r="P344" s="133">
        <v>1.021E-2</v>
      </c>
      <c r="Q344" s="133">
        <v>4.7188999999999998E-4</v>
      </c>
    </row>
    <row r="345" spans="1:17" x14ac:dyDescent="0.25">
      <c r="A345" s="14"/>
      <c r="B345" s="136" t="s">
        <v>51</v>
      </c>
      <c r="C345" s="135" t="s">
        <v>954</v>
      </c>
      <c r="D345" s="118">
        <v>7376511</v>
      </c>
      <c r="E345" s="118"/>
      <c r="F345" s="132">
        <v>803.2804939155244</v>
      </c>
      <c r="G345" s="132">
        <v>619.35066242694006</v>
      </c>
      <c r="H345" s="133">
        <v>1.2876E-2</v>
      </c>
      <c r="I345" s="133">
        <v>8.5135000000000002E-3</v>
      </c>
      <c r="J345" s="133">
        <v>1.6840000000000001E-2</v>
      </c>
      <c r="K345" s="133">
        <v>1.2519000000000001E-2</v>
      </c>
      <c r="L345" s="133">
        <v>1.5062000000000001E-2</v>
      </c>
      <c r="M345" s="133">
        <v>1.2766E-2</v>
      </c>
      <c r="N345" s="133">
        <v>2.4514000000000001E-2</v>
      </c>
      <c r="O345" s="133">
        <v>1.133E-2</v>
      </c>
      <c r="P345" s="133">
        <v>1.2043E-2</v>
      </c>
      <c r="Q345" s="133">
        <v>1.1594E-2</v>
      </c>
    </row>
    <row r="346" spans="1:17" x14ac:dyDescent="0.25">
      <c r="A346" s="14"/>
      <c r="B346" s="136" t="s">
        <v>51</v>
      </c>
      <c r="C346" s="135" t="s">
        <v>950</v>
      </c>
      <c r="D346" s="118">
        <v>7364611</v>
      </c>
      <c r="E346" s="118"/>
      <c r="F346" s="132">
        <v>345.4678184931505</v>
      </c>
      <c r="G346" s="132">
        <v>336.92617351598142</v>
      </c>
      <c r="H346" s="133">
        <v>2.9732000000000001E-3</v>
      </c>
      <c r="I346" s="133">
        <v>2.1445000000000001E-3</v>
      </c>
      <c r="J346" s="133">
        <v>4.7089000000000002E-3</v>
      </c>
      <c r="K346" s="133">
        <v>4.6027000000000004E-3</v>
      </c>
      <c r="L346" s="133">
        <v>2.8557999999999999E-3</v>
      </c>
      <c r="M346" s="133">
        <v>2.6459999999999999E-3</v>
      </c>
      <c r="N346" s="133">
        <v>3.3825000000000001E-3</v>
      </c>
      <c r="O346" s="133">
        <v>2.8357E-3</v>
      </c>
      <c r="P346" s="133">
        <v>3.2204999999999998E-3</v>
      </c>
      <c r="Q346" s="133">
        <v>2.5316000000000002E-3</v>
      </c>
    </row>
    <row r="347" spans="1:17" x14ac:dyDescent="0.25">
      <c r="A347" s="14"/>
      <c r="B347" s="136" t="s">
        <v>51</v>
      </c>
      <c r="C347" s="135" t="s">
        <v>947</v>
      </c>
      <c r="D347" s="118">
        <v>8192011</v>
      </c>
      <c r="E347" s="118"/>
      <c r="F347" s="132">
        <v>479.52074445205392</v>
      </c>
      <c r="G347" s="132">
        <v>722.47011643835549</v>
      </c>
      <c r="H347" s="133">
        <v>5.8476999999999999E-3</v>
      </c>
      <c r="I347" s="133">
        <v>2.3009999999999999E-2</v>
      </c>
      <c r="J347" s="133">
        <v>7.7311000000000003E-3</v>
      </c>
      <c r="K347" s="133">
        <v>1.9685999999999999E-2</v>
      </c>
      <c r="L347" s="133">
        <v>5.2601000000000002E-3</v>
      </c>
      <c r="M347" s="133">
        <v>3.9689000000000002E-2</v>
      </c>
      <c r="N347" s="133">
        <v>1.0772E-2</v>
      </c>
      <c r="O347" s="133">
        <v>3.3071999999999997E-2</v>
      </c>
      <c r="P347" s="133">
        <v>6.2909999999999997E-3</v>
      </c>
      <c r="Q347" s="133">
        <v>2.8218E-2</v>
      </c>
    </row>
    <row r="348" spans="1:17" x14ac:dyDescent="0.25">
      <c r="A348" s="14"/>
      <c r="B348" s="136" t="s">
        <v>53</v>
      </c>
      <c r="C348" s="135" t="s">
        <v>959</v>
      </c>
      <c r="D348" s="118">
        <v>6096411</v>
      </c>
      <c r="E348" s="118">
        <v>1</v>
      </c>
      <c r="F348" s="132">
        <v>346.8</v>
      </c>
      <c r="G348" s="132">
        <v>0.8</v>
      </c>
      <c r="H348" s="133">
        <v>3.973E-3</v>
      </c>
      <c r="I348" s="133">
        <v>6.3816E-6</v>
      </c>
      <c r="J348" s="133">
        <v>8.8386000000000003E-3</v>
      </c>
      <c r="K348" s="133">
        <v>1.5056E-5</v>
      </c>
      <c r="L348" s="133">
        <v>5.2488999999999999E-3</v>
      </c>
      <c r="M348" s="133">
        <v>1.4049000000000001E-5</v>
      </c>
      <c r="N348" s="133">
        <v>5.9198999999999996E-3</v>
      </c>
      <c r="O348" s="133">
        <v>9.0025000000000006E-6</v>
      </c>
      <c r="P348" s="133">
        <v>3.1814999999999999E-3</v>
      </c>
      <c r="Q348" s="133">
        <v>8.4680999999999994E-6</v>
      </c>
    </row>
    <row r="349" spans="1:17" x14ac:dyDescent="0.25">
      <c r="A349" s="14"/>
      <c r="B349" s="136" t="s">
        <v>53</v>
      </c>
      <c r="C349" s="135" t="s">
        <v>960</v>
      </c>
      <c r="D349" s="118">
        <v>7365311</v>
      </c>
      <c r="E349" s="118" t="s">
        <v>961</v>
      </c>
      <c r="F349" s="132">
        <v>451.1</v>
      </c>
      <c r="G349" s="132">
        <v>52</v>
      </c>
      <c r="H349" s="133">
        <v>3.1573E-3</v>
      </c>
      <c r="I349" s="133">
        <v>2.5832999999999997E-4</v>
      </c>
      <c r="J349" s="133">
        <v>6.9392999999999998E-3</v>
      </c>
      <c r="K349" s="133">
        <v>6.8446999999999996E-4</v>
      </c>
      <c r="L349" s="133">
        <v>3.3484000000000001E-3</v>
      </c>
      <c r="M349" s="133">
        <v>2.8246E-4</v>
      </c>
      <c r="N349" s="133">
        <v>2.9508999999999998E-3</v>
      </c>
      <c r="O349" s="133">
        <v>3.4023000000000001E-4</v>
      </c>
      <c r="P349" s="133">
        <v>2.9992E-3</v>
      </c>
      <c r="Q349" s="133">
        <v>3.4080999999999998E-4</v>
      </c>
    </row>
    <row r="350" spans="1:17" x14ac:dyDescent="0.25">
      <c r="A350" s="14"/>
      <c r="B350" s="136" t="s">
        <v>53</v>
      </c>
      <c r="C350" s="135" t="s">
        <v>962</v>
      </c>
      <c r="D350" s="118">
        <v>7352311</v>
      </c>
      <c r="E350" s="118"/>
      <c r="F350" s="132">
        <v>8.4679908675799068E-2</v>
      </c>
      <c r="G350" s="132">
        <v>17.095232876712327</v>
      </c>
      <c r="H350" s="133">
        <v>9.4824999999999998E-7</v>
      </c>
      <c r="I350" s="133">
        <v>7.0557999999999998E-5</v>
      </c>
      <c r="J350" s="133">
        <v>1.2213000000000001E-6</v>
      </c>
      <c r="K350" s="133">
        <v>1.9969000000000001E-4</v>
      </c>
      <c r="L350" s="133">
        <v>8.5924999999999997E-7</v>
      </c>
      <c r="M350" s="133">
        <v>9.7090999999999996E-5</v>
      </c>
      <c r="N350" s="133">
        <v>8.2264000000000001E-7</v>
      </c>
      <c r="O350" s="133">
        <v>1.3143000000000001E-4</v>
      </c>
      <c r="P350" s="133">
        <v>8.9790000000000001E-7</v>
      </c>
      <c r="Q350" s="133">
        <v>7.9330000000000001E-5</v>
      </c>
    </row>
    <row r="351" spans="1:17" x14ac:dyDescent="0.25">
      <c r="A351" s="14"/>
      <c r="B351" s="136" t="s">
        <v>55</v>
      </c>
      <c r="C351" s="135" t="s">
        <v>963</v>
      </c>
      <c r="D351" s="118">
        <v>7236411</v>
      </c>
      <c r="E351" s="118"/>
      <c r="F351" s="132">
        <v>143.77828767123265</v>
      </c>
      <c r="G351" s="132">
        <v>75.807191780821711</v>
      </c>
      <c r="H351" s="133">
        <v>5.9959000000000002E-3</v>
      </c>
      <c r="I351" s="133">
        <v>6.5383000000000004E-3</v>
      </c>
      <c r="J351" s="133">
        <v>4.8541000000000001E-3</v>
      </c>
      <c r="K351" s="133">
        <v>8.3041E-3</v>
      </c>
      <c r="L351" s="133">
        <v>3.16E-3</v>
      </c>
      <c r="M351" s="133">
        <v>5.2135999999999997E-3</v>
      </c>
      <c r="N351" s="133">
        <v>1.3154000000000001E-2</v>
      </c>
      <c r="O351" s="133">
        <v>9.2793000000000007E-3</v>
      </c>
      <c r="P351" s="133">
        <v>4.9159E-3</v>
      </c>
      <c r="Q351" s="133">
        <v>4.3788000000000004E-3</v>
      </c>
    </row>
    <row r="352" spans="1:17" x14ac:dyDescent="0.25">
      <c r="A352" s="14"/>
      <c r="B352" s="137" t="s">
        <v>56</v>
      </c>
      <c r="C352" s="138" t="s">
        <v>964</v>
      </c>
      <c r="D352" s="116">
        <v>7763811</v>
      </c>
      <c r="E352" s="116" t="s">
        <v>965</v>
      </c>
      <c r="F352" s="139">
        <v>10651.3</v>
      </c>
      <c r="G352" s="139">
        <v>1527.3</v>
      </c>
      <c r="H352" s="133">
        <v>0.17965</v>
      </c>
      <c r="I352" s="133">
        <v>3.2497999999999999E-2</v>
      </c>
      <c r="J352" s="133">
        <v>0.39567999999999998</v>
      </c>
      <c r="K352" s="133">
        <v>0.13825000000000001</v>
      </c>
      <c r="L352" s="133">
        <v>0.26895999999999998</v>
      </c>
      <c r="M352" s="133">
        <v>5.2070999999999999E-2</v>
      </c>
      <c r="N352" s="133">
        <v>0.46633000000000002</v>
      </c>
      <c r="O352" s="133">
        <v>6.5311999999999995E-2</v>
      </c>
      <c r="P352" s="133">
        <v>0.15151999999999999</v>
      </c>
      <c r="Q352" s="133">
        <v>3.0543000000000001E-2</v>
      </c>
    </row>
    <row r="353" spans="1:17" x14ac:dyDescent="0.25">
      <c r="A353" s="14"/>
      <c r="B353" s="137" t="s">
        <v>56</v>
      </c>
      <c r="C353" s="138" t="s">
        <v>964</v>
      </c>
      <c r="D353" s="116">
        <v>7763811</v>
      </c>
      <c r="E353" s="116" t="s">
        <v>966</v>
      </c>
      <c r="F353" s="139">
        <v>10505.5</v>
      </c>
      <c r="G353" s="139">
        <v>1468.8</v>
      </c>
      <c r="H353" s="133">
        <v>0.17718999999999999</v>
      </c>
      <c r="I353" s="133">
        <v>3.1175999999999999E-2</v>
      </c>
      <c r="J353" s="133">
        <v>0.39026</v>
      </c>
      <c r="K353" s="133">
        <v>0.13281999999999999</v>
      </c>
      <c r="L353" s="133">
        <v>0.26527000000000001</v>
      </c>
      <c r="M353" s="133">
        <v>4.9987999999999998E-2</v>
      </c>
      <c r="N353" s="133">
        <v>0.45995000000000003</v>
      </c>
      <c r="O353" s="133">
        <v>6.2688999999999995E-2</v>
      </c>
      <c r="P353" s="133">
        <v>0.14943999999999999</v>
      </c>
      <c r="Q353" s="133">
        <v>2.9294000000000001E-2</v>
      </c>
    </row>
    <row r="354" spans="1:17" x14ac:dyDescent="0.25">
      <c r="A354" s="14"/>
      <c r="B354" s="136" t="s">
        <v>56</v>
      </c>
      <c r="C354" s="135" t="s">
        <v>964</v>
      </c>
      <c r="D354" s="118">
        <v>7763811</v>
      </c>
      <c r="E354" s="118" t="s">
        <v>967</v>
      </c>
      <c r="F354" s="132">
        <v>618.20000000000005</v>
      </c>
      <c r="G354" s="132">
        <v>415.8</v>
      </c>
      <c r="H354" s="133">
        <v>9.8521000000000008E-3</v>
      </c>
      <c r="I354" s="133">
        <v>6.5721E-3</v>
      </c>
      <c r="J354" s="133">
        <v>1.7656000000000002E-2</v>
      </c>
      <c r="K354" s="133">
        <v>2.7184E-2</v>
      </c>
      <c r="L354" s="133">
        <v>1.2315E-2</v>
      </c>
      <c r="M354" s="133">
        <v>1.3653999999999999E-2</v>
      </c>
      <c r="N354" s="133">
        <v>1.9462E-2</v>
      </c>
      <c r="O354" s="133">
        <v>1.1095000000000001E-2</v>
      </c>
      <c r="P354" s="133">
        <v>7.6537999999999997E-3</v>
      </c>
      <c r="Q354" s="133">
        <v>6.8126000000000003E-3</v>
      </c>
    </row>
    <row r="355" spans="1:17" x14ac:dyDescent="0.25">
      <c r="A355" s="14"/>
      <c r="B355" s="136" t="s">
        <v>56</v>
      </c>
      <c r="C355" s="135" t="s">
        <v>968</v>
      </c>
      <c r="D355" s="118">
        <v>8239711</v>
      </c>
      <c r="E355" s="118" t="s">
        <v>969</v>
      </c>
      <c r="F355" s="132">
        <v>231.2</v>
      </c>
      <c r="G355" s="132">
        <v>56.8</v>
      </c>
      <c r="H355" s="133">
        <v>7.4484E-3</v>
      </c>
      <c r="I355" s="133">
        <v>1.8567E-3</v>
      </c>
      <c r="J355" s="133">
        <v>1.9354E-2</v>
      </c>
      <c r="K355" s="133">
        <v>1.3266999999999999E-2</v>
      </c>
      <c r="L355" s="133">
        <v>5.8947000000000001E-3</v>
      </c>
      <c r="M355" s="133">
        <v>9.9624000000000002E-4</v>
      </c>
      <c r="N355" s="133">
        <v>5.3893999999999999E-3</v>
      </c>
      <c r="O355" s="133">
        <v>2.3682E-3</v>
      </c>
      <c r="P355" s="133">
        <v>7.5459000000000004E-3</v>
      </c>
      <c r="Q355" s="133">
        <v>1.4071999999999999E-3</v>
      </c>
    </row>
    <row r="356" spans="1:17" x14ac:dyDescent="0.25">
      <c r="A356" s="14"/>
      <c r="B356" s="136" t="s">
        <v>56</v>
      </c>
      <c r="C356" s="135" t="s">
        <v>968</v>
      </c>
      <c r="D356" s="118">
        <v>8239711</v>
      </c>
      <c r="E356" s="118" t="s">
        <v>970</v>
      </c>
      <c r="F356" s="132">
        <v>416.6</v>
      </c>
      <c r="G356" s="132">
        <v>368.7</v>
      </c>
      <c r="H356" s="133">
        <v>8.3499999999999998E-3</v>
      </c>
      <c r="I356" s="133">
        <v>1.0727E-2</v>
      </c>
      <c r="J356" s="133">
        <v>1.1427E-2</v>
      </c>
      <c r="K356" s="133">
        <v>8.8134000000000007E-3</v>
      </c>
      <c r="L356" s="133">
        <v>4.7051999999999997E-3</v>
      </c>
      <c r="M356" s="133">
        <v>8.3134999999999997E-3</v>
      </c>
      <c r="N356" s="133">
        <v>9.9910999999999993E-3</v>
      </c>
      <c r="O356" s="133">
        <v>5.9362E-3</v>
      </c>
      <c r="P356" s="133">
        <v>9.4905000000000007E-3</v>
      </c>
      <c r="Q356" s="133">
        <v>4.287E-3</v>
      </c>
    </row>
    <row r="357" spans="1:17" x14ac:dyDescent="0.25">
      <c r="A357" s="14"/>
      <c r="B357" s="136" t="s">
        <v>56</v>
      </c>
      <c r="C357" s="135" t="s">
        <v>971</v>
      </c>
      <c r="D357" s="118">
        <v>6117011</v>
      </c>
      <c r="E357" s="118" t="s">
        <v>972</v>
      </c>
      <c r="F357" s="132">
        <v>346.1</v>
      </c>
      <c r="G357" s="132">
        <v>79</v>
      </c>
      <c r="H357" s="133">
        <v>9.7394000000000005E-3</v>
      </c>
      <c r="I357" s="133">
        <v>1.6045E-3</v>
      </c>
      <c r="J357" s="133">
        <v>2.8493999999999998E-2</v>
      </c>
      <c r="K357" s="133">
        <v>1.0826000000000001E-2</v>
      </c>
      <c r="L357" s="133">
        <v>9.9173000000000004E-3</v>
      </c>
      <c r="M357" s="133">
        <v>1.761E-3</v>
      </c>
      <c r="N357" s="133">
        <v>1.0522E-2</v>
      </c>
      <c r="O357" s="133">
        <v>2.9305999999999998E-3</v>
      </c>
      <c r="P357" s="133">
        <v>8.3975999999999999E-3</v>
      </c>
      <c r="Q357" s="133">
        <v>1.3783999999999999E-3</v>
      </c>
    </row>
    <row r="358" spans="1:17" x14ac:dyDescent="0.25">
      <c r="A358" s="14"/>
      <c r="B358" s="136" t="s">
        <v>56</v>
      </c>
      <c r="C358" s="135" t="s">
        <v>968</v>
      </c>
      <c r="D358" s="118">
        <v>8239711</v>
      </c>
      <c r="E358" s="118"/>
      <c r="F358" s="132">
        <v>189.33691951923049</v>
      </c>
      <c r="G358" s="132">
        <v>695.31985480769094</v>
      </c>
      <c r="H358" s="133">
        <v>5.2050000000000004E-3</v>
      </c>
      <c r="I358" s="133">
        <v>2.6022E-2</v>
      </c>
      <c r="J358" s="133">
        <v>1.2272E-2</v>
      </c>
      <c r="K358" s="133">
        <v>0.13399</v>
      </c>
      <c r="L358" s="133">
        <v>3.4020999999999999E-3</v>
      </c>
      <c r="M358" s="133">
        <v>1.6868000000000001E-2</v>
      </c>
      <c r="N358" s="133">
        <v>4.6569999999999997E-3</v>
      </c>
      <c r="O358" s="133">
        <v>2.989E-2</v>
      </c>
      <c r="P358" s="133">
        <v>5.6509999999999998E-3</v>
      </c>
      <c r="Q358" s="133">
        <v>2.1755E-2</v>
      </c>
    </row>
    <row r="359" spans="1:17" x14ac:dyDescent="0.25">
      <c r="A359" s="14"/>
      <c r="B359" s="136" t="s">
        <v>57</v>
      </c>
      <c r="C359" s="135" t="s">
        <v>973</v>
      </c>
      <c r="D359" s="118">
        <v>5253911</v>
      </c>
      <c r="E359" s="118"/>
      <c r="F359" s="132">
        <v>195.3048802700869</v>
      </c>
      <c r="G359" s="132">
        <v>53.811535088994155</v>
      </c>
      <c r="H359" s="133">
        <v>2.1128000000000001E-2</v>
      </c>
      <c r="I359" s="133">
        <v>1.4329E-2</v>
      </c>
      <c r="J359" s="133">
        <v>6.8934E-3</v>
      </c>
      <c r="K359" s="133">
        <v>9.1321999999999996E-4</v>
      </c>
      <c r="L359" s="133">
        <v>1.2321E-2</v>
      </c>
      <c r="M359" s="133">
        <v>1.3252999999999999E-2</v>
      </c>
      <c r="N359" s="133">
        <v>1.3835999999999999E-2</v>
      </c>
      <c r="O359" s="133">
        <v>6.4853000000000003E-3</v>
      </c>
      <c r="P359" s="133">
        <v>1.2876E-2</v>
      </c>
      <c r="Q359" s="133">
        <v>7.4796000000000003E-3</v>
      </c>
    </row>
    <row r="360" spans="1:17" x14ac:dyDescent="0.25">
      <c r="A360" s="14"/>
      <c r="B360" s="136" t="s">
        <v>57</v>
      </c>
      <c r="C360" s="135" t="s">
        <v>974</v>
      </c>
      <c r="D360" s="118">
        <v>5691611</v>
      </c>
      <c r="E360" s="118"/>
      <c r="F360" s="132">
        <v>141.68189616727716</v>
      </c>
      <c r="G360" s="132">
        <v>63.512023229548156</v>
      </c>
      <c r="H360" s="133">
        <v>2.2433000000000002E-2</v>
      </c>
      <c r="I360" s="133">
        <v>3.5541000000000003E-2</v>
      </c>
      <c r="J360" s="133">
        <v>5.8209000000000004E-3</v>
      </c>
      <c r="K360" s="133">
        <v>9.4152000000000005E-4</v>
      </c>
      <c r="L360" s="133">
        <v>1.0737999999999999E-2</v>
      </c>
      <c r="M360" s="133">
        <v>1.1679999999999999E-2</v>
      </c>
      <c r="N360" s="133">
        <v>5.6086E-3</v>
      </c>
      <c r="O360" s="133">
        <v>6.8710000000000004E-3</v>
      </c>
      <c r="P360" s="133">
        <v>2.8905E-2</v>
      </c>
      <c r="Q360" s="133">
        <v>1.4651000000000001E-2</v>
      </c>
    </row>
    <row r="361" spans="1:17" x14ac:dyDescent="0.25">
      <c r="A361" s="14"/>
      <c r="B361" s="137" t="s">
        <v>57</v>
      </c>
      <c r="C361" s="138" t="s">
        <v>975</v>
      </c>
      <c r="D361" s="116">
        <v>5692011</v>
      </c>
      <c r="E361" s="118"/>
      <c r="F361" s="132">
        <v>166.03003362156142</v>
      </c>
      <c r="G361" s="132">
        <v>57.166449442583897</v>
      </c>
      <c r="H361" s="133">
        <v>7.6174000000000006E-2</v>
      </c>
      <c r="I361" s="133">
        <v>5.9285999999999998E-2</v>
      </c>
      <c r="J361" s="133">
        <v>1.2154E-2</v>
      </c>
      <c r="K361" s="133">
        <v>1.621E-3</v>
      </c>
      <c r="L361" s="133">
        <v>9.8758000000000006E-3</v>
      </c>
      <c r="M361" s="133">
        <v>6.5420000000000001E-3</v>
      </c>
      <c r="N361" s="133">
        <v>8.5155000000000005E-3</v>
      </c>
      <c r="O361" s="133">
        <v>1.8379E-3</v>
      </c>
      <c r="P361" s="133">
        <v>4.2190999999999999E-2</v>
      </c>
      <c r="Q361" s="133">
        <v>2.6197999999999999E-2</v>
      </c>
    </row>
    <row r="362" spans="1:17" x14ac:dyDescent="0.25">
      <c r="A362" s="14"/>
      <c r="B362" s="137" t="s">
        <v>57</v>
      </c>
      <c r="C362" s="138" t="s">
        <v>976</v>
      </c>
      <c r="D362" s="116">
        <v>5974211</v>
      </c>
      <c r="E362" s="118"/>
      <c r="F362" s="132">
        <v>115.79496696677691</v>
      </c>
      <c r="G362" s="132">
        <v>259.84806817472821</v>
      </c>
      <c r="H362" s="133">
        <v>2.4586E-2</v>
      </c>
      <c r="I362" s="133">
        <v>0.10976</v>
      </c>
      <c r="J362" s="133">
        <v>4.6455999999999997E-3</v>
      </c>
      <c r="K362" s="133">
        <v>3.7756999999999999E-3</v>
      </c>
      <c r="L362" s="133">
        <v>2.3406999999999998E-3</v>
      </c>
      <c r="M362" s="133">
        <v>8.1886000000000007E-3</v>
      </c>
      <c r="N362" s="133">
        <v>4.2509000000000002E-3</v>
      </c>
      <c r="O362" s="133">
        <v>1.3716000000000001E-2</v>
      </c>
      <c r="P362" s="133">
        <v>0.14627999999999999</v>
      </c>
      <c r="Q362" s="133">
        <v>0.31620999999999999</v>
      </c>
    </row>
    <row r="363" spans="1:17" x14ac:dyDescent="0.25">
      <c r="A363" s="14"/>
      <c r="B363" s="136" t="s">
        <v>57</v>
      </c>
      <c r="C363" s="135" t="s">
        <v>977</v>
      </c>
      <c r="D363" s="118">
        <v>7764711</v>
      </c>
      <c r="E363" s="118"/>
      <c r="F363" s="132">
        <v>106.40375430076018</v>
      </c>
      <c r="G363" s="132">
        <v>234.43713195342221</v>
      </c>
      <c r="H363" s="133">
        <v>1.1544E-2</v>
      </c>
      <c r="I363" s="133">
        <v>3.6222999999999998E-2</v>
      </c>
      <c r="J363" s="133">
        <v>3.8140000000000001E-3</v>
      </c>
      <c r="K363" s="133">
        <v>4.3439999999999998E-3</v>
      </c>
      <c r="L363" s="133">
        <v>1.41E-2</v>
      </c>
      <c r="M363" s="133">
        <v>0.10718999999999999</v>
      </c>
      <c r="N363" s="133">
        <v>6.9830999999999999E-3</v>
      </c>
      <c r="O363" s="133">
        <v>2.9881000000000001E-2</v>
      </c>
      <c r="P363" s="133">
        <v>7.9415000000000006E-3</v>
      </c>
      <c r="Q363" s="133">
        <v>2.1600000000000001E-2</v>
      </c>
    </row>
    <row r="364" spans="1:17" x14ac:dyDescent="0.25">
      <c r="A364" s="14"/>
      <c r="B364" s="137" t="s">
        <v>57</v>
      </c>
      <c r="C364" s="138" t="s">
        <v>978</v>
      </c>
      <c r="D364" s="116">
        <v>7945211</v>
      </c>
      <c r="E364" s="118"/>
      <c r="F364" s="132">
        <v>37.663283497443949</v>
      </c>
      <c r="G364" s="132">
        <v>58.8</v>
      </c>
      <c r="H364" s="133">
        <v>0.24016000000000001</v>
      </c>
      <c r="I364" s="133">
        <v>0.56227000000000005</v>
      </c>
      <c r="J364" s="133">
        <v>2.9331000000000001E-3</v>
      </c>
      <c r="K364" s="133">
        <v>1.403E-3</v>
      </c>
      <c r="L364" s="133">
        <v>1.8718000000000001E-3</v>
      </c>
      <c r="M364" s="133">
        <v>3.5515999999999998E-3</v>
      </c>
      <c r="N364" s="133">
        <v>2.0706000000000001E-3</v>
      </c>
      <c r="O364" s="133">
        <v>3.8631E-3</v>
      </c>
      <c r="P364" s="133">
        <v>1.5438E-2</v>
      </c>
      <c r="Q364" s="133">
        <v>6.1939000000000001E-2</v>
      </c>
    </row>
    <row r="365" spans="1:17" x14ac:dyDescent="0.25">
      <c r="A365" s="14"/>
      <c r="B365" s="137" t="s">
        <v>57</v>
      </c>
      <c r="C365" s="138" t="s">
        <v>979</v>
      </c>
      <c r="D365" s="116">
        <v>8200111</v>
      </c>
      <c r="E365" s="118"/>
      <c r="F365" s="132">
        <v>174.9465981735157</v>
      </c>
      <c r="G365" s="132">
        <v>470.6421917808218</v>
      </c>
      <c r="H365" s="133">
        <v>1.8804000000000001E-2</v>
      </c>
      <c r="I365" s="133">
        <v>0.11298999999999999</v>
      </c>
      <c r="J365" s="133">
        <v>5.4726000000000002E-3</v>
      </c>
      <c r="K365" s="133">
        <v>7.6001999999999997E-3</v>
      </c>
      <c r="L365" s="133">
        <v>1.0203E-2</v>
      </c>
      <c r="M365" s="133">
        <v>0.10408000000000001</v>
      </c>
      <c r="N365" s="133">
        <v>1.0784999999999999E-2</v>
      </c>
      <c r="O365" s="133">
        <v>6.2737000000000001E-2</v>
      </c>
      <c r="P365" s="133">
        <v>1.8950999999999999E-2</v>
      </c>
      <c r="Q365" s="133">
        <v>8.1001000000000004E-2</v>
      </c>
    </row>
    <row r="366" spans="1:17" x14ac:dyDescent="0.25">
      <c r="A366" s="14"/>
      <c r="B366" s="136" t="s">
        <v>58</v>
      </c>
      <c r="C366" s="135" t="s">
        <v>980</v>
      </c>
      <c r="D366" s="118">
        <v>8483611</v>
      </c>
      <c r="E366" s="118" t="s">
        <v>981</v>
      </c>
      <c r="F366" s="132">
        <v>517.29999999999995</v>
      </c>
      <c r="G366" s="132">
        <v>244.9</v>
      </c>
      <c r="H366" s="133">
        <v>2.2496999999999999E-3</v>
      </c>
      <c r="I366" s="133">
        <v>6.4128000000000004E-4</v>
      </c>
      <c r="J366" s="133">
        <v>3.5948999999999998E-3</v>
      </c>
      <c r="K366" s="133">
        <v>1.0644999999999999E-3</v>
      </c>
      <c r="L366" s="133">
        <v>3.3344999999999998E-3</v>
      </c>
      <c r="M366" s="133">
        <v>1.2404E-3</v>
      </c>
      <c r="N366" s="133">
        <v>2.1228000000000002E-3</v>
      </c>
      <c r="O366" s="133">
        <v>1.1819000000000001E-3</v>
      </c>
      <c r="P366" s="133">
        <v>1.8781E-3</v>
      </c>
      <c r="Q366" s="133">
        <v>7.9244000000000005E-4</v>
      </c>
    </row>
    <row r="367" spans="1:17" x14ac:dyDescent="0.25">
      <c r="A367" s="14"/>
      <c r="B367" s="136" t="s">
        <v>58</v>
      </c>
      <c r="C367" s="135" t="s">
        <v>982</v>
      </c>
      <c r="D367" s="118">
        <v>8160611</v>
      </c>
      <c r="E367" s="118" t="s">
        <v>983</v>
      </c>
      <c r="F367" s="132">
        <v>221.7</v>
      </c>
      <c r="G367" s="132">
        <v>227.9</v>
      </c>
      <c r="H367" s="133">
        <v>6.3026999999999996E-3</v>
      </c>
      <c r="I367" s="133">
        <v>6.6696000000000004E-3</v>
      </c>
      <c r="J367" s="133">
        <v>1.0300999999999999E-2</v>
      </c>
      <c r="K367" s="133">
        <v>4.1627000000000001E-3</v>
      </c>
      <c r="L367" s="133">
        <v>1.1873999999999999E-2</v>
      </c>
      <c r="M367" s="133">
        <v>1.3395000000000001E-2</v>
      </c>
      <c r="N367" s="133">
        <v>1.3545E-2</v>
      </c>
      <c r="O367" s="133">
        <v>1.584E-2</v>
      </c>
      <c r="P367" s="133">
        <v>4.3702000000000003E-3</v>
      </c>
      <c r="Q367" s="133">
        <v>6.0482000000000001E-3</v>
      </c>
    </row>
    <row r="368" spans="1:17" x14ac:dyDescent="0.25">
      <c r="A368" s="14"/>
      <c r="B368" s="136" t="s">
        <v>58</v>
      </c>
      <c r="C368" s="135" t="s">
        <v>982</v>
      </c>
      <c r="D368" s="118">
        <v>8160611</v>
      </c>
      <c r="E368" s="118" t="s">
        <v>984</v>
      </c>
      <c r="F368" s="132">
        <v>221.7</v>
      </c>
      <c r="G368" s="132">
        <v>227.9</v>
      </c>
      <c r="H368" s="133">
        <v>5.7518999999999999E-3</v>
      </c>
      <c r="I368" s="133">
        <v>6.6984999999999996E-3</v>
      </c>
      <c r="J368" s="133">
        <v>9.1672999999999998E-3</v>
      </c>
      <c r="K368" s="133">
        <v>4.7194999999999997E-3</v>
      </c>
      <c r="L368" s="133">
        <v>1.1309E-2</v>
      </c>
      <c r="M368" s="133">
        <v>1.3367E-2</v>
      </c>
      <c r="N368" s="133">
        <v>1.1671000000000001E-2</v>
      </c>
      <c r="O368" s="133">
        <v>1.4697E-2</v>
      </c>
      <c r="P368" s="133">
        <v>4.4261999999999999E-3</v>
      </c>
      <c r="Q368" s="133">
        <v>5.1766E-3</v>
      </c>
    </row>
    <row r="369" spans="1:17" x14ac:dyDescent="0.25">
      <c r="A369" s="14"/>
      <c r="B369" s="136" t="s">
        <v>58</v>
      </c>
      <c r="C369" s="135" t="s">
        <v>985</v>
      </c>
      <c r="D369" s="118">
        <v>8126511</v>
      </c>
      <c r="E369" s="118" t="s">
        <v>986</v>
      </c>
      <c r="F369" s="132">
        <v>507</v>
      </c>
      <c r="G369" s="132">
        <v>340.1</v>
      </c>
      <c r="H369" s="133">
        <v>1.1937E-2</v>
      </c>
      <c r="I369" s="133">
        <v>8.4781000000000006E-3</v>
      </c>
      <c r="J369" s="133">
        <v>9.8419000000000006E-3</v>
      </c>
      <c r="K369" s="133">
        <v>5.5072000000000003E-3</v>
      </c>
      <c r="L369" s="133">
        <v>2.0749E-2</v>
      </c>
      <c r="M369" s="133">
        <v>1.5221E-2</v>
      </c>
      <c r="N369" s="133">
        <v>2.7872999999999998E-2</v>
      </c>
      <c r="O369" s="133">
        <v>2.1080000000000002E-2</v>
      </c>
      <c r="P369" s="133">
        <v>9.2248999999999994E-3</v>
      </c>
      <c r="Q369" s="133">
        <v>8.6636999999999999E-3</v>
      </c>
    </row>
    <row r="370" spans="1:17" x14ac:dyDescent="0.25">
      <c r="A370" s="14"/>
      <c r="B370" s="136" t="s">
        <v>58</v>
      </c>
      <c r="C370" s="135" t="s">
        <v>980</v>
      </c>
      <c r="D370" s="118">
        <v>8483611</v>
      </c>
      <c r="E370" s="118"/>
      <c r="F370" s="132">
        <v>889.77461147737233</v>
      </c>
      <c r="G370" s="132">
        <v>256.87074308379272</v>
      </c>
      <c r="H370" s="133">
        <v>2.5274999999999999E-2</v>
      </c>
      <c r="I370" s="133">
        <v>4.9451E-3</v>
      </c>
      <c r="J370" s="133">
        <v>2.8753999999999998E-2</v>
      </c>
      <c r="K370" s="133">
        <v>7.6192999999999999E-3</v>
      </c>
      <c r="L370" s="133">
        <v>3.8182000000000001E-2</v>
      </c>
      <c r="M370" s="133">
        <v>8.8544000000000001E-3</v>
      </c>
      <c r="N370" s="133">
        <v>2.6033000000000001E-2</v>
      </c>
      <c r="O370" s="133">
        <v>1.0034E-2</v>
      </c>
      <c r="P370" s="133">
        <v>1.8172000000000001E-2</v>
      </c>
      <c r="Q370" s="133">
        <v>6.9867000000000002E-3</v>
      </c>
    </row>
    <row r="371" spans="1:17" x14ac:dyDescent="0.25">
      <c r="A371" s="14"/>
      <c r="B371" s="136" t="s">
        <v>62</v>
      </c>
      <c r="C371" s="135" t="s">
        <v>987</v>
      </c>
      <c r="D371" s="118">
        <v>7920511</v>
      </c>
      <c r="E371" s="118" t="s">
        <v>988</v>
      </c>
      <c r="F371" s="132">
        <v>605</v>
      </c>
      <c r="G371" s="132">
        <v>256.2</v>
      </c>
      <c r="H371" s="133">
        <v>9.6288999999999993E-3</v>
      </c>
      <c r="I371" s="133">
        <v>1.8190999999999999E-3</v>
      </c>
      <c r="J371" s="133">
        <v>1.4631E-2</v>
      </c>
      <c r="K371" s="133">
        <v>8.7930000000000005E-3</v>
      </c>
      <c r="L371" s="133">
        <v>8.7580000000000002E-3</v>
      </c>
      <c r="M371" s="133">
        <v>1.7695E-3</v>
      </c>
      <c r="N371" s="133">
        <v>1.0505E-2</v>
      </c>
      <c r="O371" s="133">
        <v>4.2691999999999999E-3</v>
      </c>
      <c r="P371" s="133">
        <v>9.9184000000000008E-3</v>
      </c>
      <c r="Q371" s="133">
        <v>1.8454999999999999E-3</v>
      </c>
    </row>
    <row r="372" spans="1:17" x14ac:dyDescent="0.25">
      <c r="A372" s="14"/>
      <c r="B372" s="136" t="s">
        <v>62</v>
      </c>
      <c r="C372" s="135" t="s">
        <v>987</v>
      </c>
      <c r="D372" s="118">
        <v>7920511</v>
      </c>
      <c r="E372" s="118" t="s">
        <v>989</v>
      </c>
      <c r="F372" s="132">
        <v>440.4</v>
      </c>
      <c r="G372" s="132">
        <v>115.5</v>
      </c>
      <c r="H372" s="133">
        <v>6.9254E-3</v>
      </c>
      <c r="I372" s="133">
        <v>7.6106000000000004E-4</v>
      </c>
      <c r="J372" s="133">
        <v>1.1023E-2</v>
      </c>
      <c r="K372" s="133">
        <v>4.0242000000000003E-3</v>
      </c>
      <c r="L372" s="133">
        <v>6.2544000000000002E-3</v>
      </c>
      <c r="M372" s="133">
        <v>8.1275E-4</v>
      </c>
      <c r="N372" s="133">
        <v>7.5351999999999997E-3</v>
      </c>
      <c r="O372" s="133">
        <v>1.7744E-3</v>
      </c>
      <c r="P372" s="133">
        <v>7.1325E-3</v>
      </c>
      <c r="Q372" s="133">
        <v>8.1207999999999996E-4</v>
      </c>
    </row>
    <row r="373" spans="1:17" x14ac:dyDescent="0.25">
      <c r="A373" s="14"/>
      <c r="B373" s="136" t="s">
        <v>62</v>
      </c>
      <c r="C373" s="135" t="s">
        <v>987</v>
      </c>
      <c r="D373" s="118">
        <v>7920511</v>
      </c>
      <c r="E373" s="118" t="s">
        <v>990</v>
      </c>
      <c r="F373" s="132">
        <v>1011.5</v>
      </c>
      <c r="G373" s="132">
        <v>352.6</v>
      </c>
      <c r="H373" s="133">
        <v>1.5720999999999999E-2</v>
      </c>
      <c r="I373" s="133">
        <v>2.4367999999999998E-3</v>
      </c>
      <c r="J373" s="133">
        <v>2.4348999999999999E-2</v>
      </c>
      <c r="K373" s="133">
        <v>1.2220999999999999E-2</v>
      </c>
      <c r="L373" s="133">
        <v>1.4226000000000001E-2</v>
      </c>
      <c r="M373" s="133">
        <v>2.6657999999999999E-3</v>
      </c>
      <c r="N373" s="133">
        <v>1.7094000000000002E-2</v>
      </c>
      <c r="O373" s="133">
        <v>5.5725999999999996E-3</v>
      </c>
      <c r="P373" s="133">
        <v>1.6191000000000001E-2</v>
      </c>
      <c r="Q373" s="133">
        <v>2.5523E-3</v>
      </c>
    </row>
    <row r="374" spans="1:17" x14ac:dyDescent="0.25">
      <c r="A374" s="14"/>
      <c r="B374" s="136" t="s">
        <v>62</v>
      </c>
      <c r="C374" s="135" t="s">
        <v>987</v>
      </c>
      <c r="D374" s="118">
        <v>7920511</v>
      </c>
      <c r="E374" s="118" t="s">
        <v>991</v>
      </c>
      <c r="F374" s="132">
        <v>222.6</v>
      </c>
      <c r="G374" s="132">
        <v>99.5</v>
      </c>
      <c r="H374" s="133">
        <v>3.1538999999999998E-3</v>
      </c>
      <c r="I374" s="133">
        <v>5.8184999999999997E-4</v>
      </c>
      <c r="J374" s="133">
        <v>4.4676000000000004E-3</v>
      </c>
      <c r="K374" s="133">
        <v>2.8679999999999999E-3</v>
      </c>
      <c r="L374" s="133">
        <v>2.8291000000000002E-3</v>
      </c>
      <c r="M374" s="133">
        <v>6.5755000000000002E-4</v>
      </c>
      <c r="N374" s="133">
        <v>3.2437999999999998E-3</v>
      </c>
      <c r="O374" s="133">
        <v>1.374E-3</v>
      </c>
      <c r="P374" s="133">
        <v>3.2572999999999999E-3</v>
      </c>
      <c r="Q374" s="133">
        <v>5.4361999999999998E-4</v>
      </c>
    </row>
    <row r="375" spans="1:17" x14ac:dyDescent="0.25">
      <c r="A375" s="14"/>
      <c r="B375" s="136" t="s">
        <v>62</v>
      </c>
      <c r="C375" s="135" t="s">
        <v>987</v>
      </c>
      <c r="D375" s="118">
        <v>7920511</v>
      </c>
      <c r="E375" s="118" t="s">
        <v>992</v>
      </c>
      <c r="F375" s="132">
        <v>442.7</v>
      </c>
      <c r="G375" s="132">
        <v>153.5</v>
      </c>
      <c r="H375" s="133">
        <v>6.7535E-3</v>
      </c>
      <c r="I375" s="133">
        <v>1.0195E-3</v>
      </c>
      <c r="J375" s="133">
        <v>9.6433000000000005E-3</v>
      </c>
      <c r="K375" s="133">
        <v>4.6655000000000004E-3</v>
      </c>
      <c r="L375" s="133">
        <v>6.0622999999999996E-3</v>
      </c>
      <c r="M375" s="133">
        <v>1.1364999999999999E-3</v>
      </c>
      <c r="N375" s="133">
        <v>7.2741000000000004E-3</v>
      </c>
      <c r="O375" s="133">
        <v>2.2235000000000002E-3</v>
      </c>
      <c r="P375" s="133">
        <v>6.9648000000000002E-3</v>
      </c>
      <c r="Q375" s="133">
        <v>9.993300000000001E-4</v>
      </c>
    </row>
    <row r="376" spans="1:17" x14ac:dyDescent="0.25">
      <c r="A376" s="14"/>
      <c r="B376" s="136" t="s">
        <v>62</v>
      </c>
      <c r="C376" s="135" t="s">
        <v>993</v>
      </c>
      <c r="D376" s="118">
        <v>8122511</v>
      </c>
      <c r="E376" s="118" t="s">
        <v>994</v>
      </c>
      <c r="F376" s="132">
        <v>235.7</v>
      </c>
      <c r="G376" s="132">
        <v>122.9</v>
      </c>
      <c r="H376" s="133">
        <v>7.4530000000000004E-3</v>
      </c>
      <c r="I376" s="133">
        <v>1.5885999999999999E-3</v>
      </c>
      <c r="J376" s="133">
        <v>8.5824999999999999E-3</v>
      </c>
      <c r="K376" s="133">
        <v>4.2208999999999997E-3</v>
      </c>
      <c r="L376" s="133">
        <v>3.9007E-3</v>
      </c>
      <c r="M376" s="133">
        <v>9.5180999999999998E-4</v>
      </c>
      <c r="N376" s="133">
        <v>5.2602999999999999E-3</v>
      </c>
      <c r="O376" s="133">
        <v>1.8829999999999999E-3</v>
      </c>
      <c r="P376" s="133">
        <v>7.5862000000000004E-3</v>
      </c>
      <c r="Q376" s="133">
        <v>1.1987E-3</v>
      </c>
    </row>
    <row r="377" spans="1:17" x14ac:dyDescent="0.25">
      <c r="A377" s="14"/>
      <c r="B377" s="136" t="s">
        <v>62</v>
      </c>
      <c r="C377" s="135" t="s">
        <v>993</v>
      </c>
      <c r="D377" s="118">
        <v>8122511</v>
      </c>
      <c r="E377" s="118" t="s">
        <v>995</v>
      </c>
      <c r="F377" s="132">
        <v>235.7</v>
      </c>
      <c r="G377" s="132">
        <v>122.9</v>
      </c>
      <c r="H377" s="133">
        <v>7.4530000000000004E-3</v>
      </c>
      <c r="I377" s="133">
        <v>1.5885999999999999E-3</v>
      </c>
      <c r="J377" s="133">
        <v>8.5824999999999999E-3</v>
      </c>
      <c r="K377" s="133">
        <v>4.2208999999999997E-3</v>
      </c>
      <c r="L377" s="133">
        <v>3.9007E-3</v>
      </c>
      <c r="M377" s="133">
        <v>9.5180999999999998E-4</v>
      </c>
      <c r="N377" s="133">
        <v>5.2602999999999999E-3</v>
      </c>
      <c r="O377" s="133">
        <v>1.8829999999999999E-3</v>
      </c>
      <c r="P377" s="133">
        <v>7.5862000000000004E-3</v>
      </c>
      <c r="Q377" s="133">
        <v>1.1987E-3</v>
      </c>
    </row>
    <row r="378" spans="1:17" x14ac:dyDescent="0.25">
      <c r="A378" s="14"/>
      <c r="B378" s="136" t="s">
        <v>62</v>
      </c>
      <c r="C378" s="135" t="s">
        <v>996</v>
      </c>
      <c r="D378" s="118">
        <v>8048011</v>
      </c>
      <c r="E378" s="118"/>
      <c r="F378" s="132">
        <v>246.9812271062269</v>
      </c>
      <c r="G378" s="132">
        <v>363.15430402930372</v>
      </c>
      <c r="H378" s="133">
        <v>4.8384999999999999E-3</v>
      </c>
      <c r="I378" s="133">
        <v>4.5766000000000001E-3</v>
      </c>
      <c r="J378" s="133">
        <v>1.1093E-2</v>
      </c>
      <c r="K378" s="133">
        <v>2.9647E-2</v>
      </c>
      <c r="L378" s="133">
        <v>3.8478000000000002E-3</v>
      </c>
      <c r="M378" s="133">
        <v>5.7359000000000004E-3</v>
      </c>
      <c r="N378" s="133">
        <v>1.0655E-2</v>
      </c>
      <c r="O378" s="133">
        <v>7.4960000000000001E-3</v>
      </c>
      <c r="P378" s="133">
        <v>4.8276999999999999E-3</v>
      </c>
      <c r="Q378" s="133">
        <v>3.8760999999999999E-3</v>
      </c>
    </row>
    <row r="379" spans="1:17" x14ac:dyDescent="0.25">
      <c r="A379" s="14"/>
      <c r="B379" s="136" t="s">
        <v>63</v>
      </c>
      <c r="C379" s="135" t="s">
        <v>997</v>
      </c>
      <c r="D379" s="118">
        <v>7199811</v>
      </c>
      <c r="E379" s="118"/>
      <c r="F379" s="132">
        <v>70.536334931506829</v>
      </c>
      <c r="G379" s="132">
        <v>25.85146963470315</v>
      </c>
      <c r="H379" s="133">
        <v>4.1111000000000003E-3</v>
      </c>
      <c r="I379" s="133">
        <v>2.6738E-3</v>
      </c>
      <c r="J379" s="133">
        <v>1.3965E-3</v>
      </c>
      <c r="K379" s="133">
        <v>9.2533000000000003E-4</v>
      </c>
      <c r="L379" s="133">
        <v>4.8285999999999997E-3</v>
      </c>
      <c r="M379" s="133">
        <v>4.3848999999999997E-3</v>
      </c>
      <c r="N379" s="133">
        <v>9.8884000000000003E-3</v>
      </c>
      <c r="O379" s="133">
        <v>1.4061000000000001E-2</v>
      </c>
      <c r="P379" s="133">
        <v>2.7482000000000001E-3</v>
      </c>
      <c r="Q379" s="133">
        <v>1.4580999999999999E-3</v>
      </c>
    </row>
    <row r="380" spans="1:17" x14ac:dyDescent="0.25">
      <c r="A380" s="14"/>
      <c r="B380" s="136" t="s">
        <v>63</v>
      </c>
      <c r="C380" s="135" t="s">
        <v>998</v>
      </c>
      <c r="D380" s="118">
        <v>7866711</v>
      </c>
      <c r="E380" s="118"/>
      <c r="F380" s="132">
        <v>28.992553881278535</v>
      </c>
      <c r="G380" s="132">
        <v>9.7710940639269168</v>
      </c>
      <c r="H380" s="133">
        <v>1.9765E-3</v>
      </c>
      <c r="I380" s="133">
        <v>7.5255999999999999E-4</v>
      </c>
      <c r="J380" s="133">
        <v>8.9755E-4</v>
      </c>
      <c r="K380" s="133">
        <v>5.0487999999999998E-4</v>
      </c>
      <c r="L380" s="133">
        <v>7.0733999999999997E-3</v>
      </c>
      <c r="M380" s="133">
        <v>1.8449E-2</v>
      </c>
      <c r="N380" s="133">
        <v>2.2929000000000001E-3</v>
      </c>
      <c r="O380" s="133">
        <v>1.6548999999999999E-3</v>
      </c>
      <c r="P380" s="133">
        <v>1.9222E-3</v>
      </c>
      <c r="Q380" s="133">
        <v>7.8096999999999997E-4</v>
      </c>
    </row>
    <row r="381" spans="1:17" x14ac:dyDescent="0.25">
      <c r="A381" s="14"/>
      <c r="B381" s="136" t="s">
        <v>64</v>
      </c>
      <c r="C381" s="135" t="s">
        <v>999</v>
      </c>
      <c r="D381" s="118">
        <v>8093211</v>
      </c>
      <c r="E381" s="118"/>
      <c r="F381" s="132">
        <v>5.4591611219830405</v>
      </c>
      <c r="G381" s="132">
        <v>11.123519243313764</v>
      </c>
      <c r="H381" s="133">
        <v>4.6581999999999998E-4</v>
      </c>
      <c r="I381" s="133">
        <v>5.8925000000000004E-4</v>
      </c>
      <c r="J381" s="133">
        <v>8.6236000000000004E-3</v>
      </c>
      <c r="K381" s="133">
        <v>0.11032</v>
      </c>
      <c r="L381" s="133">
        <v>1.9165999999999999E-4</v>
      </c>
      <c r="M381" s="133">
        <v>4.0768E-4</v>
      </c>
      <c r="N381" s="133">
        <v>2.3452E-4</v>
      </c>
      <c r="O381" s="133">
        <v>6.0243999999999999E-4</v>
      </c>
      <c r="P381" s="133">
        <v>4.37E-4</v>
      </c>
      <c r="Q381" s="133">
        <v>3.7267000000000002E-4</v>
      </c>
    </row>
    <row r="382" spans="1:17" x14ac:dyDescent="0.25">
      <c r="A382" s="14"/>
      <c r="B382" s="136" t="s">
        <v>64</v>
      </c>
      <c r="C382" s="135" t="s">
        <v>1000</v>
      </c>
      <c r="D382" s="118">
        <v>12804611</v>
      </c>
      <c r="E382" s="118"/>
      <c r="F382" s="132">
        <v>23.533986301369861</v>
      </c>
      <c r="G382" s="132">
        <v>64.676552511415267</v>
      </c>
      <c r="H382" s="133">
        <v>1.0926E-3</v>
      </c>
      <c r="I382" s="133">
        <v>2.7442E-3</v>
      </c>
      <c r="J382" s="133">
        <v>6.3950999999999999E-3</v>
      </c>
      <c r="K382" s="133">
        <v>5.4577000000000001E-2</v>
      </c>
      <c r="L382" s="133">
        <v>5.5632000000000001E-4</v>
      </c>
      <c r="M382" s="133">
        <v>3.3895000000000002E-3</v>
      </c>
      <c r="N382" s="133">
        <v>1.0187E-3</v>
      </c>
      <c r="O382" s="133">
        <v>3.1373999999999998E-3</v>
      </c>
      <c r="P382" s="133">
        <v>1.4571E-3</v>
      </c>
      <c r="Q382" s="133">
        <v>1.9487E-3</v>
      </c>
    </row>
    <row r="383" spans="1:17" x14ac:dyDescent="0.25">
      <c r="A383" s="14"/>
      <c r="B383" s="136" t="s">
        <v>65</v>
      </c>
      <c r="C383" s="135" t="s">
        <v>1001</v>
      </c>
      <c r="D383" s="118">
        <v>7814711</v>
      </c>
      <c r="E383" s="118">
        <v>1</v>
      </c>
      <c r="F383" s="132">
        <v>304.2</v>
      </c>
      <c r="G383" s="132">
        <v>47.9</v>
      </c>
      <c r="H383" s="133">
        <v>6.6677000000000004E-3</v>
      </c>
      <c r="I383" s="133">
        <v>9.1770000000000003E-4</v>
      </c>
      <c r="J383" s="133">
        <v>8.9286000000000001E-3</v>
      </c>
      <c r="K383" s="133">
        <v>2.6332999999999999E-3</v>
      </c>
      <c r="L383" s="133">
        <v>8.2007E-3</v>
      </c>
      <c r="M383" s="133">
        <v>2.0476000000000001E-3</v>
      </c>
      <c r="N383" s="133">
        <v>6.8567000000000003E-3</v>
      </c>
      <c r="O383" s="133">
        <v>2.5127999999999999E-3</v>
      </c>
      <c r="P383" s="133">
        <v>4.7438000000000003E-3</v>
      </c>
      <c r="Q383" s="133">
        <v>1.4277999999999999E-3</v>
      </c>
    </row>
    <row r="384" spans="1:17" x14ac:dyDescent="0.25">
      <c r="A384" s="14"/>
      <c r="B384" s="136" t="s">
        <v>65</v>
      </c>
      <c r="C384" s="135" t="s">
        <v>1002</v>
      </c>
      <c r="D384" s="118">
        <v>8176611</v>
      </c>
      <c r="E384" s="118">
        <v>1</v>
      </c>
      <c r="F384" s="132">
        <v>207.5</v>
      </c>
      <c r="G384" s="132">
        <v>42.2</v>
      </c>
      <c r="H384" s="133">
        <v>3.6215000000000002E-3</v>
      </c>
      <c r="I384" s="133">
        <v>9.4863E-4</v>
      </c>
      <c r="J384" s="133">
        <v>6.0261000000000004E-3</v>
      </c>
      <c r="K384" s="133">
        <v>2.0214E-3</v>
      </c>
      <c r="L384" s="133">
        <v>3.4703999999999998E-3</v>
      </c>
      <c r="M384" s="133">
        <v>1.0326999999999999E-3</v>
      </c>
      <c r="N384" s="133">
        <v>6.8234000000000003E-3</v>
      </c>
      <c r="O384" s="133">
        <v>2.6118000000000001E-3</v>
      </c>
      <c r="P384" s="133">
        <v>3.9992999999999999E-3</v>
      </c>
      <c r="Q384" s="133">
        <v>6.7659999999999997E-4</v>
      </c>
    </row>
    <row r="385" spans="1:17" x14ac:dyDescent="0.25">
      <c r="A385" s="14"/>
      <c r="B385" s="136" t="s">
        <v>65</v>
      </c>
      <c r="C385" s="135" t="s">
        <v>1003</v>
      </c>
      <c r="D385" s="118">
        <v>8091511</v>
      </c>
      <c r="E385" s="118">
        <v>4</v>
      </c>
      <c r="F385" s="132">
        <v>979.9</v>
      </c>
      <c r="G385" s="132">
        <v>587.70000000000005</v>
      </c>
      <c r="H385" s="133">
        <v>2.5895000000000001E-2</v>
      </c>
      <c r="I385" s="133">
        <v>1.6250000000000001E-2</v>
      </c>
      <c r="J385" s="133">
        <v>2.4471E-2</v>
      </c>
      <c r="K385" s="133">
        <v>2.2977999999999998E-2</v>
      </c>
      <c r="L385" s="133">
        <v>3.3086999999999998E-2</v>
      </c>
      <c r="M385" s="133">
        <v>3.9229E-2</v>
      </c>
      <c r="N385" s="133">
        <v>5.9325000000000003E-2</v>
      </c>
      <c r="O385" s="133">
        <v>6.6847000000000004E-2</v>
      </c>
      <c r="P385" s="133">
        <v>1.6324000000000002E-2</v>
      </c>
      <c r="Q385" s="133">
        <v>1.3391E-2</v>
      </c>
    </row>
    <row r="386" spans="1:17" x14ac:dyDescent="0.25">
      <c r="A386" s="14"/>
      <c r="B386" s="136" t="s">
        <v>65</v>
      </c>
      <c r="C386" s="135" t="s">
        <v>1004</v>
      </c>
      <c r="D386" s="118">
        <v>7991711</v>
      </c>
      <c r="E386" s="118">
        <v>44</v>
      </c>
      <c r="F386" s="132">
        <v>216.3</v>
      </c>
      <c r="G386" s="132">
        <v>92.7</v>
      </c>
      <c r="H386" s="133">
        <v>6.7156999999999998E-3</v>
      </c>
      <c r="I386" s="133">
        <v>5.2306999999999996E-3</v>
      </c>
      <c r="J386" s="133">
        <v>4.1522E-3</v>
      </c>
      <c r="K386" s="133">
        <v>4.0961000000000001E-3</v>
      </c>
      <c r="L386" s="133">
        <v>1.7543E-2</v>
      </c>
      <c r="M386" s="133">
        <v>1.4652999999999999E-2</v>
      </c>
      <c r="N386" s="133">
        <v>2.0177E-2</v>
      </c>
      <c r="O386" s="133">
        <v>2.8369999999999999E-2</v>
      </c>
      <c r="P386" s="133">
        <v>5.6150999999999996E-3</v>
      </c>
      <c r="Q386" s="133">
        <v>4.1038999999999997E-3</v>
      </c>
    </row>
    <row r="387" spans="1:17" x14ac:dyDescent="0.25">
      <c r="A387" s="14"/>
      <c r="B387" s="137" t="s">
        <v>65</v>
      </c>
      <c r="C387" s="138" t="s">
        <v>1005</v>
      </c>
      <c r="D387" s="116">
        <v>8105211</v>
      </c>
      <c r="E387" s="116">
        <v>43101</v>
      </c>
      <c r="F387" s="139">
        <v>2184.9</v>
      </c>
      <c r="G387" s="139">
        <v>1124.2</v>
      </c>
      <c r="H387" s="133">
        <v>6.4438999999999996E-2</v>
      </c>
      <c r="I387" s="133">
        <v>5.9584999999999999E-2</v>
      </c>
      <c r="J387" s="133">
        <v>6.0669000000000001E-2</v>
      </c>
      <c r="K387" s="133">
        <v>3.6836000000000001E-2</v>
      </c>
      <c r="L387" s="133">
        <v>8.0519999999999994E-2</v>
      </c>
      <c r="M387" s="133">
        <v>6.6765000000000005E-2</v>
      </c>
      <c r="N387" s="133">
        <v>0.25814999999999999</v>
      </c>
      <c r="O387" s="133">
        <v>0.45483000000000001</v>
      </c>
      <c r="P387" s="133">
        <v>5.7216000000000003E-2</v>
      </c>
      <c r="Q387" s="133">
        <v>4.1091999999999997E-2</v>
      </c>
    </row>
    <row r="388" spans="1:17" x14ac:dyDescent="0.25">
      <c r="A388" s="14"/>
      <c r="B388" s="136" t="s">
        <v>65</v>
      </c>
      <c r="C388" s="135" t="s">
        <v>1006</v>
      </c>
      <c r="D388" s="118">
        <v>7968211</v>
      </c>
      <c r="E388" s="118" t="s">
        <v>1007</v>
      </c>
      <c r="F388" s="132">
        <v>542.9</v>
      </c>
      <c r="G388" s="132">
        <v>8.6999999999999993</v>
      </c>
      <c r="H388" s="133">
        <v>2.2263999999999999E-2</v>
      </c>
      <c r="I388" s="133">
        <v>3.5143000000000001E-4</v>
      </c>
      <c r="J388" s="133">
        <v>9.7474999999999992E-3</v>
      </c>
      <c r="K388" s="133">
        <v>3.5745999999999998E-4</v>
      </c>
      <c r="L388" s="133">
        <v>2.3005000000000001E-2</v>
      </c>
      <c r="M388" s="133">
        <v>6.5058E-4</v>
      </c>
      <c r="N388" s="133">
        <v>4.0711999999999998E-2</v>
      </c>
      <c r="O388" s="133">
        <v>1.6249000000000001E-3</v>
      </c>
      <c r="P388" s="133">
        <v>1.5596E-2</v>
      </c>
      <c r="Q388" s="133">
        <v>3.7968000000000002E-4</v>
      </c>
    </row>
    <row r="389" spans="1:17" x14ac:dyDescent="0.25">
      <c r="A389" s="14"/>
      <c r="B389" s="136" t="s">
        <v>65</v>
      </c>
      <c r="C389" s="135" t="s">
        <v>1008</v>
      </c>
      <c r="D389" s="118">
        <v>8090911</v>
      </c>
      <c r="E389" s="118"/>
      <c r="F389" s="132">
        <v>28.52496118721459</v>
      </c>
      <c r="G389" s="132">
        <v>18.434246575342438</v>
      </c>
      <c r="H389" s="133">
        <v>6.5910000000000003E-4</v>
      </c>
      <c r="I389" s="133">
        <v>8.9329999999999998E-4</v>
      </c>
      <c r="J389" s="133">
        <v>7.1535000000000001E-4</v>
      </c>
      <c r="K389" s="133">
        <v>1.2354E-3</v>
      </c>
      <c r="L389" s="133">
        <v>8.0029999999999999E-4</v>
      </c>
      <c r="M389" s="133">
        <v>7.8691000000000004E-4</v>
      </c>
      <c r="N389" s="133">
        <v>4.3734000000000004E-3</v>
      </c>
      <c r="O389" s="133">
        <v>1.1564E-2</v>
      </c>
      <c r="P389" s="133">
        <v>6.2379999999999998E-4</v>
      </c>
      <c r="Q389" s="133">
        <v>4.7669999999999999E-4</v>
      </c>
    </row>
    <row r="390" spans="1:17" x14ac:dyDescent="0.25">
      <c r="A390" s="14"/>
      <c r="B390" s="137" t="s">
        <v>65</v>
      </c>
      <c r="C390" s="138" t="s">
        <v>1009</v>
      </c>
      <c r="D390" s="116">
        <v>8325211</v>
      </c>
      <c r="E390" s="118"/>
      <c r="F390" s="132">
        <v>65.162260273972578</v>
      </c>
      <c r="G390" s="132">
        <v>417.50913242008869</v>
      </c>
      <c r="H390" s="133">
        <v>1.8871000000000001E-3</v>
      </c>
      <c r="I390" s="133">
        <v>2.0456999999999999E-2</v>
      </c>
      <c r="J390" s="133">
        <v>1.4889E-3</v>
      </c>
      <c r="K390" s="133">
        <v>2.3496E-2</v>
      </c>
      <c r="L390" s="133">
        <v>5.3095E-3</v>
      </c>
      <c r="M390" s="133">
        <v>5.679E-2</v>
      </c>
      <c r="N390" s="133">
        <v>8.0950999999999992E-3</v>
      </c>
      <c r="O390" s="133">
        <v>0.29366999999999999</v>
      </c>
      <c r="P390" s="133">
        <v>1.4279E-3</v>
      </c>
      <c r="Q390" s="133">
        <v>1.1579000000000001E-2</v>
      </c>
    </row>
    <row r="391" spans="1:17" x14ac:dyDescent="0.25">
      <c r="A391" s="14"/>
      <c r="B391" s="136" t="s">
        <v>66</v>
      </c>
      <c r="C391" s="135" t="s">
        <v>1010</v>
      </c>
      <c r="D391" s="118">
        <v>7219511</v>
      </c>
      <c r="E391" s="118">
        <v>56897</v>
      </c>
      <c r="F391" s="132">
        <v>226.8</v>
      </c>
      <c r="G391" s="132">
        <v>26</v>
      </c>
      <c r="H391" s="133">
        <v>3.8140000000000001E-3</v>
      </c>
      <c r="I391" s="133">
        <v>3.0781E-4</v>
      </c>
      <c r="J391" s="133">
        <v>4.5583999999999998E-3</v>
      </c>
      <c r="K391" s="133">
        <v>9.2734000000000002E-4</v>
      </c>
      <c r="L391" s="133">
        <v>4.2775000000000001E-3</v>
      </c>
      <c r="M391" s="133">
        <v>4.1407E-4</v>
      </c>
      <c r="N391" s="133">
        <v>6.1970999999999997E-3</v>
      </c>
      <c r="O391" s="133">
        <v>6.2418E-4</v>
      </c>
      <c r="P391" s="133">
        <v>4.1564999999999996E-3</v>
      </c>
      <c r="Q391" s="133">
        <v>2.7269000000000002E-4</v>
      </c>
    </row>
    <row r="392" spans="1:17" x14ac:dyDescent="0.25">
      <c r="A392" s="14"/>
      <c r="B392" s="136" t="s">
        <v>66</v>
      </c>
      <c r="C392" s="135" t="s">
        <v>1011</v>
      </c>
      <c r="D392" s="118">
        <v>7997111</v>
      </c>
      <c r="E392" s="118">
        <v>65589</v>
      </c>
      <c r="F392" s="132">
        <v>542.4</v>
      </c>
      <c r="G392" s="132">
        <v>22.8</v>
      </c>
      <c r="H392" s="133">
        <v>1.3074000000000001E-2</v>
      </c>
      <c r="I392" s="133">
        <v>2.6585999999999998E-4</v>
      </c>
      <c r="J392" s="133">
        <v>1.0215E-2</v>
      </c>
      <c r="K392" s="133">
        <v>6.8581000000000002E-4</v>
      </c>
      <c r="L392" s="133">
        <v>1.0392999999999999E-2</v>
      </c>
      <c r="M392" s="133">
        <v>3.4856999999999998E-4</v>
      </c>
      <c r="N392" s="133">
        <v>1.2914999999999999E-2</v>
      </c>
      <c r="O392" s="133">
        <v>4.3392000000000002E-4</v>
      </c>
      <c r="P392" s="133">
        <v>1.2355E-2</v>
      </c>
      <c r="Q392" s="133">
        <v>2.7199E-4</v>
      </c>
    </row>
    <row r="393" spans="1:17" x14ac:dyDescent="0.25">
      <c r="A393" s="14"/>
      <c r="B393" s="136" t="s">
        <v>66</v>
      </c>
      <c r="C393" s="135" t="s">
        <v>1011</v>
      </c>
      <c r="D393" s="118">
        <v>7997111</v>
      </c>
      <c r="E393" s="118">
        <v>65590</v>
      </c>
      <c r="F393" s="132">
        <v>537.79999999999995</v>
      </c>
      <c r="G393" s="132">
        <v>23.2</v>
      </c>
      <c r="H393" s="133">
        <v>1.2963000000000001E-2</v>
      </c>
      <c r="I393" s="133">
        <v>2.7055999999999998E-4</v>
      </c>
      <c r="J393" s="133">
        <v>1.0129000000000001E-2</v>
      </c>
      <c r="K393" s="133">
        <v>6.9813000000000004E-4</v>
      </c>
      <c r="L393" s="133">
        <v>1.0304000000000001E-2</v>
      </c>
      <c r="M393" s="133">
        <v>3.5471999999999999E-4</v>
      </c>
      <c r="N393" s="133">
        <v>1.2806E-2</v>
      </c>
      <c r="O393" s="133">
        <v>4.417E-4</v>
      </c>
      <c r="P393" s="133">
        <v>1.2251E-2</v>
      </c>
      <c r="Q393" s="133">
        <v>2.7690000000000001E-4</v>
      </c>
    </row>
    <row r="394" spans="1:17" x14ac:dyDescent="0.25">
      <c r="A394" s="14"/>
      <c r="B394" s="136" t="s">
        <v>66</v>
      </c>
      <c r="C394" s="135" t="s">
        <v>1012</v>
      </c>
      <c r="D394" s="118">
        <v>15485811</v>
      </c>
      <c r="E394" s="118">
        <v>146164</v>
      </c>
      <c r="F394" s="132">
        <v>341.3</v>
      </c>
      <c r="G394" s="132">
        <v>40.299999999999997</v>
      </c>
      <c r="H394" s="133">
        <v>4.6899999999999997E-3</v>
      </c>
      <c r="I394" s="133">
        <v>2.8912000000000002E-4</v>
      </c>
      <c r="J394" s="133">
        <v>9.1118999999999992E-3</v>
      </c>
      <c r="K394" s="133">
        <v>1.2593000000000001E-3</v>
      </c>
      <c r="L394" s="133">
        <v>4.4822999999999998E-3</v>
      </c>
      <c r="M394" s="133">
        <v>7.0536999999999998E-4</v>
      </c>
      <c r="N394" s="133">
        <v>6.8884999999999997E-3</v>
      </c>
      <c r="O394" s="133">
        <v>5.3846000000000005E-4</v>
      </c>
      <c r="P394" s="133">
        <v>4.2081999999999996E-3</v>
      </c>
      <c r="Q394" s="133">
        <v>3.2730999999999998E-4</v>
      </c>
    </row>
    <row r="395" spans="1:17" x14ac:dyDescent="0.25">
      <c r="A395" s="14"/>
      <c r="B395" s="136" t="s">
        <v>66</v>
      </c>
      <c r="C395" s="135" t="s">
        <v>1012</v>
      </c>
      <c r="D395" s="118">
        <v>15485811</v>
      </c>
      <c r="E395" s="118">
        <v>146165</v>
      </c>
      <c r="F395" s="132">
        <v>362.3</v>
      </c>
      <c r="G395" s="132">
        <v>40.9</v>
      </c>
      <c r="H395" s="133">
        <v>4.9785000000000003E-3</v>
      </c>
      <c r="I395" s="133">
        <v>2.9356E-4</v>
      </c>
      <c r="J395" s="133">
        <v>9.6725999999999999E-3</v>
      </c>
      <c r="K395" s="133">
        <v>1.2780000000000001E-3</v>
      </c>
      <c r="L395" s="133">
        <v>4.7580000000000001E-3</v>
      </c>
      <c r="M395" s="133">
        <v>7.161E-4</v>
      </c>
      <c r="N395" s="133">
        <v>7.3124000000000001E-3</v>
      </c>
      <c r="O395" s="133">
        <v>5.4653000000000004E-4</v>
      </c>
      <c r="P395" s="133">
        <v>4.4670999999999999E-3</v>
      </c>
      <c r="Q395" s="133">
        <v>3.3223999999999998E-4</v>
      </c>
    </row>
    <row r="396" spans="1:17" x14ac:dyDescent="0.25">
      <c r="A396" s="14"/>
      <c r="B396" s="137" t="s">
        <v>66</v>
      </c>
      <c r="C396" s="138" t="s">
        <v>1013</v>
      </c>
      <c r="D396" s="116">
        <v>8131111</v>
      </c>
      <c r="E396" s="116">
        <v>147671</v>
      </c>
      <c r="F396" s="139">
        <v>4495.2</v>
      </c>
      <c r="G396" s="139">
        <v>368.7</v>
      </c>
      <c r="H396" s="133">
        <v>8.9285000000000003E-2</v>
      </c>
      <c r="I396" s="133">
        <v>4.9404000000000002E-3</v>
      </c>
      <c r="J396" s="133">
        <v>0.11564000000000001</v>
      </c>
      <c r="K396" s="133">
        <v>1.9234999999999999E-2</v>
      </c>
      <c r="L396" s="133">
        <v>9.0493000000000004E-2</v>
      </c>
      <c r="M396" s="133">
        <v>9.9068000000000003E-3</v>
      </c>
      <c r="N396" s="133">
        <v>0.13149</v>
      </c>
      <c r="O396" s="133">
        <v>7.3911000000000003E-3</v>
      </c>
      <c r="P396" s="133">
        <v>8.6271E-2</v>
      </c>
      <c r="Q396" s="133">
        <v>4.5554000000000002E-3</v>
      </c>
    </row>
    <row r="397" spans="1:17" x14ac:dyDescent="0.25">
      <c r="A397" s="14"/>
      <c r="B397" s="136" t="s">
        <v>66</v>
      </c>
      <c r="C397" s="135" t="s">
        <v>1014</v>
      </c>
      <c r="D397" s="118">
        <v>8130511</v>
      </c>
      <c r="E397" s="118">
        <v>152405</v>
      </c>
      <c r="F397" s="132">
        <v>303</v>
      </c>
      <c r="G397" s="132">
        <v>63.2</v>
      </c>
      <c r="H397" s="133">
        <v>4.4533999999999997E-3</v>
      </c>
      <c r="I397" s="133">
        <v>5.2733000000000001E-4</v>
      </c>
      <c r="J397" s="133">
        <v>8.2026000000000009E-3</v>
      </c>
      <c r="K397" s="133">
        <v>3.7142E-3</v>
      </c>
      <c r="L397" s="133">
        <v>5.0689000000000003E-3</v>
      </c>
      <c r="M397" s="133">
        <v>1.5866000000000001E-3</v>
      </c>
      <c r="N397" s="133">
        <v>6.6008999999999998E-3</v>
      </c>
      <c r="O397" s="133">
        <v>1.0152E-3</v>
      </c>
      <c r="P397" s="133">
        <v>3.6200999999999998E-3</v>
      </c>
      <c r="Q397" s="133">
        <v>7.2203000000000002E-4</v>
      </c>
    </row>
    <row r="398" spans="1:17" x14ac:dyDescent="0.25">
      <c r="A398" s="14"/>
      <c r="B398" s="136" t="s">
        <v>66</v>
      </c>
      <c r="C398" s="135" t="s">
        <v>1014</v>
      </c>
      <c r="D398" s="118">
        <v>8130511</v>
      </c>
      <c r="E398" s="118">
        <v>152407</v>
      </c>
      <c r="F398" s="132">
        <v>358.6</v>
      </c>
      <c r="G398" s="132">
        <v>66.2</v>
      </c>
      <c r="H398" s="133">
        <v>5.2716000000000004E-3</v>
      </c>
      <c r="I398" s="133">
        <v>5.5347999999999997E-4</v>
      </c>
      <c r="J398" s="133">
        <v>9.7144999999999992E-3</v>
      </c>
      <c r="K398" s="133">
        <v>3.8964E-3</v>
      </c>
      <c r="L398" s="133">
        <v>6.0001999999999998E-3</v>
      </c>
      <c r="M398" s="133">
        <v>1.6642E-3</v>
      </c>
      <c r="N398" s="133">
        <v>7.8131999999999993E-3</v>
      </c>
      <c r="O398" s="133">
        <v>1.0642E-3</v>
      </c>
      <c r="P398" s="133">
        <v>4.2881000000000004E-3</v>
      </c>
      <c r="Q398" s="133">
        <v>7.5677000000000003E-4</v>
      </c>
    </row>
    <row r="399" spans="1:17" x14ac:dyDescent="0.25">
      <c r="A399" s="14"/>
      <c r="B399" s="136" t="s">
        <v>66</v>
      </c>
      <c r="C399" s="135" t="s">
        <v>1015</v>
      </c>
      <c r="D399" s="118">
        <v>8252111</v>
      </c>
      <c r="E399" s="118">
        <v>184509</v>
      </c>
      <c r="F399" s="132">
        <v>609.9</v>
      </c>
      <c r="G399" s="132">
        <v>57.5</v>
      </c>
      <c r="H399" s="133">
        <v>1.5572000000000001E-2</v>
      </c>
      <c r="I399" s="133">
        <v>1.4216999999999999E-3</v>
      </c>
      <c r="J399" s="133">
        <v>1.7136999999999999E-2</v>
      </c>
      <c r="K399" s="133">
        <v>1.784E-3</v>
      </c>
      <c r="L399" s="133">
        <v>1.8495999999999999E-2</v>
      </c>
      <c r="M399" s="133">
        <v>2.2731000000000001E-3</v>
      </c>
      <c r="N399" s="133">
        <v>1.3717E-2</v>
      </c>
      <c r="O399" s="133">
        <v>1.9781999999999998E-3</v>
      </c>
      <c r="P399" s="133">
        <v>1.6174000000000001E-2</v>
      </c>
      <c r="Q399" s="133">
        <v>9.2181000000000001E-4</v>
      </c>
    </row>
    <row r="400" spans="1:17" x14ac:dyDescent="0.25">
      <c r="A400" s="14"/>
      <c r="B400" s="136" t="s">
        <v>66</v>
      </c>
      <c r="C400" s="135" t="s">
        <v>1016</v>
      </c>
      <c r="D400" s="118">
        <v>7416411</v>
      </c>
      <c r="E400" s="118">
        <v>250250</v>
      </c>
      <c r="F400" s="132">
        <v>466.2</v>
      </c>
      <c r="G400" s="132">
        <v>42</v>
      </c>
      <c r="H400" s="133">
        <v>1.0375000000000001E-2</v>
      </c>
      <c r="I400" s="133">
        <v>5.7041000000000004E-4</v>
      </c>
      <c r="J400" s="133">
        <v>1.0302E-2</v>
      </c>
      <c r="K400" s="133">
        <v>1.4215E-3</v>
      </c>
      <c r="L400" s="133">
        <v>9.5937000000000001E-3</v>
      </c>
      <c r="M400" s="133">
        <v>7.8144E-4</v>
      </c>
      <c r="N400" s="133">
        <v>1.2463E-2</v>
      </c>
      <c r="O400" s="133">
        <v>8.2187000000000004E-4</v>
      </c>
      <c r="P400" s="133">
        <v>1.0104E-2</v>
      </c>
      <c r="Q400" s="133">
        <v>4.7291999999999999E-4</v>
      </c>
    </row>
    <row r="401" spans="1:17" x14ac:dyDescent="0.25">
      <c r="A401" s="14"/>
      <c r="B401" s="136" t="s">
        <v>66</v>
      </c>
      <c r="C401" s="135" t="s">
        <v>1017</v>
      </c>
      <c r="D401" s="118">
        <v>8170411</v>
      </c>
      <c r="E401" s="118">
        <v>253630</v>
      </c>
      <c r="F401" s="132">
        <v>394.1</v>
      </c>
      <c r="G401" s="132">
        <v>43.7</v>
      </c>
      <c r="H401" s="133">
        <v>9.2341999999999997E-3</v>
      </c>
      <c r="I401" s="133">
        <v>7.0644999999999996E-4</v>
      </c>
      <c r="J401" s="133">
        <v>8.8886999999999994E-3</v>
      </c>
      <c r="K401" s="133">
        <v>1.8081E-3</v>
      </c>
      <c r="L401" s="133">
        <v>9.6939999999999995E-3</v>
      </c>
      <c r="M401" s="133">
        <v>8.4203000000000001E-4</v>
      </c>
      <c r="N401" s="133">
        <v>1.1179E-2</v>
      </c>
      <c r="O401" s="133">
        <v>9.9159000000000009E-4</v>
      </c>
      <c r="P401" s="133">
        <v>9.0551999999999994E-3</v>
      </c>
      <c r="Q401" s="133">
        <v>6.0141000000000003E-4</v>
      </c>
    </row>
    <row r="402" spans="1:17" x14ac:dyDescent="0.25">
      <c r="A402" s="14"/>
      <c r="B402" s="136" t="s">
        <v>66</v>
      </c>
      <c r="C402" s="135" t="s">
        <v>1018</v>
      </c>
      <c r="D402" s="118">
        <v>9301711</v>
      </c>
      <c r="E402" s="118">
        <v>2170429</v>
      </c>
      <c r="F402" s="132">
        <v>490.2</v>
      </c>
      <c r="G402" s="132">
        <v>176.7</v>
      </c>
      <c r="H402" s="133">
        <v>8.4227999999999994E-3</v>
      </c>
      <c r="I402" s="133">
        <v>1.256E-3</v>
      </c>
      <c r="J402" s="133">
        <v>1.2257000000000001E-2</v>
      </c>
      <c r="K402" s="133">
        <v>4.6135999999999998E-3</v>
      </c>
      <c r="L402" s="133">
        <v>7.8079000000000004E-3</v>
      </c>
      <c r="M402" s="133">
        <v>1.8113999999999999E-3</v>
      </c>
      <c r="N402" s="133">
        <v>1.261E-2</v>
      </c>
      <c r="O402" s="133">
        <v>2.5385999999999998E-3</v>
      </c>
      <c r="P402" s="133">
        <v>8.0248999999999997E-3</v>
      </c>
      <c r="Q402" s="133">
        <v>1.6065000000000001E-3</v>
      </c>
    </row>
    <row r="403" spans="1:17" x14ac:dyDescent="0.25">
      <c r="A403" s="14"/>
      <c r="B403" s="136" t="s">
        <v>66</v>
      </c>
      <c r="C403" s="135" t="s">
        <v>1019</v>
      </c>
      <c r="D403" s="118">
        <v>8063611</v>
      </c>
      <c r="E403" s="118"/>
      <c r="F403" s="132">
        <v>53.627077153263492</v>
      </c>
      <c r="G403" s="132">
        <v>74.180419434832217</v>
      </c>
      <c r="H403" s="133">
        <v>9.4017999999999999E-4</v>
      </c>
      <c r="I403" s="133">
        <v>9.778600000000001E-4</v>
      </c>
      <c r="J403" s="133">
        <v>1.0945E-3</v>
      </c>
      <c r="K403" s="133">
        <v>2.4185000000000001E-3</v>
      </c>
      <c r="L403" s="133">
        <v>1.0283E-3</v>
      </c>
      <c r="M403" s="133">
        <v>1.6332E-3</v>
      </c>
      <c r="N403" s="133">
        <v>1.4139999999999999E-3</v>
      </c>
      <c r="O403" s="133">
        <v>1.6202E-3</v>
      </c>
      <c r="P403" s="133">
        <v>1.0295E-3</v>
      </c>
      <c r="Q403" s="133">
        <v>7.0186999999999995E-4</v>
      </c>
    </row>
    <row r="404" spans="1:17" x14ac:dyDescent="0.25">
      <c r="A404" s="14"/>
      <c r="B404" s="136" t="s">
        <v>66</v>
      </c>
      <c r="C404" s="135" t="s">
        <v>1020</v>
      </c>
      <c r="D404" s="118">
        <v>8008811</v>
      </c>
      <c r="E404" s="118"/>
      <c r="F404" s="132">
        <v>465.69356641927584</v>
      </c>
      <c r="G404" s="132">
        <v>520.92245063273015</v>
      </c>
      <c r="H404" s="133">
        <v>8.5511000000000007E-3</v>
      </c>
      <c r="I404" s="133">
        <v>4.1047000000000002E-3</v>
      </c>
      <c r="J404" s="133">
        <v>1.021E-2</v>
      </c>
      <c r="K404" s="133">
        <v>2.0080000000000001E-2</v>
      </c>
      <c r="L404" s="133">
        <v>9.8665999999999997E-3</v>
      </c>
      <c r="M404" s="133">
        <v>5.4822999999999998E-3</v>
      </c>
      <c r="N404" s="133">
        <v>1.261E-2</v>
      </c>
      <c r="O404" s="133">
        <v>5.9382000000000002E-3</v>
      </c>
      <c r="P404" s="133">
        <v>8.5716000000000004E-3</v>
      </c>
      <c r="Q404" s="133">
        <v>4.4954000000000001E-3</v>
      </c>
    </row>
    <row r="405" spans="1:17" x14ac:dyDescent="0.25">
      <c r="A405" s="14"/>
      <c r="B405" s="136" t="s">
        <v>66</v>
      </c>
      <c r="C405" s="135" t="s">
        <v>1010</v>
      </c>
      <c r="D405" s="118">
        <v>7219511</v>
      </c>
      <c r="E405" s="118"/>
      <c r="F405" s="132">
        <v>357.84520865295008</v>
      </c>
      <c r="G405" s="132">
        <v>46.286636934563049</v>
      </c>
      <c r="H405" s="133">
        <v>5.7821000000000001E-3</v>
      </c>
      <c r="I405" s="133">
        <v>5.2222E-4</v>
      </c>
      <c r="J405" s="133">
        <v>7.1285000000000003E-3</v>
      </c>
      <c r="K405" s="133">
        <v>1.5896E-3</v>
      </c>
      <c r="L405" s="133">
        <v>6.5575E-3</v>
      </c>
      <c r="M405" s="133">
        <v>6.9021000000000002E-4</v>
      </c>
      <c r="N405" s="133">
        <v>9.3302000000000003E-3</v>
      </c>
      <c r="O405" s="133">
        <v>1.0954999999999999E-3</v>
      </c>
      <c r="P405" s="133">
        <v>6.2883000000000001E-3</v>
      </c>
      <c r="Q405" s="133">
        <v>4.7859999999999998E-4</v>
      </c>
    </row>
    <row r="406" spans="1:17" x14ac:dyDescent="0.25">
      <c r="A406" s="14"/>
      <c r="B406" s="136" t="s">
        <v>68</v>
      </c>
      <c r="C406" s="135" t="s">
        <v>1021</v>
      </c>
      <c r="D406" s="118">
        <v>3186811</v>
      </c>
      <c r="E406" s="118" t="s">
        <v>1022</v>
      </c>
      <c r="F406" s="132">
        <v>784.2</v>
      </c>
      <c r="G406" s="132">
        <v>161.69999999999999</v>
      </c>
      <c r="H406" s="133">
        <v>1.8477E-2</v>
      </c>
      <c r="I406" s="133">
        <v>2.7774000000000002E-3</v>
      </c>
      <c r="J406" s="133">
        <v>2.9012E-2</v>
      </c>
      <c r="K406" s="133">
        <v>1.3155999999999999E-2</v>
      </c>
      <c r="L406" s="133">
        <v>1.4586999999999999E-2</v>
      </c>
      <c r="M406" s="133">
        <v>7.0143999999999996E-3</v>
      </c>
      <c r="N406" s="133">
        <v>1.8898000000000002E-2</v>
      </c>
      <c r="O406" s="133">
        <v>6.3458000000000004E-3</v>
      </c>
      <c r="P406" s="133">
        <v>1.6945999999999999E-2</v>
      </c>
      <c r="Q406" s="133">
        <v>2.7455000000000001E-3</v>
      </c>
    </row>
    <row r="407" spans="1:17" x14ac:dyDescent="0.25">
      <c r="A407" s="14"/>
      <c r="B407" s="136" t="s">
        <v>68</v>
      </c>
      <c r="C407" s="135" t="s">
        <v>1023</v>
      </c>
      <c r="D407" s="118">
        <v>9248211</v>
      </c>
      <c r="E407" s="118" t="s">
        <v>1022</v>
      </c>
      <c r="F407" s="132">
        <v>509.8</v>
      </c>
      <c r="G407" s="132">
        <v>66.8</v>
      </c>
      <c r="H407" s="133">
        <v>1.2142E-2</v>
      </c>
      <c r="I407" s="133">
        <v>9.2953000000000003E-4</v>
      </c>
      <c r="J407" s="133">
        <v>1.7724E-2</v>
      </c>
      <c r="K407" s="133">
        <v>5.9280000000000001E-3</v>
      </c>
      <c r="L407" s="133">
        <v>9.1585E-3</v>
      </c>
      <c r="M407" s="133">
        <v>2.1821000000000002E-3</v>
      </c>
      <c r="N407" s="133">
        <v>1.3413E-2</v>
      </c>
      <c r="O407" s="133">
        <v>2.3191000000000002E-3</v>
      </c>
      <c r="P407" s="133">
        <v>1.0519000000000001E-2</v>
      </c>
      <c r="Q407" s="133">
        <v>8.6713999999999997E-4</v>
      </c>
    </row>
    <row r="408" spans="1:17" x14ac:dyDescent="0.25">
      <c r="A408" s="14"/>
      <c r="B408" s="136" t="s">
        <v>68</v>
      </c>
      <c r="C408" s="135" t="s">
        <v>1024</v>
      </c>
      <c r="D408" s="118">
        <v>6582111</v>
      </c>
      <c r="E408" s="118" t="s">
        <v>1025</v>
      </c>
      <c r="F408" s="132">
        <v>332.2</v>
      </c>
      <c r="G408" s="132">
        <v>94.5</v>
      </c>
      <c r="H408" s="133">
        <v>5.6477999999999997E-3</v>
      </c>
      <c r="I408" s="133">
        <v>1.7983000000000001E-3</v>
      </c>
      <c r="J408" s="133">
        <v>2.8257999999999998E-2</v>
      </c>
      <c r="K408" s="133">
        <v>1.3014E-2</v>
      </c>
      <c r="L408" s="133">
        <v>5.3426000000000003E-3</v>
      </c>
      <c r="M408" s="133">
        <v>3.1109000000000002E-3</v>
      </c>
      <c r="N408" s="133">
        <v>8.1875999999999997E-3</v>
      </c>
      <c r="O408" s="133">
        <v>4.2399999999999998E-3</v>
      </c>
      <c r="P408" s="133">
        <v>7.4663999999999998E-3</v>
      </c>
      <c r="Q408" s="133">
        <v>1.7535000000000001E-3</v>
      </c>
    </row>
    <row r="409" spans="1:17" x14ac:dyDescent="0.25">
      <c r="A409" s="14"/>
      <c r="B409" s="136" t="s">
        <v>68</v>
      </c>
      <c r="C409" s="135" t="s">
        <v>1026</v>
      </c>
      <c r="D409" s="118">
        <v>3881611</v>
      </c>
      <c r="E409" s="118" t="s">
        <v>1027</v>
      </c>
      <c r="F409" s="132">
        <v>472.9</v>
      </c>
      <c r="G409" s="132">
        <v>329.3</v>
      </c>
      <c r="H409" s="133">
        <v>1.4605E-2</v>
      </c>
      <c r="I409" s="133">
        <v>9.8145000000000003E-3</v>
      </c>
      <c r="J409" s="133">
        <v>3.5210999999999999E-2</v>
      </c>
      <c r="K409" s="133">
        <v>4.9668999999999998E-2</v>
      </c>
      <c r="L409" s="133">
        <v>9.7470999999999999E-3</v>
      </c>
      <c r="M409" s="133">
        <v>1.2968E-2</v>
      </c>
      <c r="N409" s="133">
        <v>1.4396000000000001E-2</v>
      </c>
      <c r="O409" s="133">
        <v>1.9909E-2</v>
      </c>
      <c r="P409" s="133">
        <v>1.2782999999999999E-2</v>
      </c>
      <c r="Q409" s="133">
        <v>1.315E-2</v>
      </c>
    </row>
    <row r="410" spans="1:17" x14ac:dyDescent="0.25">
      <c r="A410" s="14"/>
      <c r="B410" s="136" t="s">
        <v>68</v>
      </c>
      <c r="C410" s="135" t="s">
        <v>1028</v>
      </c>
      <c r="D410" s="118">
        <v>7872711</v>
      </c>
      <c r="E410" s="118" t="s">
        <v>1029</v>
      </c>
      <c r="F410" s="132">
        <v>202.4</v>
      </c>
      <c r="G410" s="132">
        <v>51.6</v>
      </c>
      <c r="H410" s="133">
        <v>4.6915000000000004E-3</v>
      </c>
      <c r="I410" s="133">
        <v>7.6581000000000002E-4</v>
      </c>
      <c r="J410" s="133">
        <v>5.7952999999999998E-3</v>
      </c>
      <c r="K410" s="133">
        <v>2.4031999999999999E-3</v>
      </c>
      <c r="L410" s="133">
        <v>3.6227E-3</v>
      </c>
      <c r="M410" s="133">
        <v>1.6337999999999999E-3</v>
      </c>
      <c r="N410" s="133">
        <v>5.7476999999999997E-3</v>
      </c>
      <c r="O410" s="133">
        <v>2.1790999999999998E-3</v>
      </c>
      <c r="P410" s="133">
        <v>3.3884000000000002E-3</v>
      </c>
      <c r="Q410" s="133">
        <v>7.0394999999999995E-4</v>
      </c>
    </row>
    <row r="411" spans="1:17" x14ac:dyDescent="0.25">
      <c r="A411" s="14"/>
      <c r="B411" s="136" t="s">
        <v>68</v>
      </c>
      <c r="C411" s="135" t="s">
        <v>1030</v>
      </c>
      <c r="D411" s="118">
        <v>6532511</v>
      </c>
      <c r="E411" s="118" t="s">
        <v>1031</v>
      </c>
      <c r="F411" s="132">
        <v>255.5</v>
      </c>
      <c r="G411" s="132">
        <v>50.5</v>
      </c>
      <c r="H411" s="133">
        <v>4.4148E-3</v>
      </c>
      <c r="I411" s="133">
        <v>9.6604000000000004E-4</v>
      </c>
      <c r="J411" s="133">
        <v>2.2332000000000001E-2</v>
      </c>
      <c r="K411" s="133">
        <v>6.7990000000000004E-3</v>
      </c>
      <c r="L411" s="133">
        <v>3.9373000000000003E-3</v>
      </c>
      <c r="M411" s="133">
        <v>1.7155E-3</v>
      </c>
      <c r="N411" s="133">
        <v>7.8811000000000003E-3</v>
      </c>
      <c r="O411" s="133">
        <v>2.6543999999999999E-3</v>
      </c>
      <c r="P411" s="133">
        <v>5.9170000000000004E-3</v>
      </c>
      <c r="Q411" s="133">
        <v>9.4870000000000002E-4</v>
      </c>
    </row>
    <row r="412" spans="1:17" x14ac:dyDescent="0.25">
      <c r="A412" s="14"/>
      <c r="B412" s="136" t="s">
        <v>68</v>
      </c>
      <c r="C412" s="135" t="s">
        <v>1028</v>
      </c>
      <c r="D412" s="118">
        <v>7872711</v>
      </c>
      <c r="E412" s="118" t="s">
        <v>1032</v>
      </c>
      <c r="F412" s="132">
        <v>404.2</v>
      </c>
      <c r="G412" s="132">
        <v>25.8</v>
      </c>
      <c r="H412" s="133">
        <v>9.7248000000000005E-3</v>
      </c>
      <c r="I412" s="133">
        <v>3.8967E-4</v>
      </c>
      <c r="J412" s="133">
        <v>1.3037E-2</v>
      </c>
      <c r="K412" s="133">
        <v>1.1134999999999999E-3</v>
      </c>
      <c r="L412" s="133">
        <v>7.5290000000000001E-3</v>
      </c>
      <c r="M412" s="133">
        <v>9.7375000000000001E-4</v>
      </c>
      <c r="N412" s="133">
        <v>1.2078E-2</v>
      </c>
      <c r="O412" s="133">
        <v>1.2302999999999999E-3</v>
      </c>
      <c r="P412" s="133">
        <v>7.2059999999999997E-3</v>
      </c>
      <c r="Q412" s="133">
        <v>3.9031E-4</v>
      </c>
    </row>
    <row r="413" spans="1:17" x14ac:dyDescent="0.25">
      <c r="A413" s="14"/>
      <c r="B413" s="136" t="s">
        <v>68</v>
      </c>
      <c r="C413" s="135" t="s">
        <v>1033</v>
      </c>
      <c r="D413" s="118">
        <v>4966711</v>
      </c>
      <c r="E413" s="118" t="s">
        <v>1034</v>
      </c>
      <c r="F413" s="132">
        <v>232.9</v>
      </c>
      <c r="G413" s="132">
        <v>13.8</v>
      </c>
      <c r="H413" s="133">
        <v>4.3261999999999997E-3</v>
      </c>
      <c r="I413" s="133">
        <v>2.3525999999999999E-4</v>
      </c>
      <c r="J413" s="133">
        <v>1.6664000000000002E-2</v>
      </c>
      <c r="K413" s="133">
        <v>1.5284999999999999E-3</v>
      </c>
      <c r="L413" s="133">
        <v>3.5977000000000001E-3</v>
      </c>
      <c r="M413" s="133">
        <v>4.0441000000000001E-4</v>
      </c>
      <c r="N413" s="133">
        <v>6.0629000000000004E-3</v>
      </c>
      <c r="O413" s="133">
        <v>6.0625999999999996E-4</v>
      </c>
      <c r="P413" s="133">
        <v>4.9256999999999999E-3</v>
      </c>
      <c r="Q413" s="133">
        <v>2.218E-4</v>
      </c>
    </row>
    <row r="414" spans="1:17" x14ac:dyDescent="0.25">
      <c r="A414" s="14"/>
      <c r="B414" s="136" t="s">
        <v>68</v>
      </c>
      <c r="C414" s="135" t="s">
        <v>1028</v>
      </c>
      <c r="D414" s="118">
        <v>7872711</v>
      </c>
      <c r="E414" s="118" t="s">
        <v>1035</v>
      </c>
      <c r="F414" s="132">
        <v>404.2</v>
      </c>
      <c r="G414" s="132">
        <v>25.8</v>
      </c>
      <c r="H414" s="133">
        <v>9.7269999999999995E-3</v>
      </c>
      <c r="I414" s="133">
        <v>3.8988E-4</v>
      </c>
      <c r="J414" s="133">
        <v>1.3039E-2</v>
      </c>
      <c r="K414" s="133">
        <v>1.1137E-3</v>
      </c>
      <c r="L414" s="133">
        <v>7.5326000000000004E-3</v>
      </c>
      <c r="M414" s="133">
        <v>9.7437000000000001E-4</v>
      </c>
      <c r="N414" s="133">
        <v>1.2082000000000001E-2</v>
      </c>
      <c r="O414" s="133">
        <v>1.2308E-3</v>
      </c>
      <c r="P414" s="133">
        <v>7.2084000000000002E-3</v>
      </c>
      <c r="Q414" s="133">
        <v>3.9050000000000001E-4</v>
      </c>
    </row>
    <row r="415" spans="1:17" x14ac:dyDescent="0.25">
      <c r="A415" s="14"/>
      <c r="B415" s="136" t="s">
        <v>68</v>
      </c>
      <c r="C415" s="135" t="s">
        <v>1036</v>
      </c>
      <c r="D415" s="118">
        <v>7873611</v>
      </c>
      <c r="E415" s="118" t="s">
        <v>1037</v>
      </c>
      <c r="F415" s="132">
        <v>497.9</v>
      </c>
      <c r="G415" s="132">
        <v>266.39999999999998</v>
      </c>
      <c r="H415" s="133">
        <v>1.5292999999999999E-2</v>
      </c>
      <c r="I415" s="133">
        <v>7.6864999999999998E-3</v>
      </c>
      <c r="J415" s="133">
        <v>4.9371999999999999E-2</v>
      </c>
      <c r="K415" s="133">
        <v>4.0758999999999997E-2</v>
      </c>
      <c r="L415" s="133">
        <v>9.5361000000000005E-3</v>
      </c>
      <c r="M415" s="133">
        <v>1.0338E-2</v>
      </c>
      <c r="N415" s="133">
        <v>1.3535E-2</v>
      </c>
      <c r="O415" s="133">
        <v>1.1495999999999999E-2</v>
      </c>
      <c r="P415" s="133">
        <v>1.6701000000000001E-2</v>
      </c>
      <c r="Q415" s="133">
        <v>7.1990999999999999E-3</v>
      </c>
    </row>
    <row r="416" spans="1:17" x14ac:dyDescent="0.25">
      <c r="A416" s="14"/>
      <c r="B416" s="136" t="s">
        <v>68</v>
      </c>
      <c r="C416" s="135" t="s">
        <v>1038</v>
      </c>
      <c r="D416" s="118">
        <v>6582211</v>
      </c>
      <c r="E416" s="118" t="s">
        <v>1039</v>
      </c>
      <c r="F416" s="132">
        <v>477.1</v>
      </c>
      <c r="G416" s="132">
        <v>401.6</v>
      </c>
      <c r="H416" s="133">
        <v>1.1866E-2</v>
      </c>
      <c r="I416" s="133">
        <v>1.2739E-2</v>
      </c>
      <c r="J416" s="133">
        <v>3.6676E-2</v>
      </c>
      <c r="K416" s="133">
        <v>5.8091999999999998E-2</v>
      </c>
      <c r="L416" s="133">
        <v>1.1439E-2</v>
      </c>
      <c r="M416" s="133">
        <v>1.7725999999999999E-2</v>
      </c>
      <c r="N416" s="133">
        <v>1.4269E-2</v>
      </c>
      <c r="O416" s="133">
        <v>2.4060999999999999E-2</v>
      </c>
      <c r="P416" s="133">
        <v>1.3051E-2</v>
      </c>
      <c r="Q416" s="133">
        <v>1.4461999999999999E-2</v>
      </c>
    </row>
    <row r="417" spans="1:17" x14ac:dyDescent="0.25">
      <c r="A417" s="14"/>
      <c r="B417" s="136" t="s">
        <v>68</v>
      </c>
      <c r="C417" s="135" t="s">
        <v>1040</v>
      </c>
      <c r="D417" s="118">
        <v>6463511</v>
      </c>
      <c r="E417" s="118"/>
      <c r="F417" s="132">
        <v>145.19542117060578</v>
      </c>
      <c r="G417" s="132">
        <v>1076.9170147179204</v>
      </c>
      <c r="H417" s="133">
        <v>3.4851000000000001E-3</v>
      </c>
      <c r="I417" s="133">
        <v>3.5687000000000003E-2</v>
      </c>
      <c r="J417" s="133">
        <v>7.4329000000000001E-3</v>
      </c>
      <c r="K417" s="133">
        <v>9.3092999999999995E-2</v>
      </c>
      <c r="L417" s="133">
        <v>2.7894E-3</v>
      </c>
      <c r="M417" s="133">
        <v>2.6839999999999999E-2</v>
      </c>
      <c r="N417" s="133">
        <v>5.1453000000000002E-3</v>
      </c>
      <c r="O417" s="133">
        <v>7.4412000000000006E-2</v>
      </c>
      <c r="P417" s="133">
        <v>3.6002999999999999E-3</v>
      </c>
      <c r="Q417" s="133">
        <v>3.2665E-2</v>
      </c>
    </row>
    <row r="418" spans="1:17" x14ac:dyDescent="0.25">
      <c r="A418" s="14"/>
      <c r="B418" s="136" t="s">
        <v>68</v>
      </c>
      <c r="C418" s="135" t="s">
        <v>1041</v>
      </c>
      <c r="D418" s="118">
        <v>6652211</v>
      </c>
      <c r="E418" s="118"/>
      <c r="F418" s="132">
        <v>67.833767123287672</v>
      </c>
      <c r="G418" s="132">
        <v>300.24020547945167</v>
      </c>
      <c r="H418" s="133">
        <v>2.0969999999999999E-3</v>
      </c>
      <c r="I418" s="133">
        <v>9.3393E-3</v>
      </c>
      <c r="J418" s="133">
        <v>5.6676000000000001E-3</v>
      </c>
      <c r="K418" s="133">
        <v>3.703E-2</v>
      </c>
      <c r="L418" s="133">
        <v>1.4890999999999999E-3</v>
      </c>
      <c r="M418" s="133">
        <v>1.3752E-2</v>
      </c>
      <c r="N418" s="133">
        <v>1.8457E-3</v>
      </c>
      <c r="O418" s="133">
        <v>1.1547E-2</v>
      </c>
      <c r="P418" s="133">
        <v>2.3116E-3</v>
      </c>
      <c r="Q418" s="133">
        <v>6.8723999999999999E-3</v>
      </c>
    </row>
    <row r="419" spans="1:17" x14ac:dyDescent="0.25">
      <c r="A419" s="14"/>
      <c r="B419" s="136" t="s">
        <v>68</v>
      </c>
      <c r="C419" s="135" t="s">
        <v>1042</v>
      </c>
      <c r="D419" s="118">
        <v>7409311</v>
      </c>
      <c r="E419" s="118"/>
      <c r="F419" s="132">
        <v>301.03075865759263</v>
      </c>
      <c r="G419" s="132">
        <v>64.782097891880156</v>
      </c>
      <c r="H419" s="133">
        <v>5.7330999999999997E-3</v>
      </c>
      <c r="I419" s="133">
        <v>1.0794000000000001E-3</v>
      </c>
      <c r="J419" s="133">
        <v>6.9343E-3</v>
      </c>
      <c r="K419" s="133">
        <v>2.5148000000000002E-3</v>
      </c>
      <c r="L419" s="133">
        <v>6.8523000000000004E-3</v>
      </c>
      <c r="M419" s="133">
        <v>1.6354E-3</v>
      </c>
      <c r="N419" s="133">
        <v>8.5226999999999994E-3</v>
      </c>
      <c r="O419" s="133">
        <v>2.3348000000000002E-3</v>
      </c>
      <c r="P419" s="133">
        <v>5.0914999999999997E-3</v>
      </c>
      <c r="Q419" s="133">
        <v>8.8807000000000003E-4</v>
      </c>
    </row>
    <row r="420" spans="1:17" x14ac:dyDescent="0.25">
      <c r="A420" s="14"/>
      <c r="B420" s="136" t="s">
        <v>68</v>
      </c>
      <c r="C420" s="135" t="s">
        <v>1043</v>
      </c>
      <c r="D420" s="118">
        <v>8204511</v>
      </c>
      <c r="E420" s="118"/>
      <c r="F420" s="132">
        <v>336.11551497996533</v>
      </c>
      <c r="G420" s="132">
        <v>708.5352207755144</v>
      </c>
      <c r="H420" s="133">
        <v>6.2735999999999998E-3</v>
      </c>
      <c r="I420" s="133">
        <v>9.7394000000000005E-3</v>
      </c>
      <c r="J420" s="133">
        <v>7.7777000000000002E-3</v>
      </c>
      <c r="K420" s="133">
        <v>3.0921000000000001E-2</v>
      </c>
      <c r="L420" s="133">
        <v>7.4247000000000002E-3</v>
      </c>
      <c r="M420" s="133">
        <v>1.9255000000000001E-2</v>
      </c>
      <c r="N420" s="133">
        <v>8.8237999999999997E-3</v>
      </c>
      <c r="O420" s="133">
        <v>2.4857000000000001E-2</v>
      </c>
      <c r="P420" s="133">
        <v>5.6341000000000004E-3</v>
      </c>
      <c r="Q420" s="133">
        <v>1.0387E-2</v>
      </c>
    </row>
    <row r="421" spans="1:17" x14ac:dyDescent="0.25">
      <c r="A421" s="14"/>
      <c r="B421" s="136" t="s">
        <v>68</v>
      </c>
      <c r="C421" s="135" t="s">
        <v>1024</v>
      </c>
      <c r="D421" s="118">
        <v>6582111</v>
      </c>
      <c r="E421" s="118"/>
      <c r="F421" s="132">
        <v>178.91508653680461</v>
      </c>
      <c r="G421" s="132">
        <v>56.472112995480146</v>
      </c>
      <c r="H421" s="133">
        <v>2.8452E-3</v>
      </c>
      <c r="I421" s="133">
        <v>1.0008E-3</v>
      </c>
      <c r="J421" s="133">
        <v>1.2829999999999999E-2</v>
      </c>
      <c r="K421" s="133">
        <v>6.6493000000000003E-3</v>
      </c>
      <c r="L421" s="133">
        <v>2.6307000000000001E-3</v>
      </c>
      <c r="M421" s="133">
        <v>1.7159E-3</v>
      </c>
      <c r="N421" s="133">
        <v>3.3944000000000001E-3</v>
      </c>
      <c r="O421" s="133">
        <v>1.949E-3</v>
      </c>
      <c r="P421" s="133">
        <v>3.5041999999999998E-3</v>
      </c>
      <c r="Q421" s="133">
        <v>8.2932000000000004E-4</v>
      </c>
    </row>
    <row r="422" spans="1:17" x14ac:dyDescent="0.25">
      <c r="A422" s="14"/>
      <c r="B422" s="136" t="s">
        <v>72</v>
      </c>
      <c r="C422" s="135" t="s">
        <v>1044</v>
      </c>
      <c r="D422" s="118">
        <v>5723011</v>
      </c>
      <c r="E422" s="118">
        <v>8001</v>
      </c>
      <c r="F422" s="132">
        <v>335.4</v>
      </c>
      <c r="G422" s="132">
        <v>56.8</v>
      </c>
      <c r="H422" s="133">
        <v>2.0755000000000001E-3</v>
      </c>
      <c r="I422" s="133">
        <v>3.4217999999999998E-4</v>
      </c>
      <c r="J422" s="133">
        <v>5.2195000000000002E-3</v>
      </c>
      <c r="K422" s="133">
        <v>1.0338999999999999E-3</v>
      </c>
      <c r="L422" s="133">
        <v>2.3183000000000001E-3</v>
      </c>
      <c r="M422" s="133">
        <v>2.5710000000000002E-4</v>
      </c>
      <c r="N422" s="133">
        <v>2.1657999999999998E-3</v>
      </c>
      <c r="O422" s="133">
        <v>2.8794999999999998E-4</v>
      </c>
      <c r="P422" s="133">
        <v>2.0692000000000002E-3</v>
      </c>
      <c r="Q422" s="133">
        <v>2.6685000000000001E-4</v>
      </c>
    </row>
    <row r="423" spans="1:17" x14ac:dyDescent="0.25">
      <c r="A423" s="14"/>
      <c r="B423" s="136" t="s">
        <v>72</v>
      </c>
      <c r="C423" s="135" t="s">
        <v>1044</v>
      </c>
      <c r="D423" s="118">
        <v>5723011</v>
      </c>
      <c r="E423" s="118">
        <v>8301</v>
      </c>
      <c r="F423" s="132">
        <v>295.2</v>
      </c>
      <c r="G423" s="132">
        <v>51.9</v>
      </c>
      <c r="H423" s="133">
        <v>1.8309999999999999E-3</v>
      </c>
      <c r="I423" s="133">
        <v>2.8599000000000002E-4</v>
      </c>
      <c r="J423" s="133">
        <v>4.7781000000000004E-3</v>
      </c>
      <c r="K423" s="133">
        <v>9.7841000000000009E-4</v>
      </c>
      <c r="L423" s="133">
        <v>2.0698000000000001E-3</v>
      </c>
      <c r="M423" s="133">
        <v>2.3237E-4</v>
      </c>
      <c r="N423" s="133">
        <v>1.9530000000000001E-3</v>
      </c>
      <c r="O423" s="133">
        <v>2.6676E-4</v>
      </c>
      <c r="P423" s="133">
        <v>1.8787999999999999E-3</v>
      </c>
      <c r="Q423" s="133">
        <v>2.4497000000000001E-4</v>
      </c>
    </row>
    <row r="424" spans="1:17" x14ac:dyDescent="0.25">
      <c r="A424" s="14"/>
      <c r="B424" s="136" t="s">
        <v>72</v>
      </c>
      <c r="C424" s="135" t="s">
        <v>1045</v>
      </c>
      <c r="D424" s="118">
        <v>3982311</v>
      </c>
      <c r="E424" s="118" t="s">
        <v>1046</v>
      </c>
      <c r="F424" s="132">
        <v>3401.1</v>
      </c>
      <c r="G424" s="132">
        <v>1221.5</v>
      </c>
      <c r="H424" s="133">
        <v>3.8559999999999997E-2</v>
      </c>
      <c r="I424" s="133">
        <v>1.0468E-2</v>
      </c>
      <c r="J424" s="133">
        <v>7.3950000000000002E-2</v>
      </c>
      <c r="K424" s="133">
        <v>4.5324999999999997E-2</v>
      </c>
      <c r="L424" s="133">
        <v>3.7095999999999997E-2</v>
      </c>
      <c r="M424" s="133">
        <v>1.434E-2</v>
      </c>
      <c r="N424" s="133">
        <v>5.8619999999999998E-2</v>
      </c>
      <c r="O424" s="133">
        <v>2.8101999999999999E-2</v>
      </c>
      <c r="P424" s="133">
        <v>4.1085999999999998E-2</v>
      </c>
      <c r="Q424" s="133">
        <v>1.0222999999999999E-2</v>
      </c>
    </row>
    <row r="425" spans="1:17" x14ac:dyDescent="0.25">
      <c r="A425" s="14"/>
      <c r="B425" s="136" t="s">
        <v>72</v>
      </c>
      <c r="C425" s="135" t="s">
        <v>1045</v>
      </c>
      <c r="D425" s="118">
        <v>3982311</v>
      </c>
      <c r="E425" s="118" t="s">
        <v>1047</v>
      </c>
      <c r="F425" s="132">
        <v>291.3</v>
      </c>
      <c r="G425" s="132">
        <v>369.4</v>
      </c>
      <c r="H425" s="133">
        <v>3.4183E-3</v>
      </c>
      <c r="I425" s="133">
        <v>3.9966000000000003E-3</v>
      </c>
      <c r="J425" s="133">
        <v>6.6172999999999996E-3</v>
      </c>
      <c r="K425" s="133">
        <v>1.3502E-2</v>
      </c>
      <c r="L425" s="133">
        <v>3.1914000000000001E-3</v>
      </c>
      <c r="M425" s="133">
        <v>5.1108000000000004E-3</v>
      </c>
      <c r="N425" s="133">
        <v>5.6595999999999999E-3</v>
      </c>
      <c r="O425" s="133">
        <v>9.4725999999999994E-3</v>
      </c>
      <c r="P425" s="133">
        <v>3.6321000000000001E-3</v>
      </c>
      <c r="Q425" s="133">
        <v>3.8839999999999999E-3</v>
      </c>
    </row>
    <row r="426" spans="1:17" x14ac:dyDescent="0.25">
      <c r="A426" s="14"/>
      <c r="B426" s="136" t="s">
        <v>72</v>
      </c>
      <c r="C426" s="135" t="s">
        <v>1045</v>
      </c>
      <c r="D426" s="118">
        <v>3982311</v>
      </c>
      <c r="E426" s="118" t="s">
        <v>1048</v>
      </c>
      <c r="F426" s="132">
        <v>1298.2</v>
      </c>
      <c r="G426" s="132">
        <v>403.9</v>
      </c>
      <c r="H426" s="133">
        <v>1.5295E-2</v>
      </c>
      <c r="I426" s="133">
        <v>3.8722000000000001E-3</v>
      </c>
      <c r="J426" s="133">
        <v>3.0811999999999999E-2</v>
      </c>
      <c r="K426" s="133">
        <v>1.553E-2</v>
      </c>
      <c r="L426" s="133">
        <v>1.4513E-2</v>
      </c>
      <c r="M426" s="133">
        <v>4.5462000000000002E-3</v>
      </c>
      <c r="N426" s="133">
        <v>2.2159999999999999E-2</v>
      </c>
      <c r="O426" s="133">
        <v>9.1427000000000001E-3</v>
      </c>
      <c r="P426" s="133">
        <v>1.6299999999999999E-2</v>
      </c>
      <c r="Q426" s="133">
        <v>3.7664999999999999E-3</v>
      </c>
    </row>
    <row r="427" spans="1:17" x14ac:dyDescent="0.25">
      <c r="A427" s="14"/>
      <c r="B427" s="136" t="s">
        <v>72</v>
      </c>
      <c r="C427" s="135" t="s">
        <v>1049</v>
      </c>
      <c r="D427" s="118">
        <v>4963011</v>
      </c>
      <c r="E427" s="118" t="s">
        <v>1050</v>
      </c>
      <c r="F427" s="132">
        <v>339.7</v>
      </c>
      <c r="G427" s="132">
        <v>198</v>
      </c>
      <c r="H427" s="133">
        <v>4.6905000000000002E-3</v>
      </c>
      <c r="I427" s="133">
        <v>1.2505999999999999E-3</v>
      </c>
      <c r="J427" s="133">
        <v>5.4121999999999998E-3</v>
      </c>
      <c r="K427" s="133">
        <v>4.0432999999999997E-3</v>
      </c>
      <c r="L427" s="133">
        <v>3.0090999999999998E-3</v>
      </c>
      <c r="M427" s="133">
        <v>8.6010000000000004E-4</v>
      </c>
      <c r="N427" s="133">
        <v>2.0825000000000001E-3</v>
      </c>
      <c r="O427" s="133">
        <v>1.2723999999999999E-3</v>
      </c>
      <c r="P427" s="133">
        <v>4.9182000000000002E-3</v>
      </c>
      <c r="Q427" s="133">
        <v>1.1447E-3</v>
      </c>
    </row>
    <row r="428" spans="1:17" x14ac:dyDescent="0.25">
      <c r="A428" s="14"/>
      <c r="B428" s="136" t="s">
        <v>72</v>
      </c>
      <c r="C428" s="135" t="s">
        <v>1049</v>
      </c>
      <c r="D428" s="118">
        <v>4963011</v>
      </c>
      <c r="E428" s="118"/>
      <c r="F428" s="132">
        <v>202.05805936073011</v>
      </c>
      <c r="G428" s="132">
        <v>152.24200913241998</v>
      </c>
      <c r="H428" s="133">
        <v>2.7690000000000002E-3</v>
      </c>
      <c r="I428" s="133">
        <v>9.4244000000000001E-4</v>
      </c>
      <c r="J428" s="133">
        <v>3.1711E-3</v>
      </c>
      <c r="K428" s="133">
        <v>3.0631E-3</v>
      </c>
      <c r="L428" s="133">
        <v>1.7986E-3</v>
      </c>
      <c r="M428" s="133">
        <v>6.3858999999999997E-4</v>
      </c>
      <c r="N428" s="133">
        <v>1.2328E-3</v>
      </c>
      <c r="O428" s="133">
        <v>9.6016000000000005E-4</v>
      </c>
      <c r="P428" s="133">
        <v>2.9310999999999999E-3</v>
      </c>
      <c r="Q428" s="133">
        <v>8.5545E-4</v>
      </c>
    </row>
    <row r="429" spans="1:17" x14ac:dyDescent="0.25">
      <c r="A429" s="14"/>
      <c r="B429" s="136" t="s">
        <v>74</v>
      </c>
      <c r="C429" s="135" t="s">
        <v>1051</v>
      </c>
      <c r="D429" s="118">
        <v>4183311</v>
      </c>
      <c r="E429" s="118">
        <v>1</v>
      </c>
      <c r="F429" s="132">
        <v>260.89999999999998</v>
      </c>
      <c r="G429" s="132">
        <v>106.2</v>
      </c>
      <c r="H429" s="133">
        <v>4.4155000000000002E-3</v>
      </c>
      <c r="I429" s="133">
        <v>1.2117E-3</v>
      </c>
      <c r="J429" s="133">
        <v>1.0708000000000001E-2</v>
      </c>
      <c r="K429" s="133">
        <v>4.0896999999999999E-3</v>
      </c>
      <c r="L429" s="133">
        <v>5.5928999999999996E-3</v>
      </c>
      <c r="M429" s="133">
        <v>1.3550000000000001E-3</v>
      </c>
      <c r="N429" s="133">
        <v>6.1808999999999996E-3</v>
      </c>
      <c r="O429" s="133">
        <v>2.2258E-3</v>
      </c>
      <c r="P429" s="133">
        <v>3.1508999999999999E-3</v>
      </c>
      <c r="Q429" s="133">
        <v>8.4462000000000003E-4</v>
      </c>
    </row>
    <row r="430" spans="1:17" x14ac:dyDescent="0.25">
      <c r="A430" s="14"/>
      <c r="B430" s="136" t="s">
        <v>74</v>
      </c>
      <c r="C430" s="135" t="s">
        <v>1052</v>
      </c>
      <c r="D430" s="118">
        <v>5748611</v>
      </c>
      <c r="E430" s="118">
        <v>1</v>
      </c>
      <c r="F430" s="132">
        <v>659.1</v>
      </c>
      <c r="G430" s="132">
        <v>285.5</v>
      </c>
      <c r="H430" s="133">
        <v>7.4187000000000003E-3</v>
      </c>
      <c r="I430" s="133">
        <v>3.9023999999999999E-3</v>
      </c>
      <c r="J430" s="133">
        <v>1.9369999999999998E-2</v>
      </c>
      <c r="K430" s="133">
        <v>8.2258000000000001E-3</v>
      </c>
      <c r="L430" s="133">
        <v>1.1110999999999999E-2</v>
      </c>
      <c r="M430" s="133">
        <v>2.8135999999999999E-3</v>
      </c>
      <c r="N430" s="133">
        <v>1.1922E-2</v>
      </c>
      <c r="O430" s="133">
        <v>8.7852999999999994E-3</v>
      </c>
      <c r="P430" s="133">
        <v>8.0286000000000003E-3</v>
      </c>
      <c r="Q430" s="133">
        <v>3.7041000000000001E-3</v>
      </c>
    </row>
    <row r="431" spans="1:17" x14ac:dyDescent="0.25">
      <c r="A431" s="14"/>
      <c r="B431" s="136" t="s">
        <v>74</v>
      </c>
      <c r="C431" s="135" t="s">
        <v>1053</v>
      </c>
      <c r="D431" s="118">
        <v>5039811</v>
      </c>
      <c r="E431" s="118">
        <v>4</v>
      </c>
      <c r="F431" s="132">
        <v>437.8</v>
      </c>
      <c r="G431" s="132">
        <v>377.1</v>
      </c>
      <c r="H431" s="133">
        <v>6.4029000000000004E-3</v>
      </c>
      <c r="I431" s="133">
        <v>5.5078000000000002E-3</v>
      </c>
      <c r="J431" s="133">
        <v>1.6629000000000001E-2</v>
      </c>
      <c r="K431" s="133">
        <v>1.2279E-2</v>
      </c>
      <c r="L431" s="133">
        <v>8.2994999999999996E-3</v>
      </c>
      <c r="M431" s="133">
        <v>5.4354E-3</v>
      </c>
      <c r="N431" s="133">
        <v>8.5422999999999992E-3</v>
      </c>
      <c r="O431" s="133">
        <v>1.1887E-2</v>
      </c>
      <c r="P431" s="133">
        <v>5.7865E-3</v>
      </c>
      <c r="Q431" s="133">
        <v>5.0084999999999999E-3</v>
      </c>
    </row>
    <row r="432" spans="1:17" x14ac:dyDescent="0.25">
      <c r="A432" s="14"/>
      <c r="B432" s="136" t="s">
        <v>74</v>
      </c>
      <c r="C432" s="135" t="s">
        <v>1054</v>
      </c>
      <c r="D432" s="118">
        <v>4182011</v>
      </c>
      <c r="E432" s="118"/>
      <c r="F432" s="132">
        <v>207.27949429223722</v>
      </c>
      <c r="G432" s="132">
        <v>435.25844748858395</v>
      </c>
      <c r="H432" s="133">
        <v>5.4565999999999998E-3</v>
      </c>
      <c r="I432" s="133">
        <v>7.1214E-3</v>
      </c>
      <c r="J432" s="133">
        <v>1.5709000000000001E-2</v>
      </c>
      <c r="K432" s="133">
        <v>7.9607999999999998E-2</v>
      </c>
      <c r="L432" s="133">
        <v>3.2667E-3</v>
      </c>
      <c r="M432" s="133">
        <v>7.5459999999999998E-3</v>
      </c>
      <c r="N432" s="133">
        <v>6.3920000000000001E-3</v>
      </c>
      <c r="O432" s="133">
        <v>2.0202000000000001E-2</v>
      </c>
      <c r="P432" s="133">
        <v>5.4314999999999997E-3</v>
      </c>
      <c r="Q432" s="133">
        <v>5.8982000000000001E-3</v>
      </c>
    </row>
    <row r="433" spans="1:17" x14ac:dyDescent="0.25">
      <c r="A433" s="14"/>
      <c r="B433" s="136" t="s">
        <v>74</v>
      </c>
      <c r="C433" s="135" t="s">
        <v>1055</v>
      </c>
      <c r="D433" s="118">
        <v>4938811</v>
      </c>
      <c r="E433" s="118"/>
      <c r="F433" s="132">
        <v>183.82009554794496</v>
      </c>
      <c r="G433" s="132">
        <v>68.720587328766868</v>
      </c>
      <c r="H433" s="133">
        <v>5.4291000000000001E-3</v>
      </c>
      <c r="I433" s="133">
        <v>1.6645E-3</v>
      </c>
      <c r="J433" s="133">
        <v>2.1911E-2</v>
      </c>
      <c r="K433" s="133">
        <v>1.8123E-2</v>
      </c>
      <c r="L433" s="133">
        <v>2.9334000000000001E-3</v>
      </c>
      <c r="M433" s="133">
        <v>1.1203000000000001E-3</v>
      </c>
      <c r="N433" s="133">
        <v>6.1992999999999996E-3</v>
      </c>
      <c r="O433" s="133">
        <v>2.2030000000000001E-3</v>
      </c>
      <c r="P433" s="133">
        <v>5.8688000000000004E-3</v>
      </c>
      <c r="Q433" s="133">
        <v>1.1900999999999999E-3</v>
      </c>
    </row>
    <row r="434" spans="1:17" x14ac:dyDescent="0.25">
      <c r="A434" s="14"/>
      <c r="B434" s="136" t="s">
        <v>74</v>
      </c>
      <c r="C434" s="135" t="s">
        <v>1056</v>
      </c>
      <c r="D434" s="118">
        <v>5795511</v>
      </c>
      <c r="E434" s="118"/>
      <c r="F434" s="132">
        <v>155.49247420091299</v>
      </c>
      <c r="G434" s="132">
        <v>100.03939726027397</v>
      </c>
      <c r="H434" s="133">
        <v>4.0784999999999997E-3</v>
      </c>
      <c r="I434" s="133">
        <v>1.3977E-3</v>
      </c>
      <c r="J434" s="133">
        <v>8.3435999999999996E-3</v>
      </c>
      <c r="K434" s="133">
        <v>1.7361999999999999E-2</v>
      </c>
      <c r="L434" s="133">
        <v>2.1105E-3</v>
      </c>
      <c r="M434" s="133">
        <v>1.4885E-3</v>
      </c>
      <c r="N434" s="133">
        <v>3.8923999999999999E-3</v>
      </c>
      <c r="O434" s="133">
        <v>3.3411000000000001E-3</v>
      </c>
      <c r="P434" s="133">
        <v>3.9180999999999999E-3</v>
      </c>
      <c r="Q434" s="133">
        <v>1.0024000000000001E-3</v>
      </c>
    </row>
    <row r="435" spans="1:17" x14ac:dyDescent="0.25">
      <c r="A435" s="14"/>
      <c r="B435" s="136" t="s">
        <v>78</v>
      </c>
      <c r="C435" s="135" t="s">
        <v>1057</v>
      </c>
      <c r="D435" s="118">
        <v>5782411</v>
      </c>
      <c r="E435" s="118">
        <v>8</v>
      </c>
      <c r="F435" s="132">
        <v>647.79999999999995</v>
      </c>
      <c r="G435" s="132">
        <v>460.6</v>
      </c>
      <c r="H435" s="133">
        <v>9.2137E-3</v>
      </c>
      <c r="I435" s="133">
        <v>5.8893000000000001E-3</v>
      </c>
      <c r="J435" s="133">
        <v>2.0781999999999998E-2</v>
      </c>
      <c r="K435" s="133">
        <v>1.0978999999999999E-2</v>
      </c>
      <c r="L435" s="133">
        <v>1.4822999999999999E-2</v>
      </c>
      <c r="M435" s="133">
        <v>1.7350000000000001E-2</v>
      </c>
      <c r="N435" s="133">
        <v>1.2921999999999999E-2</v>
      </c>
      <c r="O435" s="133">
        <v>7.6971000000000001E-3</v>
      </c>
      <c r="P435" s="133">
        <v>7.5976000000000004E-3</v>
      </c>
      <c r="Q435" s="133">
        <v>7.2474999999999996E-3</v>
      </c>
    </row>
    <row r="436" spans="1:17" x14ac:dyDescent="0.25">
      <c r="A436" s="14"/>
      <c r="B436" s="136" t="s">
        <v>78</v>
      </c>
      <c r="C436" s="135" t="s">
        <v>1058</v>
      </c>
      <c r="D436" s="118">
        <v>4987611</v>
      </c>
      <c r="E436" s="118">
        <v>71</v>
      </c>
      <c r="F436" s="132">
        <v>419</v>
      </c>
      <c r="G436" s="132">
        <v>490.6</v>
      </c>
      <c r="H436" s="133">
        <v>9.7672999999999996E-3</v>
      </c>
      <c r="I436" s="133">
        <v>1.4279999999999999E-2</v>
      </c>
      <c r="J436" s="133">
        <v>1.5545E-2</v>
      </c>
      <c r="K436" s="133">
        <v>4.8261999999999999E-2</v>
      </c>
      <c r="L436" s="133">
        <v>1.0772E-2</v>
      </c>
      <c r="M436" s="133">
        <v>9.1240000000000002E-3</v>
      </c>
      <c r="N436" s="133">
        <v>1.8724000000000001E-2</v>
      </c>
      <c r="O436" s="133">
        <v>3.4596000000000002E-2</v>
      </c>
      <c r="P436" s="133">
        <v>7.1643000000000002E-3</v>
      </c>
      <c r="Q436" s="133">
        <v>1.0364999999999999E-2</v>
      </c>
    </row>
    <row r="437" spans="1:17" x14ac:dyDescent="0.25">
      <c r="A437" s="14"/>
      <c r="B437" s="136" t="s">
        <v>78</v>
      </c>
      <c r="C437" s="135" t="s">
        <v>1059</v>
      </c>
      <c r="D437" s="118">
        <v>4878911</v>
      </c>
      <c r="E437" s="118">
        <v>477</v>
      </c>
      <c r="F437" s="132">
        <v>440.2</v>
      </c>
      <c r="G437" s="132">
        <v>220.2</v>
      </c>
      <c r="H437" s="133">
        <v>6.2713999999999999E-3</v>
      </c>
      <c r="I437" s="133">
        <v>1.9464E-3</v>
      </c>
      <c r="J437" s="133">
        <v>1.1851E-2</v>
      </c>
      <c r="K437" s="133">
        <v>1.3035E-2</v>
      </c>
      <c r="L437" s="133">
        <v>7.3714999999999996E-3</v>
      </c>
      <c r="M437" s="133">
        <v>5.7869000000000002E-3</v>
      </c>
      <c r="N437" s="133">
        <v>9.3428999999999995E-3</v>
      </c>
      <c r="O437" s="133">
        <v>3.4053E-3</v>
      </c>
      <c r="P437" s="133">
        <v>5.2984E-3</v>
      </c>
      <c r="Q437" s="133">
        <v>2.5891E-3</v>
      </c>
    </row>
    <row r="438" spans="1:17" x14ac:dyDescent="0.25">
      <c r="A438" s="14"/>
      <c r="B438" s="136" t="s">
        <v>78</v>
      </c>
      <c r="C438" s="135" t="s">
        <v>1059</v>
      </c>
      <c r="D438" s="118">
        <v>4878911</v>
      </c>
      <c r="E438" s="118"/>
      <c r="F438" s="132">
        <v>216.23387929957994</v>
      </c>
      <c r="G438" s="132">
        <v>115.36166408546967</v>
      </c>
      <c r="H438" s="133">
        <v>3.0314000000000001E-3</v>
      </c>
      <c r="I438" s="133">
        <v>1.0196999999999999E-3</v>
      </c>
      <c r="J438" s="133">
        <v>5.2951999999999999E-3</v>
      </c>
      <c r="K438" s="133">
        <v>6.5011000000000001E-3</v>
      </c>
      <c r="L438" s="133">
        <v>3.6456000000000001E-3</v>
      </c>
      <c r="M438" s="133">
        <v>3.0098999999999998E-3</v>
      </c>
      <c r="N438" s="133">
        <v>4.4654999999999999E-3</v>
      </c>
      <c r="O438" s="133">
        <v>1.8611000000000001E-3</v>
      </c>
      <c r="P438" s="133">
        <v>2.5417999999999999E-3</v>
      </c>
      <c r="Q438" s="133">
        <v>1.1402999999999999E-3</v>
      </c>
    </row>
    <row r="439" spans="1:17" x14ac:dyDescent="0.25">
      <c r="A439" s="14"/>
      <c r="B439" s="30"/>
      <c r="C439" s="40"/>
      <c r="D439" s="14"/>
      <c r="E439" s="49"/>
      <c r="F439" s="49"/>
    </row>
    <row r="440" spans="1:17" x14ac:dyDescent="0.25">
      <c r="A440" s="14"/>
      <c r="B440" s="30"/>
      <c r="C440" s="40"/>
      <c r="D440" s="14"/>
      <c r="E440" s="49"/>
      <c r="F440" s="49"/>
    </row>
    <row r="441" spans="1:17" x14ac:dyDescent="0.25">
      <c r="A441" s="14"/>
      <c r="B441" s="30"/>
      <c r="C441" s="40"/>
      <c r="D441" s="14"/>
      <c r="E441" s="49"/>
      <c r="F441" s="49"/>
    </row>
    <row r="442" spans="1:17" x14ac:dyDescent="0.25">
      <c r="A442" s="14"/>
      <c r="B442" s="30"/>
      <c r="C442" s="40"/>
      <c r="D442" s="14"/>
      <c r="E442" s="49"/>
      <c r="F442" s="49"/>
    </row>
    <row r="443" spans="1:17" x14ac:dyDescent="0.25">
      <c r="A443" s="14"/>
      <c r="B443" s="30"/>
      <c r="C443" s="40"/>
      <c r="D443" s="14"/>
      <c r="E443" s="49"/>
      <c r="F443" s="49"/>
    </row>
    <row r="444" spans="1:17" x14ac:dyDescent="0.25">
      <c r="A444" s="14"/>
      <c r="B444" s="30"/>
      <c r="C444" s="40"/>
      <c r="D444" s="14"/>
      <c r="E444" s="49"/>
      <c r="F444" s="49"/>
    </row>
    <row r="445" spans="1:17" x14ac:dyDescent="0.25">
      <c r="A445" s="14"/>
      <c r="B445" s="30"/>
      <c r="C445" s="40"/>
      <c r="D445" s="14"/>
      <c r="E445" s="49"/>
      <c r="F445" s="49"/>
    </row>
    <row r="446" spans="1:17" x14ac:dyDescent="0.25">
      <c r="A446" s="14"/>
      <c r="B446" s="30"/>
      <c r="C446" s="40"/>
      <c r="D446" s="14"/>
      <c r="E446" s="49"/>
      <c r="F446" s="49"/>
    </row>
    <row r="447" spans="1:17" x14ac:dyDescent="0.25">
      <c r="A447" s="14"/>
      <c r="B447" s="30"/>
      <c r="C447" s="40"/>
      <c r="D447" s="14"/>
      <c r="E447" s="49"/>
      <c r="F447" s="49"/>
    </row>
    <row r="448" spans="1:17" x14ac:dyDescent="0.25">
      <c r="A448" s="14"/>
      <c r="B448" s="30"/>
      <c r="C448" s="40"/>
      <c r="D448" s="14"/>
      <c r="E448" s="49"/>
      <c r="F448" s="49"/>
    </row>
    <row r="449" spans="1:6" x14ac:dyDescent="0.25">
      <c r="A449" s="14"/>
      <c r="B449" s="30"/>
      <c r="C449" s="40"/>
      <c r="D449" s="14"/>
      <c r="E449" s="49"/>
      <c r="F449" s="49"/>
    </row>
    <row r="450" spans="1:6" x14ac:dyDescent="0.25">
      <c r="A450" s="14"/>
      <c r="B450" s="30"/>
      <c r="C450" s="40"/>
      <c r="D450" s="14"/>
      <c r="E450" s="49"/>
      <c r="F450" s="49"/>
    </row>
    <row r="451" spans="1:6" x14ac:dyDescent="0.25">
      <c r="A451" s="14"/>
      <c r="B451" s="30"/>
      <c r="C451" s="40"/>
      <c r="D451" s="14"/>
      <c r="E451" s="49"/>
      <c r="F451" s="49"/>
    </row>
    <row r="452" spans="1:6" x14ac:dyDescent="0.25">
      <c r="A452" s="14"/>
      <c r="B452" s="30"/>
      <c r="C452" s="40"/>
      <c r="D452" s="14"/>
      <c r="E452" s="49"/>
      <c r="F452" s="49"/>
    </row>
    <row r="453" spans="1:6" x14ac:dyDescent="0.25">
      <c r="A453" s="14"/>
      <c r="B453" s="30"/>
      <c r="C453" s="40"/>
      <c r="D453" s="14"/>
      <c r="E453" s="49"/>
      <c r="F453" s="49"/>
    </row>
    <row r="454" spans="1:6" x14ac:dyDescent="0.25">
      <c r="A454" s="14"/>
      <c r="B454" s="30"/>
      <c r="C454" s="40"/>
      <c r="D454" s="14"/>
      <c r="E454" s="49"/>
      <c r="F454" s="49"/>
    </row>
    <row r="455" spans="1:6" x14ac:dyDescent="0.25">
      <c r="A455" s="14"/>
      <c r="B455" s="30"/>
      <c r="C455" s="40"/>
      <c r="D455" s="14"/>
      <c r="E455" s="49"/>
      <c r="F455" s="49"/>
    </row>
    <row r="456" spans="1:6" x14ac:dyDescent="0.25">
      <c r="A456" s="14"/>
      <c r="B456" s="30"/>
      <c r="C456" s="40"/>
      <c r="D456" s="14"/>
      <c r="E456" s="49"/>
      <c r="F456" s="49"/>
    </row>
    <row r="457" spans="1:6" x14ac:dyDescent="0.25">
      <c r="A457" s="14"/>
      <c r="B457" s="30"/>
      <c r="C457" s="40"/>
      <c r="D457" s="14"/>
      <c r="E457" s="49"/>
      <c r="F457" s="49"/>
    </row>
    <row r="458" spans="1:6" x14ac:dyDescent="0.25">
      <c r="A458" s="14"/>
      <c r="B458" s="30"/>
      <c r="C458" s="40"/>
      <c r="D458" s="14"/>
      <c r="E458" s="49"/>
      <c r="F458" s="49"/>
    </row>
    <row r="459" spans="1:6" x14ac:dyDescent="0.25">
      <c r="A459" s="14"/>
      <c r="B459" s="30"/>
      <c r="C459" s="40"/>
      <c r="D459" s="14"/>
      <c r="E459" s="49"/>
      <c r="F459" s="49"/>
    </row>
    <row r="460" spans="1:6" x14ac:dyDescent="0.25">
      <c r="A460" s="14"/>
      <c r="B460" s="30"/>
      <c r="C460" s="40"/>
      <c r="D460" s="14"/>
      <c r="E460" s="49"/>
      <c r="F460" s="49"/>
    </row>
    <row r="461" spans="1:6" x14ac:dyDescent="0.25">
      <c r="A461" s="14"/>
      <c r="B461" s="30"/>
      <c r="C461" s="40"/>
      <c r="D461" s="14"/>
      <c r="E461" s="49"/>
      <c r="F461" s="49"/>
    </row>
    <row r="462" spans="1:6" x14ac:dyDescent="0.25">
      <c r="A462" s="14"/>
      <c r="B462" s="30"/>
      <c r="C462" s="40"/>
      <c r="D462" s="14"/>
      <c r="E462" s="49"/>
      <c r="F462" s="49"/>
    </row>
    <row r="463" spans="1:6" x14ac:dyDescent="0.25">
      <c r="A463" s="14"/>
      <c r="B463" s="30"/>
      <c r="C463" s="40"/>
      <c r="D463" s="14"/>
      <c r="E463" s="49"/>
      <c r="F463" s="49"/>
    </row>
    <row r="464" spans="1:6" x14ac:dyDescent="0.25">
      <c r="A464" s="14"/>
      <c r="B464" s="30"/>
      <c r="C464" s="40"/>
      <c r="D464" s="14"/>
      <c r="E464" s="49"/>
      <c r="F464" s="49"/>
    </row>
    <row r="465" spans="1:6" x14ac:dyDescent="0.25">
      <c r="A465" s="14"/>
      <c r="B465" s="30"/>
      <c r="C465" s="40"/>
      <c r="D465" s="14"/>
      <c r="E465" s="49"/>
      <c r="F465" s="49"/>
    </row>
    <row r="466" spans="1:6" x14ac:dyDescent="0.25">
      <c r="A466" s="14"/>
      <c r="B466" s="30"/>
      <c r="C466" s="40"/>
      <c r="D466" s="14"/>
      <c r="E466" s="49"/>
      <c r="F466" s="49"/>
    </row>
    <row r="467" spans="1:6" x14ac:dyDescent="0.25">
      <c r="A467" s="14"/>
      <c r="B467" s="30"/>
      <c r="C467" s="40"/>
      <c r="D467" s="14"/>
      <c r="E467" s="49"/>
      <c r="F467" s="49"/>
    </row>
    <row r="468" spans="1:6" x14ac:dyDescent="0.25">
      <c r="A468" s="14"/>
      <c r="B468" s="30"/>
      <c r="C468" s="40"/>
      <c r="D468" s="14"/>
      <c r="E468" s="49"/>
      <c r="F468" s="49"/>
    </row>
    <row r="469" spans="1:6" x14ac:dyDescent="0.25">
      <c r="A469" s="14"/>
      <c r="B469" s="30"/>
      <c r="C469" s="40"/>
      <c r="D469" s="14"/>
      <c r="E469" s="49"/>
      <c r="F469" s="49"/>
    </row>
    <row r="470" spans="1:6" x14ac:dyDescent="0.25">
      <c r="A470" s="14"/>
      <c r="B470" s="30"/>
      <c r="C470" s="40"/>
      <c r="D470" s="14"/>
      <c r="E470" s="49"/>
      <c r="F470" s="49"/>
    </row>
    <row r="471" spans="1:6" x14ac:dyDescent="0.25">
      <c r="A471" s="14"/>
      <c r="B471" s="30"/>
      <c r="C471" s="40"/>
      <c r="D471" s="14"/>
      <c r="E471" s="49"/>
      <c r="F471" s="49"/>
    </row>
    <row r="472" spans="1:6" x14ac:dyDescent="0.25">
      <c r="A472" s="14"/>
      <c r="B472" s="30"/>
      <c r="C472" s="40"/>
      <c r="D472" s="14"/>
      <c r="E472" s="49"/>
      <c r="F472" s="49"/>
    </row>
    <row r="473" spans="1:6" x14ac:dyDescent="0.25">
      <c r="A473" s="14"/>
      <c r="B473" s="30"/>
      <c r="C473" s="40"/>
      <c r="D473" s="14"/>
      <c r="E473" s="49"/>
      <c r="F473" s="49"/>
    </row>
    <row r="474" spans="1:6" x14ac:dyDescent="0.25">
      <c r="A474" s="14"/>
      <c r="B474" s="30"/>
      <c r="C474" s="40"/>
      <c r="D474" s="14"/>
      <c r="E474" s="49"/>
      <c r="F474" s="49"/>
    </row>
    <row r="475" spans="1:6" x14ac:dyDescent="0.25">
      <c r="A475" s="14"/>
      <c r="B475" s="30"/>
      <c r="C475" s="40"/>
      <c r="D475" s="14"/>
      <c r="E475" s="49"/>
      <c r="F475" s="49"/>
    </row>
    <row r="476" spans="1:6" x14ac:dyDescent="0.25">
      <c r="A476" s="14"/>
      <c r="B476" s="30"/>
      <c r="C476" s="40"/>
      <c r="D476" s="14"/>
      <c r="E476" s="49"/>
      <c r="F476" s="49"/>
    </row>
    <row r="477" spans="1:6" x14ac:dyDescent="0.25">
      <c r="A477" s="14"/>
      <c r="B477" s="30"/>
      <c r="C477" s="40"/>
      <c r="D477" s="14"/>
      <c r="E477" s="49"/>
      <c r="F477" s="49"/>
    </row>
    <row r="478" spans="1:6" x14ac:dyDescent="0.25">
      <c r="A478" s="14"/>
      <c r="B478" s="30"/>
      <c r="C478" s="40"/>
      <c r="D478" s="14"/>
      <c r="E478" s="49"/>
      <c r="F478" s="49"/>
    </row>
    <row r="479" spans="1:6" x14ac:dyDescent="0.25">
      <c r="A479" s="14"/>
      <c r="B479" s="30"/>
      <c r="C479" s="40"/>
      <c r="D479" s="14"/>
      <c r="E479" s="49"/>
      <c r="F479" s="49"/>
    </row>
    <row r="480" spans="1:6" x14ac:dyDescent="0.25">
      <c r="A480" s="14"/>
      <c r="B480" s="30"/>
      <c r="C480" s="40"/>
      <c r="D480" s="14"/>
      <c r="E480" s="49"/>
    </row>
    <row r="481" spans="1:6" x14ac:dyDescent="0.25">
      <c r="A481" s="14"/>
      <c r="B481" s="30"/>
      <c r="C481" s="40"/>
      <c r="D481" s="14"/>
      <c r="E481" s="49"/>
    </row>
    <row r="482" spans="1:6" x14ac:dyDescent="0.25">
      <c r="A482" s="14"/>
      <c r="B482" s="30"/>
      <c r="C482" s="40"/>
      <c r="D482" s="14"/>
      <c r="E482" s="49"/>
    </row>
    <row r="483" spans="1:6" x14ac:dyDescent="0.25">
      <c r="A483" s="14"/>
      <c r="B483" s="30"/>
      <c r="C483" s="40"/>
      <c r="D483" s="14"/>
      <c r="E483" s="49"/>
    </row>
    <row r="484" spans="1:6" x14ac:dyDescent="0.25">
      <c r="A484" s="14"/>
      <c r="B484" s="30"/>
      <c r="C484" s="40"/>
      <c r="D484" s="14"/>
      <c r="E484" s="49"/>
    </row>
    <row r="485" spans="1:6" x14ac:dyDescent="0.25">
      <c r="A485" s="14"/>
      <c r="B485" s="30"/>
      <c r="C485" s="40"/>
      <c r="D485" s="14"/>
      <c r="E485" s="49"/>
    </row>
    <row r="486" spans="1:6" x14ac:dyDescent="0.25">
      <c r="A486" s="14"/>
      <c r="B486" s="30"/>
      <c r="C486" s="40"/>
      <c r="D486" s="14"/>
      <c r="E486" s="49"/>
    </row>
    <row r="487" spans="1:6" x14ac:dyDescent="0.25">
      <c r="A487" s="14"/>
      <c r="B487" s="30"/>
      <c r="C487" s="40"/>
      <c r="D487" s="14"/>
      <c r="E487" s="49"/>
    </row>
    <row r="488" spans="1:6" x14ac:dyDescent="0.25">
      <c r="A488" s="14"/>
      <c r="B488" s="30"/>
      <c r="C488" s="40"/>
      <c r="D488" s="14"/>
      <c r="E488" s="49"/>
    </row>
    <row r="489" spans="1:6" x14ac:dyDescent="0.25">
      <c r="A489" s="14"/>
      <c r="B489" s="30"/>
      <c r="C489" s="40"/>
      <c r="D489" s="14"/>
      <c r="E489" s="49"/>
    </row>
    <row r="490" spans="1:6" x14ac:dyDescent="0.25">
      <c r="A490" s="14"/>
      <c r="B490" s="30"/>
      <c r="C490" s="40"/>
      <c r="D490" s="14"/>
      <c r="E490" s="49"/>
      <c r="F490" s="14"/>
    </row>
    <row r="491" spans="1:6" x14ac:dyDescent="0.25">
      <c r="A491" s="14"/>
      <c r="B491" s="30"/>
      <c r="C491" s="40"/>
      <c r="D491" s="14"/>
      <c r="E491" s="49"/>
      <c r="F491" s="14"/>
    </row>
    <row r="492" spans="1:6" x14ac:dyDescent="0.25">
      <c r="A492" s="14"/>
      <c r="B492" s="30"/>
      <c r="C492" s="40"/>
      <c r="D492" s="14"/>
      <c r="E492" s="49"/>
      <c r="F492" s="14"/>
    </row>
    <row r="493" spans="1:6" x14ac:dyDescent="0.25">
      <c r="A493" s="14"/>
      <c r="B493" s="30"/>
      <c r="C493" s="40"/>
      <c r="D493" s="14"/>
      <c r="E493" s="49"/>
      <c r="F493" s="14"/>
    </row>
    <row r="494" spans="1:6" x14ac:dyDescent="0.25">
      <c r="A494" s="14"/>
      <c r="B494" s="30"/>
      <c r="C494" s="40"/>
      <c r="D494" s="14"/>
      <c r="E494" s="49"/>
      <c r="F494" s="14"/>
    </row>
    <row r="495" spans="1:6" x14ac:dyDescent="0.25">
      <c r="A495" s="14"/>
      <c r="B495" s="30"/>
      <c r="C495" s="40"/>
      <c r="D495" s="14"/>
      <c r="E495" s="49"/>
      <c r="F495" s="14"/>
    </row>
    <row r="496" spans="1:6" x14ac:dyDescent="0.25">
      <c r="A496" s="14"/>
      <c r="B496" s="30"/>
      <c r="C496" s="40"/>
      <c r="D496" s="14"/>
      <c r="E496" s="49"/>
      <c r="F496" s="14"/>
    </row>
    <row r="497" spans="1:6" x14ac:dyDescent="0.25">
      <c r="A497" s="14"/>
      <c r="B497" s="30"/>
      <c r="C497" s="40"/>
      <c r="D497" s="14"/>
      <c r="E497" s="49"/>
      <c r="F497" s="14"/>
    </row>
    <row r="498" spans="1:6" x14ac:dyDescent="0.25">
      <c r="A498" s="14"/>
      <c r="B498" s="30"/>
      <c r="C498" s="40"/>
      <c r="D498" s="14"/>
      <c r="E498" s="49"/>
      <c r="F498" s="14"/>
    </row>
    <row r="499" spans="1:6" x14ac:dyDescent="0.25">
      <c r="A499" s="14"/>
      <c r="B499" s="30"/>
      <c r="C499" s="40"/>
      <c r="D499" s="14"/>
      <c r="E499" s="49"/>
      <c r="F499" s="14"/>
    </row>
    <row r="500" spans="1:6" x14ac:dyDescent="0.25">
      <c r="A500" s="14"/>
      <c r="B500" s="30"/>
      <c r="C500" s="40"/>
      <c r="D500" s="14"/>
      <c r="E500" s="49"/>
      <c r="F500" s="14"/>
    </row>
    <row r="501" spans="1:6" x14ac:dyDescent="0.25">
      <c r="A501" s="14"/>
      <c r="B501" s="30"/>
      <c r="C501" s="40"/>
      <c r="D501" s="14"/>
      <c r="E501" s="49"/>
      <c r="F501" s="14"/>
    </row>
    <row r="502" spans="1:6" x14ac:dyDescent="0.25">
      <c r="A502" s="14"/>
      <c r="B502" s="30"/>
      <c r="C502" s="40"/>
      <c r="D502" s="14"/>
      <c r="E502" s="49"/>
      <c r="F502" s="14"/>
    </row>
    <row r="503" spans="1:6" x14ac:dyDescent="0.25">
      <c r="A503" s="14"/>
      <c r="B503" s="30"/>
      <c r="C503" s="40"/>
      <c r="D503" s="14"/>
      <c r="E503" s="49"/>
      <c r="F503" s="14"/>
    </row>
    <row r="504" spans="1:6" x14ac:dyDescent="0.25">
      <c r="A504" s="14"/>
      <c r="B504" s="30"/>
      <c r="C504" s="40"/>
      <c r="D504" s="14"/>
      <c r="E504" s="49"/>
      <c r="F504" s="14"/>
    </row>
    <row r="505" spans="1:6" x14ac:dyDescent="0.25">
      <c r="A505" s="14"/>
      <c r="B505" s="30"/>
      <c r="C505" s="40"/>
      <c r="D505" s="14"/>
      <c r="E505" s="49"/>
      <c r="F505" s="14"/>
    </row>
    <row r="506" spans="1:6" x14ac:dyDescent="0.25">
      <c r="A506" s="14"/>
      <c r="B506" s="30"/>
      <c r="C506" s="40"/>
      <c r="D506" s="14"/>
      <c r="E506" s="49"/>
      <c r="F506" s="14"/>
    </row>
    <row r="507" spans="1:6" x14ac:dyDescent="0.25">
      <c r="A507" s="14"/>
      <c r="B507" s="30"/>
      <c r="C507" s="40"/>
      <c r="D507" s="14"/>
      <c r="E507" s="49"/>
      <c r="F507" s="14"/>
    </row>
    <row r="508" spans="1:6" x14ac:dyDescent="0.25">
      <c r="A508" s="14"/>
      <c r="B508" s="30"/>
      <c r="C508" s="40"/>
      <c r="D508" s="14"/>
      <c r="E508" s="49"/>
      <c r="F508" s="14"/>
    </row>
    <row r="509" spans="1:6" x14ac:dyDescent="0.25">
      <c r="A509" s="14"/>
      <c r="B509" s="30"/>
      <c r="C509" s="40"/>
      <c r="D509" s="14"/>
      <c r="E509" s="49"/>
      <c r="F509" s="14"/>
    </row>
    <row r="510" spans="1:6" x14ac:dyDescent="0.25">
      <c r="A510" s="14"/>
      <c r="B510" s="30"/>
      <c r="C510" s="40"/>
      <c r="D510" s="14"/>
      <c r="E510" s="49"/>
      <c r="F510" s="14"/>
    </row>
    <row r="511" spans="1:6" x14ac:dyDescent="0.25">
      <c r="A511" s="14"/>
      <c r="B511" s="30"/>
      <c r="C511" s="40"/>
      <c r="D511" s="14"/>
      <c r="E511" s="49"/>
      <c r="F511" s="14"/>
    </row>
    <row r="512" spans="1:6" x14ac:dyDescent="0.25">
      <c r="A512" s="14"/>
      <c r="B512" s="30"/>
      <c r="C512" s="40"/>
      <c r="D512" s="14"/>
      <c r="E512" s="49"/>
      <c r="F512" s="14"/>
    </row>
    <row r="513" spans="1:6" x14ac:dyDescent="0.25">
      <c r="A513" s="14"/>
      <c r="B513" s="30"/>
      <c r="C513" s="40"/>
      <c r="D513" s="14"/>
      <c r="E513" s="49"/>
      <c r="F513" s="14"/>
    </row>
    <row r="514" spans="1:6" x14ac:dyDescent="0.25">
      <c r="A514" s="14"/>
      <c r="B514" s="30"/>
      <c r="C514" s="40"/>
      <c r="D514" s="14"/>
      <c r="E514" s="49"/>
      <c r="F514" s="14"/>
    </row>
    <row r="515" spans="1:6" x14ac:dyDescent="0.25">
      <c r="A515" s="14"/>
      <c r="B515" s="30"/>
      <c r="C515" s="40"/>
      <c r="D515" s="14"/>
      <c r="E515" s="49"/>
      <c r="F515" s="14"/>
    </row>
    <row r="516" spans="1:6" x14ac:dyDescent="0.25">
      <c r="A516" s="14"/>
      <c r="B516" s="30"/>
      <c r="C516" s="40"/>
      <c r="D516" s="14"/>
      <c r="E516" s="49"/>
      <c r="F516" s="14"/>
    </row>
    <row r="517" spans="1:6" x14ac:dyDescent="0.25">
      <c r="A517" s="14"/>
      <c r="B517" s="30"/>
      <c r="C517" s="40"/>
      <c r="D517" s="14"/>
      <c r="E517" s="49"/>
      <c r="F517" s="14"/>
    </row>
    <row r="518" spans="1:6" x14ac:dyDescent="0.25">
      <c r="A518" s="14"/>
      <c r="B518" s="30"/>
      <c r="C518" s="40"/>
      <c r="D518" s="14"/>
      <c r="E518" s="49"/>
      <c r="F518" s="14"/>
    </row>
    <row r="519" spans="1:6" x14ac:dyDescent="0.25">
      <c r="A519" s="14"/>
      <c r="B519" s="30"/>
      <c r="C519" s="40"/>
      <c r="D519" s="14"/>
      <c r="E519" s="49"/>
      <c r="F519" s="14"/>
    </row>
    <row r="520" spans="1:6" x14ac:dyDescent="0.25">
      <c r="A520" s="14"/>
      <c r="B520" s="30"/>
      <c r="C520" s="40"/>
      <c r="D520" s="14"/>
      <c r="E520" s="49"/>
      <c r="F520" s="14"/>
    </row>
    <row r="521" spans="1:6" x14ac:dyDescent="0.25">
      <c r="A521" s="14"/>
      <c r="B521" s="30"/>
      <c r="C521" s="40"/>
      <c r="D521" s="14"/>
      <c r="E521" s="49"/>
      <c r="F521" s="14"/>
    </row>
    <row r="522" spans="1:6" x14ac:dyDescent="0.25">
      <c r="A522" s="14"/>
      <c r="B522" s="30"/>
      <c r="C522" s="40"/>
      <c r="D522" s="14"/>
      <c r="E522" s="49"/>
      <c r="F522" s="14"/>
    </row>
    <row r="523" spans="1:6" x14ac:dyDescent="0.25">
      <c r="A523" s="14"/>
      <c r="B523" s="30"/>
      <c r="C523" s="40"/>
      <c r="D523" s="14"/>
      <c r="E523" s="49"/>
      <c r="F523" s="14"/>
    </row>
    <row r="524" spans="1:6" x14ac:dyDescent="0.25">
      <c r="A524" s="14"/>
      <c r="B524" s="30"/>
      <c r="C524" s="40"/>
      <c r="D524" s="14"/>
      <c r="E524" s="49"/>
      <c r="F524" s="14"/>
    </row>
    <row r="525" spans="1:6" x14ac:dyDescent="0.25">
      <c r="A525" s="14"/>
      <c r="B525" s="30"/>
      <c r="C525" s="40"/>
      <c r="D525" s="14"/>
      <c r="E525" s="49"/>
      <c r="F525" s="14"/>
    </row>
    <row r="526" spans="1:6" x14ac:dyDescent="0.25">
      <c r="A526" s="14"/>
      <c r="B526" s="30"/>
      <c r="C526" s="40"/>
      <c r="D526" s="14"/>
      <c r="E526" s="49"/>
      <c r="F526" s="14"/>
    </row>
    <row r="527" spans="1:6" x14ac:dyDescent="0.25">
      <c r="A527" s="14"/>
      <c r="B527" s="30"/>
      <c r="C527" s="40"/>
      <c r="D527" s="14"/>
      <c r="E527" s="49"/>
      <c r="F527" s="14"/>
    </row>
    <row r="528" spans="1:6" x14ac:dyDescent="0.25">
      <c r="A528" s="14"/>
      <c r="B528" s="30"/>
      <c r="C528" s="40"/>
      <c r="D528" s="14"/>
      <c r="E528" s="49"/>
      <c r="F528" s="14"/>
    </row>
    <row r="529" spans="1:6" x14ac:dyDescent="0.25">
      <c r="A529" s="14"/>
      <c r="B529" s="30"/>
      <c r="C529" s="40"/>
      <c r="D529" s="14"/>
      <c r="E529" s="49"/>
      <c r="F529" s="14"/>
    </row>
    <row r="530" spans="1:6" x14ac:dyDescent="0.25">
      <c r="A530" s="14"/>
      <c r="B530" s="30"/>
      <c r="C530" s="40"/>
      <c r="D530" s="14"/>
      <c r="E530" s="49"/>
      <c r="F530" s="14"/>
    </row>
    <row r="531" spans="1:6" x14ac:dyDescent="0.25">
      <c r="A531" s="14"/>
      <c r="B531" s="30"/>
      <c r="C531" s="40"/>
      <c r="D531" s="14"/>
      <c r="E531" s="49"/>
      <c r="F531" s="14"/>
    </row>
    <row r="532" spans="1:6" x14ac:dyDescent="0.25">
      <c r="A532" s="14"/>
      <c r="B532" s="30"/>
      <c r="C532" s="40"/>
      <c r="D532" s="14"/>
      <c r="E532" s="49"/>
      <c r="F532" s="14"/>
    </row>
    <row r="533" spans="1:6" x14ac:dyDescent="0.25">
      <c r="A533" s="14"/>
      <c r="B533" s="30"/>
      <c r="C533" s="40"/>
      <c r="D533" s="14"/>
      <c r="E533" s="49"/>
      <c r="F533" s="14"/>
    </row>
    <row r="534" spans="1:6" x14ac:dyDescent="0.25">
      <c r="A534" s="14"/>
      <c r="B534" s="30"/>
      <c r="C534" s="40"/>
      <c r="D534" s="14"/>
      <c r="E534" s="49"/>
      <c r="F534" s="14"/>
    </row>
    <row r="535" spans="1:6" x14ac:dyDescent="0.25">
      <c r="A535" s="14"/>
      <c r="B535" s="30"/>
      <c r="C535" s="40"/>
      <c r="D535" s="14"/>
      <c r="E535" s="49"/>
      <c r="F535" s="14"/>
    </row>
    <row r="536" spans="1:6" x14ac:dyDescent="0.25">
      <c r="A536" s="14"/>
      <c r="B536" s="30"/>
      <c r="C536" s="40"/>
      <c r="D536" s="14"/>
      <c r="E536" s="49"/>
      <c r="F536" s="14"/>
    </row>
    <row r="537" spans="1:6" x14ac:dyDescent="0.25">
      <c r="A537" s="14"/>
      <c r="B537" s="30"/>
      <c r="C537" s="40"/>
      <c r="D537" s="14"/>
      <c r="E537" s="49"/>
      <c r="F537" s="14"/>
    </row>
    <row r="538" spans="1:6" x14ac:dyDescent="0.25">
      <c r="A538" s="14"/>
      <c r="B538" s="30"/>
      <c r="C538" s="40"/>
      <c r="D538" s="14"/>
      <c r="E538" s="49"/>
      <c r="F538" s="14"/>
    </row>
    <row r="539" spans="1:6" x14ac:dyDescent="0.25">
      <c r="A539" s="14"/>
      <c r="B539" s="30"/>
      <c r="C539" s="40"/>
      <c r="D539" s="14"/>
      <c r="E539" s="49"/>
      <c r="F539" s="14"/>
    </row>
    <row r="540" spans="1:6" x14ac:dyDescent="0.25">
      <c r="A540" s="14"/>
      <c r="B540" s="30"/>
      <c r="C540" s="40"/>
      <c r="D540" s="14"/>
      <c r="E540" s="49"/>
      <c r="F540" s="14"/>
    </row>
    <row r="541" spans="1:6" x14ac:dyDescent="0.25">
      <c r="A541" s="14"/>
      <c r="B541" s="30"/>
      <c r="C541" s="40"/>
      <c r="D541" s="14"/>
      <c r="E541" s="49"/>
      <c r="F541" s="14"/>
    </row>
    <row r="542" spans="1:6" x14ac:dyDescent="0.25">
      <c r="A542" s="14"/>
      <c r="B542" s="30"/>
      <c r="C542" s="40"/>
      <c r="D542" s="14"/>
      <c r="E542" s="49"/>
      <c r="F542" s="14"/>
    </row>
    <row r="543" spans="1:6" x14ac:dyDescent="0.25">
      <c r="A543" s="14"/>
      <c r="B543" s="30"/>
      <c r="C543" s="40"/>
      <c r="D543" s="14"/>
      <c r="E543" s="49"/>
      <c r="F543" s="14"/>
    </row>
    <row r="544" spans="1:6" x14ac:dyDescent="0.25">
      <c r="A544" s="14"/>
      <c r="B544" s="30"/>
      <c r="C544" s="40"/>
      <c r="D544" s="14"/>
      <c r="E544" s="49"/>
      <c r="F544" s="14"/>
    </row>
    <row r="545" spans="1:6" x14ac:dyDescent="0.25">
      <c r="A545" s="14"/>
      <c r="B545" s="30"/>
      <c r="C545" s="40"/>
      <c r="D545" s="14"/>
      <c r="E545" s="49"/>
      <c r="F545" s="14"/>
    </row>
    <row r="546" spans="1:6" x14ac:dyDescent="0.25">
      <c r="A546" s="14"/>
      <c r="B546" s="30"/>
      <c r="C546" s="40"/>
      <c r="D546" s="14"/>
      <c r="E546" s="49"/>
      <c r="F546" s="14"/>
    </row>
    <row r="547" spans="1:6" x14ac:dyDescent="0.25">
      <c r="A547" s="14"/>
      <c r="B547" s="30"/>
      <c r="C547" s="40"/>
      <c r="D547" s="14"/>
      <c r="E547" s="49"/>
      <c r="F547" s="14"/>
    </row>
    <row r="548" spans="1:6" x14ac:dyDescent="0.25">
      <c r="A548" s="14"/>
      <c r="B548" s="30"/>
      <c r="C548" s="40"/>
      <c r="D548" s="14"/>
      <c r="E548" s="49"/>
      <c r="F548" s="14"/>
    </row>
    <row r="549" spans="1:6" x14ac:dyDescent="0.25">
      <c r="A549" s="14"/>
      <c r="B549" s="30"/>
      <c r="C549" s="40"/>
      <c r="D549" s="14"/>
      <c r="E549" s="49"/>
      <c r="F549" s="14"/>
    </row>
    <row r="550" spans="1:6" x14ac:dyDescent="0.25">
      <c r="A550" s="14"/>
      <c r="B550" s="30"/>
      <c r="C550" s="40"/>
      <c r="D550" s="14"/>
      <c r="E550" s="49"/>
      <c r="F550" s="14"/>
    </row>
    <row r="551" spans="1:6" x14ac:dyDescent="0.25">
      <c r="A551" s="14"/>
      <c r="B551" s="30"/>
      <c r="C551" s="40"/>
      <c r="D551" s="14"/>
      <c r="E551" s="49"/>
      <c r="F551" s="14"/>
    </row>
    <row r="552" spans="1:6" x14ac:dyDescent="0.25">
      <c r="A552" s="14"/>
      <c r="B552" s="30"/>
      <c r="C552" s="40"/>
      <c r="D552" s="14"/>
      <c r="E552" s="49"/>
      <c r="F552" s="14"/>
    </row>
    <row r="553" spans="1:6" x14ac:dyDescent="0.25">
      <c r="A553" s="14"/>
      <c r="B553" s="30"/>
      <c r="C553" s="40"/>
      <c r="D553" s="14"/>
      <c r="E553" s="49"/>
      <c r="F553" s="14"/>
    </row>
    <row r="554" spans="1:6" x14ac:dyDescent="0.25">
      <c r="A554" s="14"/>
      <c r="B554" s="30"/>
      <c r="C554" s="40"/>
      <c r="D554" s="14"/>
      <c r="E554" s="49"/>
      <c r="F554" s="14"/>
    </row>
    <row r="555" spans="1:6" x14ac:dyDescent="0.25">
      <c r="A555" s="14"/>
      <c r="B555" s="30"/>
      <c r="C555" s="40"/>
      <c r="D555" s="14"/>
      <c r="E555" s="49"/>
      <c r="F555" s="14"/>
    </row>
    <row r="556" spans="1:6" x14ac:dyDescent="0.25">
      <c r="A556" s="14"/>
      <c r="B556" s="30"/>
      <c r="C556" s="40"/>
      <c r="D556" s="14"/>
      <c r="E556" s="49"/>
      <c r="F556" s="14"/>
    </row>
    <row r="557" spans="1:6" x14ac:dyDescent="0.25">
      <c r="A557" s="14"/>
      <c r="B557" s="30"/>
      <c r="C557" s="40"/>
      <c r="D557" s="14"/>
      <c r="E557" s="49"/>
      <c r="F557" s="14"/>
    </row>
    <row r="558" spans="1:6" x14ac:dyDescent="0.25">
      <c r="A558" s="14"/>
      <c r="B558" s="30"/>
      <c r="C558" s="40"/>
      <c r="D558" s="14"/>
      <c r="E558" s="49"/>
      <c r="F558" s="14"/>
    </row>
    <row r="559" spans="1:6" x14ac:dyDescent="0.25">
      <c r="A559" s="14"/>
      <c r="B559" s="30"/>
      <c r="C559" s="40"/>
      <c r="D559" s="14"/>
      <c r="E559" s="49"/>
      <c r="F559" s="14"/>
    </row>
    <row r="560" spans="1:6" x14ac:dyDescent="0.25">
      <c r="A560" s="14"/>
      <c r="B560" s="30"/>
      <c r="C560" s="40"/>
      <c r="D560" s="14"/>
      <c r="E560" s="49"/>
      <c r="F560" s="14"/>
    </row>
    <row r="561" spans="1:6" x14ac:dyDescent="0.25">
      <c r="A561" s="14"/>
      <c r="B561" s="30"/>
      <c r="C561" s="40"/>
      <c r="D561" s="14"/>
      <c r="E561" s="49"/>
      <c r="F561" s="14"/>
    </row>
    <row r="562" spans="1:6" x14ac:dyDescent="0.25">
      <c r="A562" s="14"/>
      <c r="B562" s="30"/>
      <c r="C562" s="40"/>
      <c r="D562" s="14"/>
      <c r="E562" s="49"/>
      <c r="F562" s="14"/>
    </row>
    <row r="563" spans="1:6" x14ac:dyDescent="0.25">
      <c r="A563" s="14"/>
      <c r="B563" s="30"/>
      <c r="C563" s="40"/>
      <c r="D563" s="14"/>
      <c r="E563" s="49"/>
      <c r="F563" s="14"/>
    </row>
    <row r="564" spans="1:6" x14ac:dyDescent="0.25">
      <c r="A564" s="14"/>
      <c r="B564" s="30"/>
      <c r="C564" s="40"/>
      <c r="D564" s="14"/>
      <c r="E564" s="49"/>
      <c r="F564" s="14"/>
    </row>
    <row r="565" spans="1:6" x14ac:dyDescent="0.25">
      <c r="A565" s="14"/>
      <c r="B565" s="30"/>
      <c r="C565" s="40"/>
      <c r="D565" s="14"/>
      <c r="E565" s="49"/>
      <c r="F565" s="14"/>
    </row>
    <row r="566" spans="1:6" x14ac:dyDescent="0.25">
      <c r="A566" s="14"/>
      <c r="B566" s="30"/>
      <c r="C566" s="40"/>
      <c r="D566" s="14"/>
      <c r="E566" s="49"/>
      <c r="F566" s="14"/>
    </row>
    <row r="567" spans="1:6" x14ac:dyDescent="0.25">
      <c r="A567" s="14"/>
      <c r="B567" s="30"/>
      <c r="C567" s="40"/>
      <c r="D567" s="14"/>
      <c r="E567" s="49"/>
      <c r="F567" s="14"/>
    </row>
    <row r="568" spans="1:6" x14ac:dyDescent="0.25">
      <c r="A568" s="14"/>
      <c r="B568" s="30"/>
      <c r="C568" s="40"/>
      <c r="D568" s="14"/>
      <c r="E568" s="49"/>
      <c r="F568" s="14"/>
    </row>
    <row r="569" spans="1:6" x14ac:dyDescent="0.25">
      <c r="A569" s="14"/>
      <c r="B569" s="30"/>
      <c r="C569" s="40"/>
      <c r="D569" s="14"/>
      <c r="E569" s="49"/>
      <c r="F569" s="14"/>
    </row>
    <row r="570" spans="1:6" x14ac:dyDescent="0.25">
      <c r="A570" s="14"/>
      <c r="B570" s="30"/>
      <c r="C570" s="40"/>
      <c r="D570" s="14"/>
      <c r="E570" s="49"/>
      <c r="F570" s="14"/>
    </row>
    <row r="571" spans="1:6" x14ac:dyDescent="0.25">
      <c r="A571" s="14"/>
      <c r="B571" s="30"/>
      <c r="C571" s="40"/>
      <c r="D571" s="14"/>
      <c r="E571" s="49"/>
      <c r="F571" s="14"/>
    </row>
    <row r="572" spans="1:6" x14ac:dyDescent="0.25">
      <c r="A572" s="14"/>
      <c r="B572" s="30"/>
      <c r="C572" s="40"/>
      <c r="D572" s="14"/>
      <c r="E572" s="49"/>
      <c r="F572" s="14"/>
    </row>
    <row r="573" spans="1:6" x14ac:dyDescent="0.25">
      <c r="A573" s="14"/>
      <c r="B573" s="30"/>
      <c r="C573" s="40"/>
      <c r="D573" s="14"/>
      <c r="E573" s="49"/>
      <c r="F573" s="14"/>
    </row>
    <row r="574" spans="1:6" x14ac:dyDescent="0.25">
      <c r="A574" s="14"/>
      <c r="B574" s="30"/>
      <c r="C574" s="40"/>
      <c r="D574" s="14"/>
      <c r="E574" s="49"/>
      <c r="F574" s="14"/>
    </row>
    <row r="575" spans="1:6" x14ac:dyDescent="0.25">
      <c r="A575" s="14"/>
      <c r="B575" s="30"/>
      <c r="C575" s="40"/>
      <c r="D575" s="14"/>
      <c r="E575" s="49"/>
      <c r="F575" s="14"/>
    </row>
    <row r="576" spans="1:6" x14ac:dyDescent="0.25">
      <c r="A576" s="14"/>
      <c r="B576" s="30"/>
      <c r="C576" s="40"/>
      <c r="D576" s="14"/>
      <c r="E576" s="49"/>
      <c r="F576" s="14"/>
    </row>
    <row r="577" spans="1:6" x14ac:dyDescent="0.25">
      <c r="A577" s="14"/>
      <c r="B577" s="30"/>
      <c r="C577" s="40"/>
      <c r="D577" s="14"/>
      <c r="E577" s="49"/>
      <c r="F577" s="14"/>
    </row>
    <row r="578" spans="1:6" x14ac:dyDescent="0.25">
      <c r="A578" s="14"/>
      <c r="B578" s="30"/>
      <c r="C578" s="40"/>
      <c r="D578" s="14"/>
      <c r="E578" s="49"/>
      <c r="F578" s="14"/>
    </row>
    <row r="579" spans="1:6" x14ac:dyDescent="0.25">
      <c r="A579" s="14"/>
      <c r="B579" s="30"/>
      <c r="C579" s="40"/>
      <c r="D579" s="14"/>
      <c r="E579" s="49"/>
      <c r="F579" s="14"/>
    </row>
    <row r="580" spans="1:6" x14ac:dyDescent="0.25">
      <c r="A580" s="14"/>
      <c r="B580" s="30"/>
      <c r="C580" s="40"/>
      <c r="D580" s="14"/>
      <c r="E580" s="49"/>
      <c r="F580" s="14"/>
    </row>
    <row r="581" spans="1:6" x14ac:dyDescent="0.25">
      <c r="A581" s="14"/>
      <c r="B581" s="30"/>
      <c r="C581" s="40"/>
      <c r="D581" s="14"/>
      <c r="E581" s="49"/>
      <c r="F581" s="14"/>
    </row>
    <row r="582" spans="1:6" x14ac:dyDescent="0.25">
      <c r="A582" s="14"/>
      <c r="B582" s="30"/>
      <c r="C582" s="40"/>
      <c r="D582" s="14"/>
      <c r="E582" s="49"/>
      <c r="F582" s="14"/>
    </row>
    <row r="583" spans="1:6" x14ac:dyDescent="0.25">
      <c r="A583" s="14"/>
      <c r="B583" s="30"/>
      <c r="C583" s="40"/>
      <c r="D583" s="14"/>
      <c r="E583" s="49"/>
      <c r="F583" s="14"/>
    </row>
    <row r="584" spans="1:6" x14ac:dyDescent="0.25">
      <c r="A584" s="14"/>
      <c r="B584" s="35"/>
      <c r="C584" s="40"/>
      <c r="D584" s="14"/>
      <c r="E584" s="49"/>
      <c r="F584" s="14"/>
    </row>
    <row r="585" spans="1:6" x14ac:dyDescent="0.25">
      <c r="A585" s="14"/>
      <c r="B585" s="35"/>
      <c r="C585" s="40"/>
      <c r="D585" s="14"/>
      <c r="E585" s="49"/>
      <c r="F585" s="14"/>
    </row>
    <row r="586" spans="1:6" x14ac:dyDescent="0.25">
      <c r="A586" s="14"/>
      <c r="B586" s="35"/>
      <c r="C586" s="40"/>
      <c r="D586" s="14"/>
      <c r="E586" s="49"/>
      <c r="F586" s="14"/>
    </row>
    <row r="587" spans="1:6" x14ac:dyDescent="0.25">
      <c r="A587" s="14"/>
      <c r="B587" s="35"/>
      <c r="C587" s="40"/>
      <c r="D587" s="14"/>
      <c r="E587" s="49"/>
      <c r="F587" s="14"/>
    </row>
    <row r="588" spans="1:6" x14ac:dyDescent="0.25">
      <c r="A588" s="14"/>
      <c r="B588" s="35"/>
      <c r="C588" s="40"/>
      <c r="D588" s="14"/>
      <c r="E588" s="49"/>
      <c r="F588" s="14"/>
    </row>
    <row r="589" spans="1:6" x14ac:dyDescent="0.25">
      <c r="A589" s="14"/>
      <c r="B589" s="35"/>
      <c r="C589" s="40"/>
      <c r="D589" s="14"/>
      <c r="E589" s="49"/>
      <c r="F589" s="14"/>
    </row>
    <row r="590" spans="1:6" x14ac:dyDescent="0.25">
      <c r="A590" s="14"/>
      <c r="B590" s="35"/>
      <c r="C590" s="40"/>
      <c r="D590" s="14"/>
      <c r="E590" s="49"/>
      <c r="F590" s="14"/>
    </row>
    <row r="591" spans="1:6" x14ac:dyDescent="0.25">
      <c r="A591" s="14"/>
      <c r="B591" s="35"/>
      <c r="C591" s="40"/>
      <c r="D591" s="14"/>
      <c r="E591" s="49"/>
      <c r="F591" s="14"/>
    </row>
    <row r="592" spans="1:6" x14ac:dyDescent="0.25">
      <c r="A592" s="14"/>
      <c r="B592" s="35"/>
      <c r="C592" s="40"/>
      <c r="D592" s="14"/>
      <c r="E592" s="49"/>
      <c r="F592" s="14"/>
    </row>
    <row r="593" spans="1:6" x14ac:dyDescent="0.25">
      <c r="A593" s="14"/>
      <c r="B593" s="35"/>
      <c r="C593" s="40"/>
      <c r="D593" s="14"/>
      <c r="E593" s="49"/>
      <c r="F593" s="14"/>
    </row>
    <row r="594" spans="1:6" x14ac:dyDescent="0.25">
      <c r="A594" s="14"/>
      <c r="B594" s="35"/>
      <c r="C594" s="40"/>
      <c r="D594" s="14"/>
      <c r="E594" s="49"/>
      <c r="F594" s="14"/>
    </row>
    <row r="595" spans="1:6" x14ac:dyDescent="0.25">
      <c r="A595" s="14"/>
      <c r="B595" s="35"/>
      <c r="C595" s="40"/>
      <c r="D595" s="14"/>
      <c r="E595" s="49"/>
      <c r="F595" s="14"/>
    </row>
    <row r="596" spans="1:6" x14ac:dyDescent="0.25">
      <c r="A596" s="14"/>
      <c r="B596" s="35"/>
      <c r="C596" s="40"/>
      <c r="D596" s="14"/>
      <c r="E596" s="49"/>
      <c r="F596" s="14"/>
    </row>
    <row r="597" spans="1:6" x14ac:dyDescent="0.25">
      <c r="A597" s="14"/>
      <c r="B597" s="35"/>
      <c r="C597" s="40"/>
      <c r="D597" s="14"/>
      <c r="E597" s="49"/>
      <c r="F597" s="14"/>
    </row>
    <row r="598" spans="1:6" x14ac:dyDescent="0.25">
      <c r="A598" s="14"/>
      <c r="B598" s="14"/>
      <c r="D598" s="14"/>
      <c r="E598" s="49"/>
      <c r="F598" s="14"/>
    </row>
    <row r="599" spans="1:6" x14ac:dyDescent="0.25">
      <c r="A599" s="14"/>
      <c r="B599" s="14"/>
      <c r="D599" s="14"/>
      <c r="E599" s="49"/>
      <c r="F599" s="14"/>
    </row>
    <row r="600" spans="1:6" x14ac:dyDescent="0.25">
      <c r="A600" s="14"/>
      <c r="B600" s="14"/>
      <c r="D600" s="14"/>
      <c r="E600" s="49"/>
      <c r="F600" s="14"/>
    </row>
    <row r="601" spans="1:6" x14ac:dyDescent="0.25">
      <c r="A601" s="14"/>
      <c r="B601" s="14"/>
      <c r="D601" s="14"/>
      <c r="E601" s="49"/>
      <c r="F601" s="14"/>
    </row>
    <row r="602" spans="1:6" x14ac:dyDescent="0.25">
      <c r="A602" s="14"/>
      <c r="B602" s="14"/>
      <c r="D602" s="14"/>
      <c r="E602" s="49"/>
      <c r="F602" s="14"/>
    </row>
    <row r="603" spans="1:6" x14ac:dyDescent="0.25">
      <c r="A603" s="14"/>
      <c r="B603" s="14"/>
      <c r="D603" s="14"/>
      <c r="E603" s="49"/>
      <c r="F603" s="14"/>
    </row>
    <row r="604" spans="1:6" x14ac:dyDescent="0.25">
      <c r="A604" s="14"/>
      <c r="B604" s="14"/>
      <c r="D604" s="14"/>
      <c r="E604" s="49"/>
      <c r="F604" s="14"/>
    </row>
    <row r="605" spans="1:6" x14ac:dyDescent="0.25">
      <c r="A605" s="14"/>
      <c r="B605" s="14"/>
      <c r="D605" s="14"/>
      <c r="E605" s="49"/>
      <c r="F605" s="14"/>
    </row>
    <row r="606" spans="1:6" x14ac:dyDescent="0.25">
      <c r="A606" s="14"/>
      <c r="B606" s="14"/>
      <c r="D606" s="14"/>
      <c r="E606" s="49"/>
      <c r="F606" s="14"/>
    </row>
    <row r="607" spans="1:6" x14ac:dyDescent="0.25">
      <c r="A607" s="14"/>
      <c r="B607" s="14"/>
      <c r="D607" s="14"/>
      <c r="E607" s="49"/>
      <c r="F607" s="14"/>
    </row>
    <row r="608" spans="1:6" x14ac:dyDescent="0.25">
      <c r="A608" s="14"/>
      <c r="B608" s="14"/>
      <c r="D608" s="14"/>
      <c r="E608" s="49"/>
      <c r="F608" s="14"/>
    </row>
    <row r="609" spans="1:6" x14ac:dyDescent="0.25">
      <c r="A609" s="14"/>
      <c r="B609" s="14"/>
      <c r="D609" s="14"/>
      <c r="E609" s="49"/>
      <c r="F609" s="14"/>
    </row>
    <row r="610" spans="1:6" x14ac:dyDescent="0.25">
      <c r="A610" s="14"/>
      <c r="B610" s="14"/>
      <c r="D610" s="14"/>
      <c r="E610" s="49"/>
      <c r="F610" s="14"/>
    </row>
    <row r="611" spans="1:6" x14ac:dyDescent="0.25">
      <c r="A611" s="14"/>
      <c r="B611" s="14"/>
      <c r="D611" s="14"/>
      <c r="E611" s="49"/>
      <c r="F611" s="14"/>
    </row>
    <row r="612" spans="1:6" x14ac:dyDescent="0.25">
      <c r="A612" s="14"/>
      <c r="B612" s="14"/>
      <c r="D612" s="14"/>
      <c r="E612" s="49"/>
      <c r="F612" s="14"/>
    </row>
    <row r="613" spans="1:6" x14ac:dyDescent="0.25">
      <c r="A613" s="14"/>
      <c r="B613" s="14"/>
      <c r="D613" s="14"/>
      <c r="E613" s="49"/>
      <c r="F613" s="14"/>
    </row>
    <row r="614" spans="1:6" x14ac:dyDescent="0.25">
      <c r="A614" s="14"/>
      <c r="B614" s="14"/>
      <c r="D614" s="14"/>
      <c r="E614" s="49"/>
      <c r="F614" s="14"/>
    </row>
    <row r="615" spans="1:6" x14ac:dyDescent="0.25">
      <c r="A615" s="14"/>
      <c r="B615" s="14"/>
      <c r="D615" s="14"/>
      <c r="E615" s="49"/>
      <c r="F615" s="14"/>
    </row>
    <row r="616" spans="1:6" x14ac:dyDescent="0.25">
      <c r="A616" s="14"/>
      <c r="B616" s="14"/>
      <c r="D616" s="14"/>
      <c r="E616" s="49"/>
      <c r="F616" s="14"/>
    </row>
    <row r="617" spans="1:6" x14ac:dyDescent="0.25">
      <c r="A617" s="14"/>
      <c r="B617" s="14"/>
      <c r="D617" s="14"/>
      <c r="E617" s="49"/>
      <c r="F617" s="14"/>
    </row>
    <row r="618" spans="1:6" x14ac:dyDescent="0.25">
      <c r="A618" s="14"/>
      <c r="B618" s="14"/>
      <c r="D618" s="14"/>
      <c r="E618" s="49"/>
      <c r="F618" s="14"/>
    </row>
    <row r="619" spans="1:6" x14ac:dyDescent="0.25">
      <c r="A619" s="14"/>
      <c r="B619" s="14"/>
      <c r="D619" s="14"/>
      <c r="E619" s="49"/>
      <c r="F619" s="14"/>
    </row>
    <row r="620" spans="1:6" x14ac:dyDescent="0.25">
      <c r="A620" s="14"/>
      <c r="B620" s="14"/>
      <c r="D620" s="14"/>
      <c r="E620" s="49"/>
      <c r="F620" s="14"/>
    </row>
    <row r="621" spans="1:6" x14ac:dyDescent="0.25">
      <c r="A621" s="14"/>
      <c r="B621" s="14"/>
      <c r="D621" s="14"/>
      <c r="E621" s="49"/>
      <c r="F621" s="14"/>
    </row>
    <row r="622" spans="1:6" x14ac:dyDescent="0.25">
      <c r="A622" s="14"/>
      <c r="B622" s="14"/>
      <c r="D622" s="14"/>
      <c r="E622" s="49"/>
      <c r="F622" s="14"/>
    </row>
    <row r="623" spans="1:6" x14ac:dyDescent="0.25">
      <c r="A623" s="14"/>
      <c r="B623" s="14"/>
      <c r="D623" s="14"/>
      <c r="E623" s="49"/>
      <c r="F623" s="14"/>
    </row>
    <row r="624" spans="1:6" x14ac:dyDescent="0.25">
      <c r="A624" s="14"/>
      <c r="B624" s="14"/>
      <c r="D624" s="14"/>
      <c r="E624" s="49"/>
      <c r="F624" s="14"/>
    </row>
    <row r="625" spans="1:6" x14ac:dyDescent="0.25">
      <c r="A625" s="14"/>
      <c r="B625" s="14"/>
      <c r="D625" s="14"/>
      <c r="E625" s="49"/>
      <c r="F625" s="14"/>
    </row>
    <row r="626" spans="1:6" x14ac:dyDescent="0.25">
      <c r="A626" s="14"/>
      <c r="B626" s="14"/>
      <c r="D626" s="14"/>
      <c r="E626" s="49"/>
      <c r="F626" s="14"/>
    </row>
    <row r="627" spans="1:6" x14ac:dyDescent="0.25">
      <c r="A627" s="14"/>
      <c r="B627" s="14"/>
      <c r="D627" s="14"/>
      <c r="E627" s="49"/>
      <c r="F627" s="14"/>
    </row>
    <row r="628" spans="1:6" x14ac:dyDescent="0.25">
      <c r="A628" s="14"/>
      <c r="B628" s="14"/>
      <c r="D628" s="14"/>
      <c r="E628" s="49"/>
      <c r="F628" s="14"/>
    </row>
    <row r="629" spans="1:6" x14ac:dyDescent="0.25">
      <c r="A629" s="14"/>
      <c r="B629" s="14"/>
      <c r="D629" s="14"/>
      <c r="E629" s="49"/>
      <c r="F629" s="14"/>
    </row>
    <row r="630" spans="1:6" x14ac:dyDescent="0.25">
      <c r="A630" s="14"/>
      <c r="B630" s="14"/>
      <c r="D630" s="14"/>
      <c r="E630" s="49"/>
      <c r="F630" s="14"/>
    </row>
    <row r="631" spans="1:6" x14ac:dyDescent="0.25">
      <c r="A631" s="14"/>
      <c r="B631" s="14"/>
      <c r="D631" s="14"/>
      <c r="E631" s="49"/>
      <c r="F631" s="14"/>
    </row>
    <row r="632" spans="1:6" x14ac:dyDescent="0.25">
      <c r="A632" s="14"/>
      <c r="B632" s="14"/>
      <c r="D632" s="14"/>
      <c r="E632" s="49"/>
      <c r="F632" s="14"/>
    </row>
    <row r="633" spans="1:6" x14ac:dyDescent="0.25">
      <c r="A633" s="14"/>
      <c r="B633" s="14"/>
      <c r="D633" s="14"/>
      <c r="E633" s="49"/>
      <c r="F633" s="14"/>
    </row>
    <row r="634" spans="1:6" x14ac:dyDescent="0.25">
      <c r="A634" s="14"/>
      <c r="B634" s="14"/>
      <c r="D634" s="14"/>
      <c r="E634" s="49"/>
      <c r="F634" s="14"/>
    </row>
    <row r="635" spans="1:6" x14ac:dyDescent="0.25">
      <c r="A635" s="14"/>
      <c r="B635" s="14"/>
      <c r="D635" s="14"/>
      <c r="E635" s="49"/>
      <c r="F635" s="14"/>
    </row>
    <row r="636" spans="1:6" x14ac:dyDescent="0.25">
      <c r="A636" s="14"/>
      <c r="B636" s="14"/>
      <c r="D636" s="14"/>
      <c r="E636" s="49"/>
      <c r="F636" s="14"/>
    </row>
    <row r="637" spans="1:6" x14ac:dyDescent="0.25">
      <c r="A637" s="14"/>
      <c r="B637" s="14"/>
      <c r="D637" s="14"/>
      <c r="E637" s="49"/>
      <c r="F637" s="14"/>
    </row>
    <row r="638" spans="1:6" x14ac:dyDescent="0.25">
      <c r="A638" s="14"/>
      <c r="B638" s="14"/>
      <c r="D638" s="14"/>
      <c r="E638" s="49"/>
      <c r="F638" s="14"/>
    </row>
    <row r="639" spans="1:6" x14ac:dyDescent="0.25">
      <c r="A639" s="14"/>
      <c r="B639" s="14"/>
      <c r="D639" s="14"/>
      <c r="E639" s="49"/>
      <c r="F639" s="14"/>
    </row>
    <row r="640" spans="1:6" x14ac:dyDescent="0.25">
      <c r="A640" s="14"/>
      <c r="B640" s="14"/>
      <c r="D640" s="14"/>
      <c r="E640" s="49"/>
      <c r="F640" s="14"/>
    </row>
    <row r="641" spans="1:6" x14ac:dyDescent="0.25">
      <c r="A641" s="14"/>
      <c r="B641" s="14"/>
      <c r="D641" s="14"/>
      <c r="E641" s="49"/>
      <c r="F641" s="14"/>
    </row>
    <row r="642" spans="1:6" x14ac:dyDescent="0.25">
      <c r="A642" s="14"/>
      <c r="B642" s="14"/>
      <c r="D642" s="14"/>
      <c r="E642" s="49"/>
      <c r="F642" s="14"/>
    </row>
    <row r="643" spans="1:6" x14ac:dyDescent="0.25">
      <c r="A643" s="14"/>
      <c r="B643" s="14"/>
      <c r="D643" s="14"/>
      <c r="E643" s="49"/>
      <c r="F643" s="14"/>
    </row>
    <row r="644" spans="1:6" x14ac:dyDescent="0.25">
      <c r="A644" s="14"/>
      <c r="B644" s="14"/>
      <c r="D644" s="14"/>
      <c r="E644" s="49"/>
      <c r="F644" s="14"/>
    </row>
    <row r="645" spans="1:6" x14ac:dyDescent="0.25">
      <c r="A645" s="14"/>
      <c r="B645" s="14"/>
      <c r="D645" s="14"/>
      <c r="E645" s="49"/>
      <c r="F645" s="14"/>
    </row>
    <row r="646" spans="1:6" x14ac:dyDescent="0.25">
      <c r="A646" s="14"/>
      <c r="B646" s="14"/>
      <c r="D646" s="14"/>
      <c r="E646" s="49"/>
      <c r="F646" s="14"/>
    </row>
    <row r="647" spans="1:6" x14ac:dyDescent="0.25">
      <c r="A647" s="14"/>
      <c r="B647" s="14"/>
      <c r="D647" s="14"/>
      <c r="E647" s="49"/>
      <c r="F647" s="14"/>
    </row>
    <row r="648" spans="1:6" x14ac:dyDescent="0.25">
      <c r="A648" s="14"/>
      <c r="B648" s="14"/>
      <c r="D648" s="14"/>
      <c r="E648" s="49"/>
      <c r="F648" s="14"/>
    </row>
    <row r="649" spans="1:6" x14ac:dyDescent="0.25">
      <c r="A649" s="14"/>
      <c r="B649" s="14"/>
      <c r="D649" s="14"/>
      <c r="E649" s="49"/>
      <c r="F649" s="14"/>
    </row>
    <row r="650" spans="1:6" x14ac:dyDescent="0.25">
      <c r="A650" s="14"/>
      <c r="B650" s="14"/>
      <c r="D650" s="14"/>
      <c r="E650" s="49"/>
      <c r="F650" s="14"/>
    </row>
    <row r="651" spans="1:6" x14ac:dyDescent="0.25">
      <c r="A651" s="14"/>
      <c r="B651" s="14"/>
      <c r="D651" s="14"/>
      <c r="E651" s="49"/>
      <c r="F651" s="14"/>
    </row>
    <row r="652" spans="1:6" x14ac:dyDescent="0.25">
      <c r="A652" s="14"/>
      <c r="B652" s="14"/>
      <c r="D652" s="14"/>
      <c r="E652" s="49"/>
      <c r="F652" s="14"/>
    </row>
    <row r="653" spans="1:6" x14ac:dyDescent="0.25">
      <c r="A653" s="14"/>
      <c r="B653" s="14"/>
      <c r="D653" s="14"/>
      <c r="E653" s="49"/>
      <c r="F653" s="14"/>
    </row>
  </sheetData>
  <sortState xmlns:xlrd2="http://schemas.microsoft.com/office/spreadsheetml/2017/richdata2" ref="B322:C631">
    <sortCondition ref="C322:C631"/>
  </sortState>
  <mergeCells count="2">
    <mergeCell ref="A3:A5"/>
    <mergeCell ref="B3:F3"/>
  </mergeCells>
  <conditionalFormatting sqref="G6:P316">
    <cfRule type="cellIs" dxfId="1" priority="1" operator="greaterThan">
      <formula>1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652"/>
  <sheetViews>
    <sheetView workbookViewId="0">
      <selection activeCell="F23" sqref="F23"/>
    </sheetView>
  </sheetViews>
  <sheetFormatPr defaultColWidth="9.140625" defaultRowHeight="15.75" x14ac:dyDescent="0.25"/>
  <cols>
    <col min="1" max="1" width="13.140625" style="39" bestFit="1" customWidth="1"/>
    <col min="2" max="2" width="9.140625" style="13"/>
    <col min="3" max="3" width="40" style="14" customWidth="1"/>
    <col min="4" max="4" width="10.7109375" style="15" customWidth="1"/>
    <col min="5" max="5" width="12.7109375" style="15" customWidth="1"/>
    <col min="6" max="6" width="14" style="15" customWidth="1"/>
    <col min="7" max="46" width="9.85546875" style="14" customWidth="1"/>
    <col min="47" max="16384" width="9.140625" style="14"/>
  </cols>
  <sheetData>
    <row r="1" spans="1:16" x14ac:dyDescent="0.25">
      <c r="A1" s="12" t="s">
        <v>80</v>
      </c>
      <c r="I1" s="205"/>
    </row>
    <row r="2" spans="1:16" x14ac:dyDescent="0.25">
      <c r="A2" s="12" t="s">
        <v>81</v>
      </c>
    </row>
    <row r="3" spans="1:16" x14ac:dyDescent="0.25">
      <c r="A3" s="263" t="s">
        <v>82</v>
      </c>
      <c r="B3" s="264" t="s">
        <v>83</v>
      </c>
      <c r="C3" s="265"/>
      <c r="D3" s="265"/>
      <c r="E3" s="265"/>
      <c r="F3" s="266"/>
      <c r="G3" s="63" t="s">
        <v>1202</v>
      </c>
      <c r="H3" s="94"/>
      <c r="I3" s="64" t="s">
        <v>1203</v>
      </c>
      <c r="J3" s="95"/>
      <c r="K3" s="67" t="s">
        <v>1204</v>
      </c>
      <c r="L3" s="96"/>
      <c r="M3" s="66" t="s">
        <v>1205</v>
      </c>
      <c r="N3" s="50"/>
      <c r="O3" s="65" t="s">
        <v>1206</v>
      </c>
      <c r="P3" s="51"/>
    </row>
    <row r="4" spans="1:16" x14ac:dyDescent="0.25">
      <c r="A4" s="263"/>
      <c r="B4" s="92"/>
      <c r="C4" s="92"/>
      <c r="D4" s="92"/>
      <c r="E4" s="92"/>
      <c r="F4" s="93"/>
      <c r="G4" s="94" t="s">
        <v>931</v>
      </c>
      <c r="H4" s="94" t="s">
        <v>932</v>
      </c>
      <c r="I4" s="95" t="s">
        <v>931</v>
      </c>
      <c r="J4" s="95" t="s">
        <v>932</v>
      </c>
      <c r="K4" s="96" t="s">
        <v>931</v>
      </c>
      <c r="L4" s="96" t="s">
        <v>932</v>
      </c>
      <c r="M4" s="50" t="s">
        <v>931</v>
      </c>
      <c r="N4" s="50" t="s">
        <v>932</v>
      </c>
      <c r="O4" s="51" t="s">
        <v>931</v>
      </c>
      <c r="P4" s="51" t="s">
        <v>932</v>
      </c>
    </row>
    <row r="5" spans="1:16" s="6" customFormat="1" ht="42.75" customHeight="1" x14ac:dyDescent="0.25">
      <c r="A5" s="263"/>
      <c r="B5" s="21" t="s">
        <v>86</v>
      </c>
      <c r="C5" s="22" t="s">
        <v>87</v>
      </c>
      <c r="D5" s="91" t="s">
        <v>88</v>
      </c>
      <c r="E5" s="24" t="s">
        <v>89</v>
      </c>
      <c r="F5" s="24" t="s">
        <v>90</v>
      </c>
      <c r="G5" s="53" t="s">
        <v>91</v>
      </c>
      <c r="H5" s="62" t="s">
        <v>92</v>
      </c>
      <c r="I5" s="54" t="s">
        <v>91</v>
      </c>
      <c r="J5" s="61" t="s">
        <v>92</v>
      </c>
      <c r="K5" s="55" t="s">
        <v>91</v>
      </c>
      <c r="L5" s="60" t="s">
        <v>92</v>
      </c>
      <c r="M5" s="56" t="s">
        <v>91</v>
      </c>
      <c r="N5" s="59" t="s">
        <v>92</v>
      </c>
      <c r="O5" s="57" t="s">
        <v>91</v>
      </c>
      <c r="P5" s="58" t="s">
        <v>92</v>
      </c>
    </row>
    <row r="6" spans="1:16" x14ac:dyDescent="0.25">
      <c r="A6" s="25" t="s">
        <v>93</v>
      </c>
      <c r="B6" s="26" t="s">
        <v>42</v>
      </c>
      <c r="C6" s="27" t="s">
        <v>94</v>
      </c>
      <c r="D6" s="28">
        <v>47</v>
      </c>
      <c r="E6" s="28" t="s">
        <v>95</v>
      </c>
      <c r="F6" s="28" t="s">
        <v>96</v>
      </c>
      <c r="G6" s="29">
        <v>0.13808950073203335</v>
      </c>
      <c r="H6" s="29">
        <v>3.4289115880365414E-2</v>
      </c>
      <c r="I6" s="29">
        <v>8.7177195293224527E-2</v>
      </c>
      <c r="J6" s="29">
        <v>8.0812050786695871E-2</v>
      </c>
      <c r="K6" s="29">
        <v>5.187111060005558E-2</v>
      </c>
      <c r="L6" s="29">
        <v>3.907228560471223E-2</v>
      </c>
      <c r="M6" s="29">
        <v>4.0883999999999997E-2</v>
      </c>
      <c r="N6" s="29">
        <v>4.7036909294088679E-2</v>
      </c>
      <c r="O6" s="29">
        <v>9.3303012213430736E-2</v>
      </c>
      <c r="P6" s="29">
        <v>3.3746236637845595E-2</v>
      </c>
    </row>
    <row r="7" spans="1:16" x14ac:dyDescent="0.25">
      <c r="A7" s="25" t="s">
        <v>97</v>
      </c>
      <c r="B7" s="30" t="s">
        <v>42</v>
      </c>
      <c r="C7" s="31" t="s">
        <v>98</v>
      </c>
      <c r="D7" s="32">
        <v>26</v>
      </c>
      <c r="E7" s="32" t="s">
        <v>99</v>
      </c>
      <c r="F7" s="32" t="s">
        <v>100</v>
      </c>
      <c r="G7" s="29">
        <v>9.5524999999999999E-2</v>
      </c>
      <c r="H7" s="29">
        <v>1.3585E-2</v>
      </c>
      <c r="I7" s="29">
        <v>0.23702999999999999</v>
      </c>
      <c r="J7" s="29">
        <v>4.7024000000000003E-2</v>
      </c>
      <c r="K7" s="29">
        <v>7.3205999999999993E-2</v>
      </c>
      <c r="L7" s="29">
        <v>1.2847000000000001E-2</v>
      </c>
      <c r="M7" s="29">
        <v>0.11545</v>
      </c>
      <c r="N7" s="29">
        <v>1.6669E-2</v>
      </c>
      <c r="O7" s="29">
        <v>7.0224999999999996E-2</v>
      </c>
      <c r="P7" s="29">
        <v>1.0028E-2</v>
      </c>
    </row>
    <row r="8" spans="1:16" x14ac:dyDescent="0.25">
      <c r="A8" s="25" t="s">
        <v>101</v>
      </c>
      <c r="B8" s="30" t="s">
        <v>42</v>
      </c>
      <c r="C8" s="31" t="s">
        <v>98</v>
      </c>
      <c r="D8" s="32">
        <v>26</v>
      </c>
      <c r="E8" s="32" t="s">
        <v>102</v>
      </c>
      <c r="F8" s="32" t="s">
        <v>103</v>
      </c>
      <c r="G8" s="29">
        <v>9.7706000000000001E-2</v>
      </c>
      <c r="H8" s="29">
        <v>1.3820000000000001E-2</v>
      </c>
      <c r="I8" s="29">
        <v>0.22506999999999999</v>
      </c>
      <c r="J8" s="29">
        <v>5.0480999999999998E-2</v>
      </c>
      <c r="K8" s="29">
        <v>6.9754999999999998E-2</v>
      </c>
      <c r="L8" s="29">
        <v>1.2864E-2</v>
      </c>
      <c r="M8" s="29">
        <v>0.12518000000000001</v>
      </c>
      <c r="N8" s="29">
        <v>1.5386E-2</v>
      </c>
      <c r="O8" s="29">
        <v>7.5823000000000002E-2</v>
      </c>
      <c r="P8" s="29">
        <v>1.0436000000000001E-2</v>
      </c>
    </row>
    <row r="9" spans="1:16" x14ac:dyDescent="0.25">
      <c r="A9" s="33" t="s">
        <v>104</v>
      </c>
      <c r="B9" s="30" t="s">
        <v>42</v>
      </c>
      <c r="C9" s="31" t="s">
        <v>98</v>
      </c>
      <c r="D9" s="32">
        <v>26</v>
      </c>
      <c r="E9" s="32">
        <v>5</v>
      </c>
      <c r="F9" s="32"/>
      <c r="G9" s="29">
        <v>1.0241501302807189E-2</v>
      </c>
      <c r="H9" s="29">
        <v>1.6822758102865727E-2</v>
      </c>
      <c r="I9" s="29">
        <v>2.3991663693300438E-2</v>
      </c>
      <c r="J9" s="29">
        <v>5.6720295558653655E-2</v>
      </c>
      <c r="K9" s="29">
        <v>7.5898309979964031E-3</v>
      </c>
      <c r="L9" s="29">
        <v>1.4236328832859689E-2</v>
      </c>
      <c r="M9" s="29">
        <v>1.3332999999999999E-2</v>
      </c>
      <c r="N9" s="29">
        <v>2.2567273708733453E-2</v>
      </c>
      <c r="O9" s="29">
        <v>7.8193014729154003E-3</v>
      </c>
      <c r="P9" s="29">
        <v>1.2431559357701636E-2</v>
      </c>
    </row>
    <row r="10" spans="1:16" x14ac:dyDescent="0.25">
      <c r="A10" s="25" t="s">
        <v>105</v>
      </c>
      <c r="B10" s="30" t="s">
        <v>42</v>
      </c>
      <c r="C10" s="31" t="s">
        <v>106</v>
      </c>
      <c r="D10" s="32">
        <v>10</v>
      </c>
      <c r="E10" s="32">
        <v>1</v>
      </c>
      <c r="F10" s="32"/>
      <c r="G10" s="29">
        <v>2.4264063697511086E-2</v>
      </c>
      <c r="H10" s="29">
        <v>2.7080056469778505E-3</v>
      </c>
      <c r="I10" s="29">
        <v>0.1252818086923515</v>
      </c>
      <c r="J10" s="29">
        <v>2.3927078390758812E-2</v>
      </c>
      <c r="K10" s="29">
        <v>1.854622973368238E-2</v>
      </c>
      <c r="L10" s="29">
        <v>1.9865326934990612E-3</v>
      </c>
      <c r="M10" s="29">
        <v>2.7326E-2</v>
      </c>
      <c r="N10" s="29">
        <v>2.9670773907608389E-3</v>
      </c>
      <c r="O10" s="29">
        <v>1.9794555974842767E-2</v>
      </c>
      <c r="P10" s="29">
        <v>3.3849216646080192E-3</v>
      </c>
    </row>
    <row r="11" spans="1:16" x14ac:dyDescent="0.25">
      <c r="A11" s="25" t="s">
        <v>107</v>
      </c>
      <c r="B11" s="30" t="s">
        <v>43</v>
      </c>
      <c r="C11" s="31" t="s">
        <v>108</v>
      </c>
      <c r="D11" s="32">
        <v>6138</v>
      </c>
      <c r="E11" s="32">
        <v>1</v>
      </c>
      <c r="F11" s="32"/>
      <c r="G11" s="29">
        <v>1.7147166773799575E-2</v>
      </c>
      <c r="H11" s="29">
        <v>1.1390000000000001E-2</v>
      </c>
      <c r="I11" s="29">
        <v>1.6771000000000001E-2</v>
      </c>
      <c r="J11" s="29">
        <v>8.776397487513788E-3</v>
      </c>
      <c r="K11" s="29">
        <v>1.6209000000000001E-2</v>
      </c>
      <c r="L11" s="29">
        <v>9.8344999999999995E-3</v>
      </c>
      <c r="M11" s="29">
        <v>2.0729000000000001E-2</v>
      </c>
      <c r="N11" s="29">
        <v>1.0422000000000001E-2</v>
      </c>
      <c r="O11" s="29">
        <v>1.1881073900258991E-2</v>
      </c>
      <c r="P11" s="29">
        <v>7.268889517253449E-3</v>
      </c>
    </row>
    <row r="12" spans="1:16" x14ac:dyDescent="0.25">
      <c r="A12" s="25" t="s">
        <v>109</v>
      </c>
      <c r="B12" s="30" t="s">
        <v>43</v>
      </c>
      <c r="C12" s="31" t="s">
        <v>110</v>
      </c>
      <c r="D12" s="32"/>
      <c r="E12" s="32">
        <v>1</v>
      </c>
      <c r="F12" s="32" t="s">
        <v>111</v>
      </c>
      <c r="G12" s="29">
        <v>2.9020254322812879E-2</v>
      </c>
      <c r="H12" s="29">
        <v>1.5500999999999999E-2</v>
      </c>
      <c r="I12" s="29">
        <v>2.7317999999999999E-2</v>
      </c>
      <c r="J12" s="29">
        <v>1.9321213269908454E-2</v>
      </c>
      <c r="K12" s="29">
        <v>2.6842999999999999E-2</v>
      </c>
      <c r="L12" s="29">
        <v>1.5252E-2</v>
      </c>
      <c r="M12" s="29">
        <v>4.1640000000000003E-2</v>
      </c>
      <c r="N12" s="29">
        <v>2.0587999999999999E-2</v>
      </c>
      <c r="O12" s="29">
        <v>2.8244765680680777E-2</v>
      </c>
      <c r="P12" s="29">
        <v>1.5082095254207626E-2</v>
      </c>
    </row>
    <row r="13" spans="1:16" x14ac:dyDescent="0.25">
      <c r="A13" s="25" t="s">
        <v>112</v>
      </c>
      <c r="B13" s="30" t="s">
        <v>43</v>
      </c>
      <c r="C13" s="31" t="s">
        <v>110</v>
      </c>
      <c r="D13" s="32"/>
      <c r="E13" s="32">
        <v>2</v>
      </c>
      <c r="F13" s="32" t="s">
        <v>113</v>
      </c>
      <c r="G13" s="29">
        <v>2.9362766953782857E-2</v>
      </c>
      <c r="H13" s="29">
        <v>1.3677999999999999E-2</v>
      </c>
      <c r="I13" s="29">
        <v>2.7647000000000001E-2</v>
      </c>
      <c r="J13" s="29">
        <v>1.7101713996216031E-2</v>
      </c>
      <c r="K13" s="29">
        <v>2.7161999999999999E-2</v>
      </c>
      <c r="L13" s="29">
        <v>1.3457E-2</v>
      </c>
      <c r="M13" s="29">
        <v>4.2143E-2</v>
      </c>
      <c r="N13" s="29">
        <v>1.8169999999999999E-2</v>
      </c>
      <c r="O13" s="29">
        <v>2.8560156407610074E-2</v>
      </c>
      <c r="P13" s="29">
        <v>1.3297107651022372E-2</v>
      </c>
    </row>
    <row r="14" spans="1:16" x14ac:dyDescent="0.25">
      <c r="A14" s="25" t="s">
        <v>114</v>
      </c>
      <c r="B14" s="30" t="s">
        <v>43</v>
      </c>
      <c r="C14" s="31" t="s">
        <v>115</v>
      </c>
      <c r="D14" s="32"/>
      <c r="E14" s="32">
        <v>1</v>
      </c>
      <c r="F14" s="32" t="s">
        <v>116</v>
      </c>
      <c r="G14" s="29">
        <v>5.1767605161663552E-2</v>
      </c>
      <c r="H14" s="29">
        <v>2.2554000000000001E-2</v>
      </c>
      <c r="I14" s="29">
        <v>3.4633999999999998E-2</v>
      </c>
      <c r="J14" s="29">
        <v>1.7980736776270368E-2</v>
      </c>
      <c r="K14" s="29">
        <v>3.7555999999999999E-2</v>
      </c>
      <c r="L14" s="29">
        <v>1.8790999999999999E-2</v>
      </c>
      <c r="M14" s="29">
        <v>4.5349E-2</v>
      </c>
      <c r="N14" s="29">
        <v>2.3283000000000002E-2</v>
      </c>
      <c r="O14" s="29">
        <v>5.0248864525928381E-2</v>
      </c>
      <c r="P14" s="29">
        <v>2.2505543698042765E-2</v>
      </c>
    </row>
    <row r="15" spans="1:16" x14ac:dyDescent="0.25">
      <c r="A15" s="25" t="s">
        <v>117</v>
      </c>
      <c r="B15" s="30" t="s">
        <v>43</v>
      </c>
      <c r="C15" s="31" t="s">
        <v>115</v>
      </c>
      <c r="D15" s="32"/>
      <c r="E15" s="32">
        <v>2</v>
      </c>
      <c r="F15" s="32" t="s">
        <v>118</v>
      </c>
      <c r="G15" s="29">
        <v>4.9770982130230755E-2</v>
      </c>
      <c r="H15" s="29">
        <v>2.3800000000000002E-2</v>
      </c>
      <c r="I15" s="29">
        <v>3.3315999999999998E-2</v>
      </c>
      <c r="J15" s="29">
        <v>1.8940879661594474E-2</v>
      </c>
      <c r="K15" s="29">
        <v>3.6130000000000002E-2</v>
      </c>
      <c r="L15" s="29">
        <v>1.9851000000000001E-2</v>
      </c>
      <c r="M15" s="29">
        <v>4.3614E-2</v>
      </c>
      <c r="N15" s="29">
        <v>2.4587000000000001E-2</v>
      </c>
      <c r="O15" s="29">
        <v>4.8325998481101397E-2</v>
      </c>
      <c r="P15" s="29">
        <v>2.3755035020272437E-2</v>
      </c>
    </row>
    <row r="16" spans="1:16" x14ac:dyDescent="0.25">
      <c r="A16" s="25" t="s">
        <v>119</v>
      </c>
      <c r="B16" s="30" t="s">
        <v>44</v>
      </c>
      <c r="C16" s="31" t="s">
        <v>120</v>
      </c>
      <c r="D16" s="32">
        <v>568</v>
      </c>
      <c r="E16" s="32" t="s">
        <v>121</v>
      </c>
      <c r="F16" s="32"/>
      <c r="G16" s="29">
        <v>3.2648000000000003E-2</v>
      </c>
      <c r="H16" s="29">
        <v>2.324E-2</v>
      </c>
      <c r="I16" s="29">
        <v>3.2641000000000003E-2</v>
      </c>
      <c r="J16" s="29">
        <v>7.0022000000000001E-2</v>
      </c>
      <c r="K16" s="29">
        <v>2.027E-2</v>
      </c>
      <c r="L16" s="29">
        <v>3.5499000000000003E-2</v>
      </c>
      <c r="M16" s="29">
        <v>3.9884999999999997E-2</v>
      </c>
      <c r="N16" s="29">
        <v>2.896E-2</v>
      </c>
      <c r="O16" s="29">
        <v>2.6249999999999999E-2</v>
      </c>
      <c r="P16" s="29">
        <v>3.5802E-2</v>
      </c>
    </row>
    <row r="17" spans="1:16" x14ac:dyDescent="0.25">
      <c r="A17" s="25" t="s">
        <v>122</v>
      </c>
      <c r="B17" s="30" t="s">
        <v>44</v>
      </c>
      <c r="C17" s="31" t="s">
        <v>123</v>
      </c>
      <c r="D17" s="32">
        <v>562</v>
      </c>
      <c r="E17" s="32">
        <v>4</v>
      </c>
      <c r="F17" s="32"/>
      <c r="G17" s="29">
        <v>3.7636295234215897E-2</v>
      </c>
      <c r="H17" s="29">
        <v>2.3792000000000001E-2</v>
      </c>
      <c r="I17" s="29">
        <v>2.5930999999999999E-2</v>
      </c>
      <c r="J17" s="29">
        <v>2.1597092299185876E-2</v>
      </c>
      <c r="K17" s="29">
        <v>1.1521372128378378E-2</v>
      </c>
      <c r="L17" s="29">
        <v>2.8177179002058624E-2</v>
      </c>
      <c r="M17" s="29">
        <v>4.58443579367925E-2</v>
      </c>
      <c r="N17" s="29">
        <v>6.1795544519333098E-2</v>
      </c>
      <c r="O17" s="29">
        <v>4.521823472356936E-2</v>
      </c>
      <c r="P17" s="29">
        <v>5.9376632194625752E-2</v>
      </c>
    </row>
    <row r="18" spans="1:16" x14ac:dyDescent="0.25">
      <c r="A18" s="34" t="s">
        <v>124</v>
      </c>
      <c r="B18" s="30" t="s">
        <v>44</v>
      </c>
      <c r="C18" s="31" t="s">
        <v>125</v>
      </c>
      <c r="D18" s="32">
        <v>6156</v>
      </c>
      <c r="E18" s="32" t="s">
        <v>126</v>
      </c>
      <c r="F18" s="32"/>
      <c r="G18" s="29">
        <v>3.3218508839103877E-2</v>
      </c>
      <c r="H18" s="29">
        <v>1.6639000000000001E-2</v>
      </c>
      <c r="I18" s="29">
        <v>2.6547999999999999E-2</v>
      </c>
      <c r="J18" s="29">
        <v>2.6855851436633681E-2</v>
      </c>
      <c r="K18" s="29">
        <v>1.1973680743243243E-2</v>
      </c>
      <c r="L18" s="29">
        <v>2.1184213557494364E-2</v>
      </c>
      <c r="M18" s="29">
        <v>3.7523320954771296E-2</v>
      </c>
      <c r="N18" s="29">
        <v>2.6080950691734661E-2</v>
      </c>
      <c r="O18" s="29">
        <v>3.0473799070907144E-2</v>
      </c>
      <c r="P18" s="29">
        <v>2.8548430431465623E-2</v>
      </c>
    </row>
    <row r="19" spans="1:16" x14ac:dyDescent="0.25">
      <c r="A19" s="25" t="s">
        <v>127</v>
      </c>
      <c r="B19" s="30" t="s">
        <v>46</v>
      </c>
      <c r="C19" s="31" t="s">
        <v>128</v>
      </c>
      <c r="D19" s="32">
        <v>593</v>
      </c>
      <c r="E19" s="32">
        <v>5</v>
      </c>
      <c r="F19" s="32" t="s">
        <v>129</v>
      </c>
      <c r="G19" s="29">
        <v>2.5075817828303499E-2</v>
      </c>
      <c r="H19" s="29">
        <v>2.2396166079531451E-3</v>
      </c>
      <c r="I19" s="29">
        <v>1.7520097240911466E-2</v>
      </c>
      <c r="J19" s="29">
        <v>4.6087000000000003E-3</v>
      </c>
      <c r="K19" s="29">
        <v>2.8147895929768556E-2</v>
      </c>
      <c r="L19" s="29">
        <v>3.2716191106906337E-3</v>
      </c>
      <c r="M19" s="29">
        <v>3.3228780412972468E-2</v>
      </c>
      <c r="N19" s="29">
        <v>2.0994748991493969E-3</v>
      </c>
      <c r="O19" s="29">
        <v>3.6723763532348283E-2</v>
      </c>
      <c r="P19" s="29">
        <v>3.7047662053021888E-3</v>
      </c>
    </row>
    <row r="20" spans="1:16" x14ac:dyDescent="0.25">
      <c r="A20" s="25" t="s">
        <v>130</v>
      </c>
      <c r="B20" s="30" t="s">
        <v>46</v>
      </c>
      <c r="C20" s="31" t="s">
        <v>131</v>
      </c>
      <c r="D20" s="32">
        <v>594</v>
      </c>
      <c r="E20" s="32">
        <v>4</v>
      </c>
      <c r="F20" s="32" t="s">
        <v>132</v>
      </c>
      <c r="G20" s="29">
        <v>6.4604999999999996E-2</v>
      </c>
      <c r="H20" s="29">
        <v>9.9862000000000006E-3</v>
      </c>
      <c r="I20" s="29">
        <v>9.9351999999999996E-2</v>
      </c>
      <c r="J20" s="29">
        <v>1.3950000000000001E-2</v>
      </c>
      <c r="K20" s="29">
        <v>7.8359999999999999E-2</v>
      </c>
      <c r="L20" s="29">
        <v>7.1894000000000003E-3</v>
      </c>
      <c r="M20" s="29">
        <v>8.8808999999999999E-2</v>
      </c>
      <c r="N20" s="29">
        <v>5.7386E-3</v>
      </c>
      <c r="O20" s="29">
        <v>9.3547000000000005E-2</v>
      </c>
      <c r="P20" s="29">
        <v>1.5495999999999999E-2</v>
      </c>
    </row>
    <row r="21" spans="1:16" x14ac:dyDescent="0.25">
      <c r="A21" s="25" t="s">
        <v>133</v>
      </c>
      <c r="B21" s="30" t="s">
        <v>48</v>
      </c>
      <c r="C21" s="31" t="s">
        <v>134</v>
      </c>
      <c r="D21" s="32">
        <v>703</v>
      </c>
      <c r="E21" s="32" t="s">
        <v>135</v>
      </c>
      <c r="F21" s="32" t="s">
        <v>136</v>
      </c>
      <c r="G21" s="29">
        <v>6.8939137093260144E-3</v>
      </c>
      <c r="H21" s="29">
        <v>9.4033510801448516E-3</v>
      </c>
      <c r="I21" s="29">
        <v>9.1767172669182089E-3</v>
      </c>
      <c r="J21" s="29">
        <v>1.3034E-2</v>
      </c>
      <c r="K21" s="29">
        <v>7.6572000000000003E-3</v>
      </c>
      <c r="L21" s="29">
        <v>1.6744351241249417E-2</v>
      </c>
      <c r="M21" s="29">
        <v>8.4881999999999996E-3</v>
      </c>
      <c r="N21" s="29">
        <v>1.5310000000000001E-2</v>
      </c>
      <c r="O21" s="29">
        <v>6.9255999999999996E-3</v>
      </c>
      <c r="P21" s="29">
        <v>1.1990294162919352E-2</v>
      </c>
    </row>
    <row r="22" spans="1:16" x14ac:dyDescent="0.25">
      <c r="A22" s="25" t="s">
        <v>137</v>
      </c>
      <c r="B22" s="30" t="s">
        <v>48</v>
      </c>
      <c r="C22" s="31" t="s">
        <v>134</v>
      </c>
      <c r="D22" s="32">
        <v>703</v>
      </c>
      <c r="E22" s="32" t="s">
        <v>138</v>
      </c>
      <c r="F22" s="32" t="s">
        <v>139</v>
      </c>
      <c r="G22" s="29">
        <v>3.3406241258700071E-3</v>
      </c>
      <c r="H22" s="29">
        <v>9.3804718804364699E-3</v>
      </c>
      <c r="I22" s="29">
        <v>4.3295292729701364E-3</v>
      </c>
      <c r="J22" s="29">
        <v>1.346E-2</v>
      </c>
      <c r="K22" s="29">
        <v>3.7039999999999998E-3</v>
      </c>
      <c r="L22" s="29">
        <v>1.6719625382948692E-2</v>
      </c>
      <c r="M22" s="29">
        <v>3.8606000000000001E-3</v>
      </c>
      <c r="N22" s="29">
        <v>1.5103E-2</v>
      </c>
      <c r="O22" s="29">
        <v>3.3644E-3</v>
      </c>
      <c r="P22" s="29">
        <v>1.087155928575438E-2</v>
      </c>
    </row>
    <row r="23" spans="1:16" x14ac:dyDescent="0.25">
      <c r="A23" s="25" t="s">
        <v>140</v>
      </c>
      <c r="B23" s="30" t="s">
        <v>48</v>
      </c>
      <c r="C23" s="31" t="s">
        <v>134</v>
      </c>
      <c r="D23" s="32">
        <v>703</v>
      </c>
      <c r="E23" s="32" t="s">
        <v>141</v>
      </c>
      <c r="F23" s="32" t="s">
        <v>142</v>
      </c>
      <c r="G23" s="29">
        <v>3.8822865992250884E-3</v>
      </c>
      <c r="H23" s="29">
        <v>4.2802118572554271E-3</v>
      </c>
      <c r="I23" s="29">
        <v>5.1678003017211656E-3</v>
      </c>
      <c r="J23" s="29">
        <v>5.9943000000000001E-3</v>
      </c>
      <c r="K23" s="29">
        <v>4.3131000000000003E-3</v>
      </c>
      <c r="L23" s="29">
        <v>7.6971596890149782E-3</v>
      </c>
      <c r="M23" s="29">
        <v>4.7802000000000001E-3</v>
      </c>
      <c r="N23" s="29">
        <v>7.0257999999999996E-3</v>
      </c>
      <c r="O23" s="29">
        <v>3.8999999999999998E-3</v>
      </c>
      <c r="P23" s="29">
        <v>5.5503307308980461E-3</v>
      </c>
    </row>
    <row r="24" spans="1:16" x14ac:dyDescent="0.25">
      <c r="A24" s="25" t="s">
        <v>143</v>
      </c>
      <c r="B24" s="30" t="s">
        <v>48</v>
      </c>
      <c r="C24" s="31" t="s">
        <v>134</v>
      </c>
      <c r="D24" s="32">
        <v>703</v>
      </c>
      <c r="E24" s="32" t="s">
        <v>144</v>
      </c>
      <c r="F24" s="32" t="s">
        <v>145</v>
      </c>
      <c r="G24" s="29">
        <v>3.8430018583726867E-3</v>
      </c>
      <c r="H24" s="29">
        <v>1.1080018101293734E-2</v>
      </c>
      <c r="I24" s="29">
        <v>5.0843246751683911E-3</v>
      </c>
      <c r="J24" s="29">
        <v>1.5695000000000001E-2</v>
      </c>
      <c r="K24" s="29">
        <v>4.2687999999999997E-3</v>
      </c>
      <c r="L24" s="29">
        <v>1.9838380309946519E-2</v>
      </c>
      <c r="M24" s="29">
        <v>4.8754000000000002E-3</v>
      </c>
      <c r="N24" s="29">
        <v>1.8144E-2</v>
      </c>
      <c r="O24" s="29">
        <v>3.8657000000000001E-3</v>
      </c>
      <c r="P24" s="29">
        <v>1.4110786253952614E-2</v>
      </c>
    </row>
    <row r="25" spans="1:16" x14ac:dyDescent="0.25">
      <c r="A25" s="25" t="s">
        <v>146</v>
      </c>
      <c r="B25" s="30" t="s">
        <v>48</v>
      </c>
      <c r="C25" s="31" t="s">
        <v>147</v>
      </c>
      <c r="D25" s="32">
        <v>709</v>
      </c>
      <c r="E25" s="32" t="s">
        <v>148</v>
      </c>
      <c r="F25" s="32" t="s">
        <v>149</v>
      </c>
      <c r="G25" s="29">
        <v>8.2798999999999998E-2</v>
      </c>
      <c r="H25" s="29">
        <v>1.555E-2</v>
      </c>
      <c r="I25" s="29">
        <v>0.11947000000000001</v>
      </c>
      <c r="J25" s="29">
        <v>1.7075E-2</v>
      </c>
      <c r="K25" s="29">
        <v>0.13188</v>
      </c>
      <c r="L25" s="29">
        <v>1.2213999999999999E-2</v>
      </c>
      <c r="M25" s="29">
        <v>8.6712999999999998E-2</v>
      </c>
      <c r="N25" s="29">
        <v>1.4800000000000001E-2</v>
      </c>
      <c r="O25" s="29">
        <v>7.8759999999999997E-2</v>
      </c>
      <c r="P25" s="29">
        <v>1.5327E-2</v>
      </c>
    </row>
    <row r="26" spans="1:16" x14ac:dyDescent="0.25">
      <c r="A26" s="25" t="s">
        <v>150</v>
      </c>
      <c r="B26" s="30" t="s">
        <v>48</v>
      </c>
      <c r="C26" s="31" t="s">
        <v>147</v>
      </c>
      <c r="D26" s="32">
        <v>709</v>
      </c>
      <c r="E26" s="32" t="s">
        <v>151</v>
      </c>
      <c r="F26" s="32" t="s">
        <v>152</v>
      </c>
      <c r="G26" s="29">
        <v>0.16395999999999999</v>
      </c>
      <c r="H26" s="29">
        <v>3.0610999999999999E-2</v>
      </c>
      <c r="I26" s="29">
        <v>0.23562</v>
      </c>
      <c r="J26" s="29">
        <v>3.1465E-2</v>
      </c>
      <c r="K26" s="29">
        <v>0.26579999999999998</v>
      </c>
      <c r="L26" s="29">
        <v>2.3533999999999999E-2</v>
      </c>
      <c r="M26" s="29">
        <v>0.17559</v>
      </c>
      <c r="N26" s="29">
        <v>2.7574000000000001E-2</v>
      </c>
      <c r="O26" s="29">
        <v>0.15565999999999999</v>
      </c>
      <c r="P26" s="29">
        <v>3.0322000000000002E-2</v>
      </c>
    </row>
    <row r="27" spans="1:16" x14ac:dyDescent="0.25">
      <c r="A27" s="25" t="s">
        <v>153</v>
      </c>
      <c r="B27" s="30" t="s">
        <v>48</v>
      </c>
      <c r="C27" s="31" t="s">
        <v>154</v>
      </c>
      <c r="D27" s="32"/>
      <c r="E27" s="32" t="s">
        <v>155</v>
      </c>
      <c r="F27" s="32" t="s">
        <v>156</v>
      </c>
      <c r="G27" s="29">
        <v>6.1131999999999999E-2</v>
      </c>
      <c r="H27" s="29">
        <v>5.3286999999999996E-3</v>
      </c>
      <c r="I27" s="29">
        <v>0.12268999999999999</v>
      </c>
      <c r="J27" s="29">
        <v>1.7073000000000001E-2</v>
      </c>
      <c r="K27" s="29">
        <v>7.7225000000000002E-2</v>
      </c>
      <c r="L27" s="29">
        <v>5.9655999999999997E-3</v>
      </c>
      <c r="M27" s="29">
        <v>8.1880999999999995E-2</v>
      </c>
      <c r="N27" s="29">
        <v>7.4297E-3</v>
      </c>
      <c r="O27" s="29">
        <v>6.1591E-2</v>
      </c>
      <c r="P27" s="29">
        <v>5.9405999999999999E-3</v>
      </c>
    </row>
    <row r="28" spans="1:16" x14ac:dyDescent="0.25">
      <c r="A28" s="25" t="s">
        <v>157</v>
      </c>
      <c r="B28" s="30" t="s">
        <v>48</v>
      </c>
      <c r="C28" s="31" t="s">
        <v>158</v>
      </c>
      <c r="D28" s="32"/>
      <c r="E28" s="32">
        <v>1</v>
      </c>
      <c r="F28" s="32" t="s">
        <v>159</v>
      </c>
      <c r="G28" s="29">
        <v>5.1531E-2</v>
      </c>
      <c r="H28" s="29">
        <v>1.0251E-2</v>
      </c>
      <c r="I28" s="29">
        <v>8.0434000000000005E-2</v>
      </c>
      <c r="J28" s="29">
        <v>1.3491E-2</v>
      </c>
      <c r="K28" s="29">
        <v>6.7780000000000007E-2</v>
      </c>
      <c r="L28" s="29">
        <v>6.7707000000000002E-3</v>
      </c>
      <c r="M28" s="29">
        <v>4.5838999999999998E-2</v>
      </c>
      <c r="N28" s="29">
        <v>7.9173999999999998E-3</v>
      </c>
      <c r="O28" s="29">
        <v>3.492E-2</v>
      </c>
      <c r="P28" s="29">
        <v>7.1888999999999998E-3</v>
      </c>
    </row>
    <row r="29" spans="1:16" x14ac:dyDescent="0.25">
      <c r="A29" s="25" t="s">
        <v>160</v>
      </c>
      <c r="B29" s="30" t="s">
        <v>48</v>
      </c>
      <c r="C29" s="31" t="s">
        <v>158</v>
      </c>
      <c r="D29" s="32"/>
      <c r="E29" s="32">
        <v>2</v>
      </c>
      <c r="F29" s="32" t="s">
        <v>161</v>
      </c>
      <c r="G29" s="29">
        <v>5.1458999999999998E-2</v>
      </c>
      <c r="H29" s="29">
        <v>9.4859000000000002E-3</v>
      </c>
      <c r="I29" s="29">
        <v>8.0323000000000006E-2</v>
      </c>
      <c r="J29" s="29">
        <v>1.2456999999999999E-2</v>
      </c>
      <c r="K29" s="29">
        <v>6.7685999999999996E-2</v>
      </c>
      <c r="L29" s="29">
        <v>6.2459000000000004E-3</v>
      </c>
      <c r="M29" s="29">
        <v>4.5775000000000003E-2</v>
      </c>
      <c r="N29" s="29">
        <v>7.3204999999999998E-3</v>
      </c>
      <c r="O29" s="29">
        <v>3.4870999999999999E-2</v>
      </c>
      <c r="P29" s="29">
        <v>6.6625E-3</v>
      </c>
    </row>
    <row r="30" spans="1:16" x14ac:dyDescent="0.25">
      <c r="A30" s="25" t="s">
        <v>162</v>
      </c>
      <c r="B30" s="30" t="s">
        <v>48</v>
      </c>
      <c r="C30" s="31" t="s">
        <v>158</v>
      </c>
      <c r="D30" s="32"/>
      <c r="E30" s="32">
        <v>4</v>
      </c>
      <c r="F30" s="32" t="s">
        <v>163</v>
      </c>
      <c r="G30" s="29">
        <v>5.3111999999999999E-2</v>
      </c>
      <c r="H30" s="29">
        <v>9.2987999999999994E-3</v>
      </c>
      <c r="I30" s="29">
        <v>8.3305000000000004E-2</v>
      </c>
      <c r="J30" s="29">
        <v>1.2207000000000001E-2</v>
      </c>
      <c r="K30" s="29">
        <v>7.0022000000000001E-2</v>
      </c>
      <c r="L30" s="29">
        <v>6.2998000000000004E-3</v>
      </c>
      <c r="M30" s="29">
        <v>4.7361E-2</v>
      </c>
      <c r="N30" s="29">
        <v>7.1491999999999997E-3</v>
      </c>
      <c r="O30" s="29">
        <v>3.5916999999999998E-2</v>
      </c>
      <c r="P30" s="29">
        <v>6.5095999999999999E-3</v>
      </c>
    </row>
    <row r="31" spans="1:16" x14ac:dyDescent="0.25">
      <c r="A31" s="34" t="s">
        <v>164</v>
      </c>
      <c r="B31" s="30" t="s">
        <v>48</v>
      </c>
      <c r="C31" s="31" t="s">
        <v>165</v>
      </c>
      <c r="D31" s="32"/>
      <c r="E31" s="32" t="s">
        <v>166</v>
      </c>
      <c r="F31" s="32" t="s">
        <v>167</v>
      </c>
      <c r="G31" s="29">
        <v>1.1959005994370706E-2</v>
      </c>
      <c r="H31" s="29">
        <v>2.3661055824400344E-3</v>
      </c>
      <c r="I31" s="29">
        <v>3.2024984781569399E-2</v>
      </c>
      <c r="J31" s="29">
        <v>3.3703000000000001E-3</v>
      </c>
      <c r="K31" s="29">
        <v>1.7916000000000001E-2</v>
      </c>
      <c r="L31" s="29">
        <v>1.70756777424791E-3</v>
      </c>
      <c r="M31" s="29">
        <v>1.6757000000000001E-2</v>
      </c>
      <c r="N31" s="29">
        <v>1.6027999999999999E-3</v>
      </c>
      <c r="O31" s="29">
        <v>1.15E-2</v>
      </c>
      <c r="P31" s="29">
        <v>2.2910217604171215E-3</v>
      </c>
    </row>
    <row r="32" spans="1:16" x14ac:dyDescent="0.25">
      <c r="A32" s="25" t="s">
        <v>168</v>
      </c>
      <c r="B32" s="30" t="s">
        <v>48</v>
      </c>
      <c r="C32" s="31" t="s">
        <v>165</v>
      </c>
      <c r="D32" s="32"/>
      <c r="E32" s="32" t="s">
        <v>169</v>
      </c>
      <c r="F32" s="32" t="s">
        <v>170</v>
      </c>
      <c r="G32" s="29">
        <v>7.6258999999999993E-2</v>
      </c>
      <c r="H32" s="29">
        <v>4.8268E-3</v>
      </c>
      <c r="I32" s="29">
        <v>0.17867</v>
      </c>
      <c r="J32" s="29">
        <v>1.6594000000000001E-2</v>
      </c>
      <c r="K32" s="29">
        <v>8.5582000000000005E-2</v>
      </c>
      <c r="L32" s="29">
        <v>6.3524000000000002E-3</v>
      </c>
      <c r="M32" s="29">
        <v>7.8912999999999997E-2</v>
      </c>
      <c r="N32" s="29">
        <v>4.8142000000000002E-3</v>
      </c>
      <c r="O32" s="29">
        <v>5.5799000000000001E-2</v>
      </c>
      <c r="P32" s="29">
        <v>4.7606000000000002E-3</v>
      </c>
    </row>
    <row r="33" spans="1:16" x14ac:dyDescent="0.25">
      <c r="A33" s="25" t="s">
        <v>171</v>
      </c>
      <c r="B33" s="30" t="s">
        <v>48</v>
      </c>
      <c r="C33" s="31" t="s">
        <v>165</v>
      </c>
      <c r="D33" s="32"/>
      <c r="E33" s="32" t="s">
        <v>172</v>
      </c>
      <c r="F33" s="32" t="s">
        <v>173</v>
      </c>
      <c r="G33" s="29">
        <v>5.6471E-2</v>
      </c>
      <c r="H33" s="29">
        <v>3.8091000000000002E-3</v>
      </c>
      <c r="I33" s="29">
        <v>0.13231999999999999</v>
      </c>
      <c r="J33" s="29">
        <v>1.3197E-2</v>
      </c>
      <c r="K33" s="29">
        <v>6.3380000000000006E-2</v>
      </c>
      <c r="L33" s="29">
        <v>5.0308999999999996E-3</v>
      </c>
      <c r="M33" s="29">
        <v>5.8437999999999997E-2</v>
      </c>
      <c r="N33" s="29">
        <v>3.8141999999999998E-3</v>
      </c>
      <c r="O33" s="29">
        <v>4.1321999999999998E-2</v>
      </c>
      <c r="P33" s="29">
        <v>3.7859999999999999E-3</v>
      </c>
    </row>
    <row r="34" spans="1:16" x14ac:dyDescent="0.25">
      <c r="A34" s="25" t="s">
        <v>174</v>
      </c>
      <c r="B34" s="30" t="s">
        <v>49</v>
      </c>
      <c r="C34" s="31" t="s">
        <v>175</v>
      </c>
      <c r="D34" s="32"/>
      <c r="E34" s="32">
        <v>3</v>
      </c>
      <c r="F34" s="32" t="s">
        <v>176</v>
      </c>
      <c r="G34" s="29">
        <v>1.8950407390817471E-2</v>
      </c>
      <c r="H34" s="29">
        <v>1.0636812098035808E-2</v>
      </c>
      <c r="I34" s="29">
        <v>3.7104999999999999E-2</v>
      </c>
      <c r="J34" s="29">
        <v>1.8728272846732768E-2</v>
      </c>
      <c r="K34" s="29">
        <v>3.4278411338649166E-2</v>
      </c>
      <c r="L34" s="29">
        <v>1.7367021698364338E-2</v>
      </c>
      <c r="M34" s="29">
        <v>2.4594999999999999E-2</v>
      </c>
      <c r="N34" s="29">
        <v>1.1755244444444443E-2</v>
      </c>
      <c r="O34" s="29">
        <v>1.5027019450687139E-2</v>
      </c>
      <c r="P34" s="29">
        <v>8.3328311267698105E-3</v>
      </c>
    </row>
    <row r="35" spans="1:16" x14ac:dyDescent="0.25">
      <c r="A35" s="25" t="s">
        <v>177</v>
      </c>
      <c r="B35" s="30" t="s">
        <v>49</v>
      </c>
      <c r="C35" s="31" t="s">
        <v>178</v>
      </c>
      <c r="D35" s="32"/>
      <c r="E35" s="32">
        <v>4</v>
      </c>
      <c r="F35" s="32" t="s">
        <v>179</v>
      </c>
      <c r="G35" s="29">
        <v>6.0439E-2</v>
      </c>
      <c r="H35" s="29">
        <v>2.1207E-2</v>
      </c>
      <c r="I35" s="29">
        <v>7.5392000000000001E-2</v>
      </c>
      <c r="J35" s="29">
        <v>2.7473000000000001E-2</v>
      </c>
      <c r="K35" s="29">
        <v>6.3167000000000001E-2</v>
      </c>
      <c r="L35" s="29">
        <v>2.1458999999999999E-2</v>
      </c>
      <c r="M35" s="29">
        <v>6.0229999999999999E-2</v>
      </c>
      <c r="N35" s="29">
        <v>1.8223E-2</v>
      </c>
      <c r="O35" s="29">
        <v>5.4191999999999997E-2</v>
      </c>
      <c r="P35" s="29">
        <v>1.9706000000000001E-2</v>
      </c>
    </row>
    <row r="36" spans="1:16" x14ac:dyDescent="0.25">
      <c r="A36" s="25" t="s">
        <v>180</v>
      </c>
      <c r="B36" s="30" t="s">
        <v>49</v>
      </c>
      <c r="C36" s="31" t="s">
        <v>181</v>
      </c>
      <c r="D36" s="32"/>
      <c r="E36" s="32">
        <v>101</v>
      </c>
      <c r="F36" s="32" t="s">
        <v>182</v>
      </c>
      <c r="G36" s="29">
        <v>4.7355780423495877E-2</v>
      </c>
      <c r="H36" s="29">
        <v>2.5708153213068418E-2</v>
      </c>
      <c r="I36" s="29">
        <v>3.0099999999999998E-2</v>
      </c>
      <c r="J36" s="29">
        <v>1.9002165661211327E-2</v>
      </c>
      <c r="K36" s="29">
        <v>4.710887815255696E-2</v>
      </c>
      <c r="L36" s="29">
        <v>2.6626141796563044E-2</v>
      </c>
      <c r="M36" s="29">
        <v>3.9940000000000003E-2</v>
      </c>
      <c r="N36" s="29">
        <v>2.2489955555555555E-2</v>
      </c>
      <c r="O36" s="29">
        <v>4.7231252162844815E-2</v>
      </c>
      <c r="P36" s="29">
        <v>2.593559664748233E-2</v>
      </c>
    </row>
    <row r="37" spans="1:16" x14ac:dyDescent="0.25">
      <c r="A37" s="25" t="s">
        <v>183</v>
      </c>
      <c r="B37" s="30" t="s">
        <v>49</v>
      </c>
      <c r="C37" s="31" t="s">
        <v>184</v>
      </c>
      <c r="D37" s="32"/>
      <c r="E37" s="32">
        <v>1</v>
      </c>
      <c r="F37" s="32" t="s">
        <v>185</v>
      </c>
      <c r="G37" s="29">
        <v>7.0940000000000003E-2</v>
      </c>
      <c r="H37" s="29">
        <v>1.7328E-2</v>
      </c>
      <c r="I37" s="29">
        <v>8.0260999999999999E-2</v>
      </c>
      <c r="J37" s="29">
        <v>1.8154E-2</v>
      </c>
      <c r="K37" s="29">
        <v>7.5562000000000004E-2</v>
      </c>
      <c r="L37" s="29">
        <v>1.5308E-2</v>
      </c>
      <c r="M37" s="29">
        <v>7.2085999999999997E-2</v>
      </c>
      <c r="N37" s="29">
        <v>1.7378000000000001E-2</v>
      </c>
      <c r="O37" s="29">
        <v>7.5200000000000003E-2</v>
      </c>
      <c r="P37" s="29">
        <v>1.8370000000000001E-2</v>
      </c>
    </row>
    <row r="38" spans="1:16" x14ac:dyDescent="0.25">
      <c r="A38" s="25" t="s">
        <v>186</v>
      </c>
      <c r="B38" s="30" t="s">
        <v>49</v>
      </c>
      <c r="C38" s="31" t="s">
        <v>187</v>
      </c>
      <c r="D38" s="32"/>
      <c r="E38" s="32">
        <v>3</v>
      </c>
      <c r="F38" s="32" t="s">
        <v>188</v>
      </c>
      <c r="G38" s="29">
        <v>2.06390199837117E-2</v>
      </c>
      <c r="H38" s="29">
        <v>1.2673806463924303E-2</v>
      </c>
      <c r="I38" s="29">
        <v>3.5303000000000001E-2</v>
      </c>
      <c r="J38" s="29">
        <v>2.0537873133436867E-2</v>
      </c>
      <c r="K38" s="29">
        <v>3.9110957662763693E-2</v>
      </c>
      <c r="L38" s="29">
        <v>2.1690887887840515E-2</v>
      </c>
      <c r="M38" s="29">
        <v>2.8032999999999999E-2</v>
      </c>
      <c r="N38" s="29">
        <v>1.6058429629629629E-2</v>
      </c>
      <c r="O38" s="29">
        <v>1.9645007855850122E-2</v>
      </c>
      <c r="P38" s="29">
        <v>1.0385209488587873E-2</v>
      </c>
    </row>
    <row r="39" spans="1:16" x14ac:dyDescent="0.25">
      <c r="A39" s="25" t="s">
        <v>189</v>
      </c>
      <c r="B39" s="30" t="s">
        <v>50</v>
      </c>
      <c r="C39" s="31" t="s">
        <v>190</v>
      </c>
      <c r="D39" s="32"/>
      <c r="E39" s="32" t="s">
        <v>148</v>
      </c>
      <c r="F39" s="32" t="s">
        <v>191</v>
      </c>
      <c r="G39" s="29">
        <v>6.3256000000000007E-2</v>
      </c>
      <c r="H39" s="29">
        <v>5.6563000000000004E-3</v>
      </c>
      <c r="I39" s="29">
        <v>0.12016</v>
      </c>
      <c r="J39" s="29">
        <v>1.0402E-2</v>
      </c>
      <c r="K39" s="29">
        <v>8.7340000000000001E-2</v>
      </c>
      <c r="L39" s="29">
        <v>9.1450000000000004E-3</v>
      </c>
      <c r="M39" s="29">
        <v>0.11824</v>
      </c>
      <c r="N39" s="29">
        <v>1.1089999999999999E-2</v>
      </c>
      <c r="O39" s="29">
        <v>5.3254999999999997E-2</v>
      </c>
      <c r="P39" s="29">
        <v>6.3054000000000001E-3</v>
      </c>
    </row>
    <row r="40" spans="1:16" x14ac:dyDescent="0.25">
      <c r="A40" s="25" t="s">
        <v>192</v>
      </c>
      <c r="B40" s="30" t="s">
        <v>50</v>
      </c>
      <c r="C40" s="31" t="s">
        <v>193</v>
      </c>
      <c r="D40" s="32"/>
      <c r="E40" s="32" t="s">
        <v>194</v>
      </c>
      <c r="F40" s="32" t="s">
        <v>195</v>
      </c>
      <c r="G40" s="29">
        <v>2.2169367779706087E-2</v>
      </c>
      <c r="H40" s="29">
        <v>7.0143242064604552E-3</v>
      </c>
      <c r="I40" s="29">
        <v>5.9535180661521005E-2</v>
      </c>
      <c r="J40" s="29">
        <v>1.150082049703989E-2</v>
      </c>
      <c r="K40" s="29">
        <v>3.7723618162823151E-2</v>
      </c>
      <c r="L40" s="29">
        <v>9.1846999426111204E-3</v>
      </c>
      <c r="M40" s="29">
        <v>2.7949511906799063E-2</v>
      </c>
      <c r="N40" s="29">
        <v>1.1582326095837142E-2</v>
      </c>
      <c r="O40" s="29">
        <v>2.1926607023258108E-2</v>
      </c>
      <c r="P40" s="29">
        <v>3.7905138785914493E-3</v>
      </c>
    </row>
    <row r="41" spans="1:16" x14ac:dyDescent="0.25">
      <c r="A41" s="25" t="s">
        <v>196</v>
      </c>
      <c r="B41" s="30" t="s">
        <v>50</v>
      </c>
      <c r="C41" s="31" t="s">
        <v>197</v>
      </c>
      <c r="D41" s="32"/>
      <c r="E41" s="32" t="s">
        <v>99</v>
      </c>
      <c r="F41" s="32" t="s">
        <v>198</v>
      </c>
      <c r="G41" s="29">
        <v>2.9760266831524617E-2</v>
      </c>
      <c r="H41" s="29">
        <v>5.1619797066881452E-3</v>
      </c>
      <c r="I41" s="29">
        <v>2.9387322196765795E-2</v>
      </c>
      <c r="J41" s="29">
        <v>5.8322546018673063E-3</v>
      </c>
      <c r="K41" s="29">
        <v>4.9064847771366077E-2</v>
      </c>
      <c r="L41" s="29">
        <v>9.4279424645141267E-3</v>
      </c>
      <c r="M41" s="29">
        <v>2.2949865563474406E-2</v>
      </c>
      <c r="N41" s="29">
        <v>5.1046078756128346E-3</v>
      </c>
      <c r="O41" s="29">
        <v>3.491892500863631E-2</v>
      </c>
      <c r="P41" s="29">
        <v>3.956223422752975E-3</v>
      </c>
    </row>
    <row r="42" spans="1:16" x14ac:dyDescent="0.25">
      <c r="A42" s="25" t="s">
        <v>199</v>
      </c>
      <c r="B42" s="30" t="s">
        <v>50</v>
      </c>
      <c r="C42" s="31" t="s">
        <v>197</v>
      </c>
      <c r="D42" s="32"/>
      <c r="E42" s="32" t="s">
        <v>102</v>
      </c>
      <c r="F42" s="32" t="s">
        <v>200</v>
      </c>
      <c r="G42" s="29">
        <v>2.9952914082692149E-2</v>
      </c>
      <c r="H42" s="29">
        <v>4.6889324614373682E-3</v>
      </c>
      <c r="I42" s="29">
        <v>2.9578083768934758E-2</v>
      </c>
      <c r="J42" s="29">
        <v>5.2957193965901643E-3</v>
      </c>
      <c r="K42" s="29">
        <v>4.9384594751123612E-2</v>
      </c>
      <c r="L42" s="29">
        <v>8.5658083562220582E-3</v>
      </c>
      <c r="M42" s="29">
        <v>2.3099951008458939E-2</v>
      </c>
      <c r="N42" s="29">
        <v>4.6379632866425666E-3</v>
      </c>
      <c r="O42" s="29">
        <v>3.5145843362027029E-2</v>
      </c>
      <c r="P42" s="29">
        <v>3.5887622458773533E-3</v>
      </c>
    </row>
    <row r="43" spans="1:16" x14ac:dyDescent="0.25">
      <c r="A43" s="25" t="s">
        <v>201</v>
      </c>
      <c r="B43" s="30" t="s">
        <v>50</v>
      </c>
      <c r="C43" s="31" t="s">
        <v>202</v>
      </c>
      <c r="D43" s="32"/>
      <c r="E43" s="32" t="s">
        <v>99</v>
      </c>
      <c r="F43" s="32" t="s">
        <v>203</v>
      </c>
      <c r="G43" s="29">
        <v>5.6724999999999998E-2</v>
      </c>
      <c r="H43" s="29">
        <v>7.1814000000000003E-2</v>
      </c>
      <c r="I43" s="29">
        <v>9.2929999999999999E-2</v>
      </c>
      <c r="J43" s="29">
        <v>0.19123000000000001</v>
      </c>
      <c r="K43" s="29">
        <v>7.1980000000000002E-2</v>
      </c>
      <c r="L43" s="29">
        <v>0.13012000000000001</v>
      </c>
      <c r="M43" s="29">
        <v>8.1117999999999996E-2</v>
      </c>
      <c r="N43" s="29">
        <v>0.10897</v>
      </c>
      <c r="O43" s="29">
        <v>5.6384999999999998E-2</v>
      </c>
      <c r="P43" s="29">
        <v>6.3475000000000004E-2</v>
      </c>
    </row>
    <row r="44" spans="1:16" x14ac:dyDescent="0.25">
      <c r="A44" s="25" t="s">
        <v>204</v>
      </c>
      <c r="B44" s="30" t="s">
        <v>50</v>
      </c>
      <c r="C44" s="31" t="s">
        <v>205</v>
      </c>
      <c r="D44" s="32"/>
      <c r="E44" s="32">
        <v>4</v>
      </c>
      <c r="F44" s="32" t="s">
        <v>206</v>
      </c>
      <c r="G44" s="29">
        <v>2.3367066193941473E-2</v>
      </c>
      <c r="H44" s="29">
        <v>6.0661951041513697E-3</v>
      </c>
      <c r="I44" s="29">
        <v>2.6953857141268321E-2</v>
      </c>
      <c r="J44" s="29">
        <v>8.5079153979660954E-3</v>
      </c>
      <c r="K44" s="29">
        <v>3.7795398097054435E-2</v>
      </c>
      <c r="L44" s="29">
        <v>1.0913787114817861E-2</v>
      </c>
      <c r="M44" s="29">
        <v>3.0625835561763196E-2</v>
      </c>
      <c r="N44" s="29">
        <v>4.8985929311489229E-3</v>
      </c>
      <c r="O44" s="29">
        <v>2.9694833865611978E-2</v>
      </c>
      <c r="P44" s="29">
        <v>4.0583601868144862E-3</v>
      </c>
    </row>
    <row r="45" spans="1:16" x14ac:dyDescent="0.25">
      <c r="A45" s="25" t="s">
        <v>207</v>
      </c>
      <c r="B45" s="30" t="s">
        <v>50</v>
      </c>
      <c r="C45" s="31" t="s">
        <v>208</v>
      </c>
      <c r="D45" s="32"/>
      <c r="E45" s="32">
        <v>1</v>
      </c>
      <c r="F45" s="32" t="s">
        <v>209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</row>
    <row r="46" spans="1:16" x14ac:dyDescent="0.25">
      <c r="A46" s="25" t="s">
        <v>210</v>
      </c>
      <c r="B46" s="30" t="s">
        <v>50</v>
      </c>
      <c r="C46" s="31" t="s">
        <v>208</v>
      </c>
      <c r="D46" s="32"/>
      <c r="E46" s="32">
        <v>2</v>
      </c>
      <c r="F46" s="32" t="s">
        <v>211</v>
      </c>
      <c r="G46" s="29">
        <v>4.1973206521820093E-2</v>
      </c>
      <c r="H46" s="29">
        <v>6.0082086676367585E-3</v>
      </c>
      <c r="I46" s="29">
        <v>7.6229328246991565E-2</v>
      </c>
      <c r="J46" s="29">
        <v>2.0314547970846759E-2</v>
      </c>
      <c r="K46" s="29">
        <v>8.5766145658773968E-2</v>
      </c>
      <c r="L46" s="29">
        <v>9.4240414052005859E-3</v>
      </c>
      <c r="M46" s="29">
        <v>6.0885462637764134E-2</v>
      </c>
      <c r="N46" s="29">
        <v>6.9468515803357521E-3</v>
      </c>
      <c r="O46" s="29">
        <v>5.4604506249867818E-2</v>
      </c>
      <c r="P46" s="29">
        <v>6.286244622650039E-3</v>
      </c>
    </row>
    <row r="47" spans="1:16" x14ac:dyDescent="0.25">
      <c r="A47" s="25" t="s">
        <v>212</v>
      </c>
      <c r="B47" s="30" t="s">
        <v>50</v>
      </c>
      <c r="C47" s="31" t="s">
        <v>213</v>
      </c>
      <c r="D47" s="32"/>
      <c r="E47" s="32" t="s">
        <v>214</v>
      </c>
      <c r="F47" s="32" t="s">
        <v>215</v>
      </c>
      <c r="G47" s="29">
        <v>8.6446999999999996E-2</v>
      </c>
      <c r="H47" s="29">
        <v>3.7187999999999999E-2</v>
      </c>
      <c r="I47" s="29">
        <v>0.15082000000000001</v>
      </c>
      <c r="J47" s="29">
        <v>6.3492000000000007E-2</v>
      </c>
      <c r="K47" s="29">
        <v>0.16064999999999999</v>
      </c>
      <c r="L47" s="29">
        <v>4.3869999999999999E-2</v>
      </c>
      <c r="M47" s="29">
        <v>9.5108999999999999E-2</v>
      </c>
      <c r="N47" s="29">
        <v>2.8022999999999999E-2</v>
      </c>
      <c r="O47" s="29">
        <v>0.12529999999999999</v>
      </c>
      <c r="P47" s="29">
        <v>3.7517000000000002E-2</v>
      </c>
    </row>
    <row r="48" spans="1:16" x14ac:dyDescent="0.25">
      <c r="A48" s="25" t="s">
        <v>216</v>
      </c>
      <c r="B48" s="30" t="s">
        <v>50</v>
      </c>
      <c r="C48" s="31" t="s">
        <v>217</v>
      </c>
      <c r="D48" s="32"/>
      <c r="E48" s="32">
        <v>5</v>
      </c>
      <c r="F48" s="32" t="s">
        <v>218</v>
      </c>
      <c r="G48" s="29">
        <v>2.497096656412701E-2</v>
      </c>
      <c r="H48" s="29">
        <v>6.3700304674092168E-3</v>
      </c>
      <c r="I48" s="29">
        <v>3.4478899159196566E-2</v>
      </c>
      <c r="J48" s="29">
        <v>1.4816426189311852E-2</v>
      </c>
      <c r="K48" s="29">
        <v>2.7876716276004236E-2</v>
      </c>
      <c r="L48" s="29">
        <v>8.7241454695362788E-3</v>
      </c>
      <c r="M48" s="29">
        <v>2.3298063795838517E-2</v>
      </c>
      <c r="N48" s="29">
        <v>6.8124579387123154E-3</v>
      </c>
      <c r="O48" s="29">
        <v>3.1664220158908088E-2</v>
      </c>
      <c r="P48" s="29">
        <v>4.6143330455073409E-3</v>
      </c>
    </row>
    <row r="49" spans="1:16" x14ac:dyDescent="0.25">
      <c r="A49" s="25" t="s">
        <v>219</v>
      </c>
      <c r="B49" s="30" t="s">
        <v>51</v>
      </c>
      <c r="C49" s="31" t="s">
        <v>220</v>
      </c>
      <c r="D49" s="32">
        <v>6705</v>
      </c>
      <c r="E49" s="32">
        <v>3</v>
      </c>
      <c r="F49" s="32" t="s">
        <v>221</v>
      </c>
      <c r="G49" s="29">
        <v>3.8341014404718403E-3</v>
      </c>
      <c r="H49" s="29">
        <v>8.2521293569027699E-3</v>
      </c>
      <c r="I49" s="29">
        <v>4.0105000000000002E-3</v>
      </c>
      <c r="J49" s="29">
        <v>1.0755750030643781E-2</v>
      </c>
      <c r="K49" s="29">
        <v>3.4637579703541612E-3</v>
      </c>
      <c r="L49" s="29">
        <v>1.5643420690022607E-2</v>
      </c>
      <c r="M49" s="29">
        <v>3.8714999999999999E-3</v>
      </c>
      <c r="N49" s="29">
        <v>1.0902692893542497E-2</v>
      </c>
      <c r="O49" s="29">
        <v>3.5653E-3</v>
      </c>
      <c r="P49" s="29">
        <v>7.6093000000000003E-3</v>
      </c>
    </row>
    <row r="50" spans="1:16" x14ac:dyDescent="0.25">
      <c r="A50" s="25" t="s">
        <v>222</v>
      </c>
      <c r="B50" s="30" t="s">
        <v>51</v>
      </c>
      <c r="C50" s="31" t="s">
        <v>220</v>
      </c>
      <c r="D50" s="32">
        <v>6705</v>
      </c>
      <c r="E50" s="32">
        <v>4</v>
      </c>
      <c r="F50" s="32" t="s">
        <v>223</v>
      </c>
      <c r="G50" s="29">
        <v>9.6321561607581718E-3</v>
      </c>
      <c r="H50" s="29">
        <v>6.7211279993884604E-3</v>
      </c>
      <c r="I50" s="29">
        <v>1.0063000000000001E-2</v>
      </c>
      <c r="J50" s="29">
        <v>8.8696366315194342E-3</v>
      </c>
      <c r="K50" s="29">
        <v>8.6834434748176443E-3</v>
      </c>
      <c r="L50" s="29">
        <v>1.2913337135326762E-2</v>
      </c>
      <c r="M50" s="29">
        <v>9.6992999999999992E-3</v>
      </c>
      <c r="N50" s="29">
        <v>9.0062337671364973E-3</v>
      </c>
      <c r="O50" s="29">
        <v>8.9428000000000007E-3</v>
      </c>
      <c r="P50" s="29">
        <v>6.2468000000000003E-3</v>
      </c>
    </row>
    <row r="51" spans="1:16" x14ac:dyDescent="0.25">
      <c r="A51" s="25" t="s">
        <v>224</v>
      </c>
      <c r="B51" s="30" t="s">
        <v>51</v>
      </c>
      <c r="C51" s="31" t="s">
        <v>220</v>
      </c>
      <c r="D51" s="32">
        <v>6705</v>
      </c>
      <c r="E51" s="32" t="s">
        <v>148</v>
      </c>
      <c r="F51" s="32" t="s">
        <v>225</v>
      </c>
      <c r="G51" s="29">
        <v>1.5742128571248539E-2</v>
      </c>
      <c r="H51" s="29">
        <v>5.0287467212726318E-2</v>
      </c>
      <c r="I51" s="29">
        <v>1.6463999999999999E-2</v>
      </c>
      <c r="J51" s="29">
        <v>6.2598021324422118E-2</v>
      </c>
      <c r="K51" s="29">
        <v>1.4227537878544722E-2</v>
      </c>
      <c r="L51" s="29">
        <v>8.9692529176585004E-2</v>
      </c>
      <c r="M51" s="29">
        <v>1.5907000000000001E-2</v>
      </c>
      <c r="N51" s="29">
        <v>6.325294782384526E-2</v>
      </c>
      <c r="O51" s="29">
        <v>1.464E-2</v>
      </c>
      <c r="P51" s="29">
        <v>4.5007999999999999E-2</v>
      </c>
    </row>
    <row r="52" spans="1:16" x14ac:dyDescent="0.25">
      <c r="A52" s="25" t="s">
        <v>226</v>
      </c>
      <c r="B52" s="30" t="s">
        <v>51</v>
      </c>
      <c r="C52" s="31" t="s">
        <v>227</v>
      </c>
      <c r="D52" s="32">
        <v>1001</v>
      </c>
      <c r="E52" s="32">
        <v>1</v>
      </c>
      <c r="F52" s="32" t="s">
        <v>228</v>
      </c>
      <c r="G52" s="29">
        <v>6.8110037631224103E-3</v>
      </c>
      <c r="H52" s="29">
        <v>1.5956376412829223E-2</v>
      </c>
      <c r="I52" s="29">
        <v>1.7693E-2</v>
      </c>
      <c r="J52" s="29">
        <v>1.3589371957616826E-2</v>
      </c>
      <c r="K52" s="29">
        <v>1.3512107242884035E-2</v>
      </c>
      <c r="L52" s="29">
        <v>2.5022272450093697E-2</v>
      </c>
      <c r="M52" s="29">
        <v>1.3056999999999999E-2</v>
      </c>
      <c r="N52" s="29">
        <v>3.7274962542008669E-2</v>
      </c>
      <c r="O52" s="29">
        <v>9.2429999999999995E-3</v>
      </c>
      <c r="P52" s="29">
        <v>1.3531E-2</v>
      </c>
    </row>
    <row r="53" spans="1:16" x14ac:dyDescent="0.25">
      <c r="A53" s="25" t="s">
        <v>229</v>
      </c>
      <c r="B53" s="30" t="s">
        <v>51</v>
      </c>
      <c r="C53" s="31" t="s">
        <v>227</v>
      </c>
      <c r="D53" s="32">
        <v>1001</v>
      </c>
      <c r="E53" s="32">
        <v>2</v>
      </c>
      <c r="F53" s="32" t="s">
        <v>230</v>
      </c>
      <c r="G53" s="29">
        <v>7.9794938108860881E-3</v>
      </c>
      <c r="H53" s="29">
        <v>1.6949107439559779E-2</v>
      </c>
      <c r="I53" s="29">
        <v>2.0722000000000001E-2</v>
      </c>
      <c r="J53" s="29">
        <v>1.4402661184886676E-2</v>
      </c>
      <c r="K53" s="29">
        <v>1.5824931242699829E-2</v>
      </c>
      <c r="L53" s="29">
        <v>2.6543780492047753E-2</v>
      </c>
      <c r="M53" s="29">
        <v>1.5292999999999999E-2</v>
      </c>
      <c r="N53" s="29">
        <v>3.9527737910850291E-2</v>
      </c>
      <c r="O53" s="29">
        <v>1.0829999999999999E-2</v>
      </c>
      <c r="P53" s="29">
        <v>1.4370000000000001E-2</v>
      </c>
    </row>
    <row r="54" spans="1:16" x14ac:dyDescent="0.25">
      <c r="A54" s="25" t="s">
        <v>231</v>
      </c>
      <c r="B54" s="30" t="s">
        <v>51</v>
      </c>
      <c r="C54" s="31" t="s">
        <v>232</v>
      </c>
      <c r="D54" s="32">
        <v>983</v>
      </c>
      <c r="E54" s="32" t="s">
        <v>233</v>
      </c>
      <c r="F54" s="32" t="s">
        <v>234</v>
      </c>
      <c r="G54" s="29">
        <v>0.17107</v>
      </c>
      <c r="H54" s="29">
        <v>1.7125999999999999E-2</v>
      </c>
      <c r="I54" s="29">
        <v>0.24468999999999999</v>
      </c>
      <c r="J54" s="29">
        <v>2.1086000000000001E-2</v>
      </c>
      <c r="K54" s="29">
        <v>0.19767999999999999</v>
      </c>
      <c r="L54" s="29">
        <v>4.4743999999999999E-2</v>
      </c>
      <c r="M54" s="29">
        <v>0.24618000000000001</v>
      </c>
      <c r="N54" s="29">
        <v>4.4304000000000003E-2</v>
      </c>
      <c r="O54" s="29">
        <v>0.15668000000000001</v>
      </c>
      <c r="P54" s="29">
        <v>1.4222E-2</v>
      </c>
    </row>
    <row r="55" spans="1:16" x14ac:dyDescent="0.25">
      <c r="A55" s="25" t="s">
        <v>235</v>
      </c>
      <c r="B55" s="30" t="s">
        <v>51</v>
      </c>
      <c r="C55" s="31" t="s">
        <v>232</v>
      </c>
      <c r="D55" s="32">
        <v>983</v>
      </c>
      <c r="E55" s="32" t="s">
        <v>236</v>
      </c>
      <c r="F55" s="32" t="s">
        <v>237</v>
      </c>
      <c r="G55" s="29">
        <v>0.22301000000000001</v>
      </c>
      <c r="H55" s="29">
        <v>3.0467000000000001E-2</v>
      </c>
      <c r="I55" s="29">
        <v>0.31891000000000003</v>
      </c>
      <c r="J55" s="29">
        <v>3.7877000000000001E-2</v>
      </c>
      <c r="K55" s="29">
        <v>0.25763000000000003</v>
      </c>
      <c r="L55" s="29">
        <v>7.9760999999999999E-2</v>
      </c>
      <c r="M55" s="29">
        <v>0.32085000000000002</v>
      </c>
      <c r="N55" s="29">
        <v>7.9861000000000001E-2</v>
      </c>
      <c r="O55" s="29">
        <v>0.20424999999999999</v>
      </c>
      <c r="P55" s="29">
        <v>2.5468999999999999E-2</v>
      </c>
    </row>
    <row r="56" spans="1:16" x14ac:dyDescent="0.25">
      <c r="A56" s="25" t="s">
        <v>238</v>
      </c>
      <c r="B56" s="30" t="s">
        <v>51</v>
      </c>
      <c r="C56" s="31" t="s">
        <v>239</v>
      </c>
      <c r="D56" s="32">
        <v>6113</v>
      </c>
      <c r="E56" s="32">
        <v>5</v>
      </c>
      <c r="F56" s="32" t="s">
        <v>240</v>
      </c>
      <c r="G56" s="29">
        <v>4.8302324162875415E-2</v>
      </c>
      <c r="H56" s="29">
        <v>2.2018156983218788E-2</v>
      </c>
      <c r="I56" s="29">
        <v>5.5715000000000001E-2</v>
      </c>
      <c r="J56" s="29">
        <v>2.5775421327003317E-2</v>
      </c>
      <c r="K56" s="29">
        <v>4.4622931638321886E-2</v>
      </c>
      <c r="L56" s="29">
        <v>4.3556558419829014E-2</v>
      </c>
      <c r="M56" s="29">
        <v>4.6821000000000002E-2</v>
      </c>
      <c r="N56" s="29">
        <v>2.8958969801885445E-2</v>
      </c>
      <c r="O56" s="29">
        <v>4.9604000000000002E-2</v>
      </c>
      <c r="P56" s="29">
        <v>1.8719E-2</v>
      </c>
    </row>
    <row r="57" spans="1:16" x14ac:dyDescent="0.25">
      <c r="A57" s="25" t="s">
        <v>241</v>
      </c>
      <c r="B57" s="30" t="s">
        <v>51</v>
      </c>
      <c r="C57" s="31" t="s">
        <v>239</v>
      </c>
      <c r="D57" s="32">
        <v>6113</v>
      </c>
      <c r="E57" s="32" t="s">
        <v>233</v>
      </c>
      <c r="F57" s="32" t="s">
        <v>242</v>
      </c>
      <c r="G57" s="29">
        <v>3.1771000000000001E-2</v>
      </c>
      <c r="H57" s="29">
        <v>6.8003999999999995E-2</v>
      </c>
      <c r="I57" s="29">
        <v>3.8748999999999999E-2</v>
      </c>
      <c r="J57" s="29">
        <v>9.4476000000000004E-2</v>
      </c>
      <c r="K57" s="29">
        <v>3.5998000000000002E-2</v>
      </c>
      <c r="L57" s="29">
        <v>0.11223</v>
      </c>
      <c r="M57" s="29">
        <v>4.8334000000000002E-2</v>
      </c>
      <c r="N57" s="29">
        <v>0.15171999999999999</v>
      </c>
      <c r="O57" s="29">
        <v>3.3565999999999999E-2</v>
      </c>
      <c r="P57" s="29">
        <v>6.8233000000000002E-2</v>
      </c>
    </row>
    <row r="58" spans="1:16" x14ac:dyDescent="0.25">
      <c r="A58" s="25" t="s">
        <v>243</v>
      </c>
      <c r="B58" s="30" t="s">
        <v>51</v>
      </c>
      <c r="C58" s="31" t="s">
        <v>239</v>
      </c>
      <c r="D58" s="32">
        <v>6113</v>
      </c>
      <c r="E58" s="32">
        <v>4</v>
      </c>
      <c r="F58" s="32" t="s">
        <v>240</v>
      </c>
      <c r="G58" s="29">
        <v>1.6368888832877543E-2</v>
      </c>
      <c r="H58" s="29">
        <v>5.4064802867349132E-2</v>
      </c>
      <c r="I58" s="29">
        <v>1.8894000000000001E-2</v>
      </c>
      <c r="J58" s="29">
        <v>6.2515629278522222E-2</v>
      </c>
      <c r="K58" s="29">
        <v>1.5157707265491009E-2</v>
      </c>
      <c r="L58" s="29">
        <v>0.103198687273477</v>
      </c>
      <c r="M58" s="29">
        <v>1.5889E-2</v>
      </c>
      <c r="N58" s="29">
        <v>6.9485561441530688E-2</v>
      </c>
      <c r="O58" s="29">
        <v>1.6812000000000001E-2</v>
      </c>
      <c r="P58" s="29">
        <v>4.6385999999999997E-2</v>
      </c>
    </row>
    <row r="59" spans="1:16" x14ac:dyDescent="0.25">
      <c r="A59" s="25" t="s">
        <v>244</v>
      </c>
      <c r="B59" s="30" t="s">
        <v>51</v>
      </c>
      <c r="C59" s="31" t="s">
        <v>245</v>
      </c>
      <c r="D59" s="32"/>
      <c r="E59" s="32" t="s">
        <v>246</v>
      </c>
      <c r="F59" s="32" t="s">
        <v>247</v>
      </c>
      <c r="G59" s="29">
        <v>4.7669296298630114E-2</v>
      </c>
      <c r="H59" s="29">
        <v>3.8093755552647047E-3</v>
      </c>
      <c r="I59" s="29">
        <v>6.4059000000000005E-2</v>
      </c>
      <c r="J59" s="29">
        <v>4.5580077134197089E-3</v>
      </c>
      <c r="K59" s="29">
        <v>5.7104073753860271E-2</v>
      </c>
      <c r="L59" s="29">
        <v>6.2805977829056506E-3</v>
      </c>
      <c r="M59" s="29">
        <v>6.3034999999999994E-2</v>
      </c>
      <c r="N59" s="29">
        <v>1.0479202277532943E-2</v>
      </c>
      <c r="O59" s="29">
        <v>4.8867000000000001E-2</v>
      </c>
      <c r="P59" s="29">
        <v>4.4438999999999998E-3</v>
      </c>
    </row>
    <row r="60" spans="1:16" x14ac:dyDescent="0.25">
      <c r="A60" s="25" t="s">
        <v>248</v>
      </c>
      <c r="B60" s="30" t="s">
        <v>51</v>
      </c>
      <c r="C60" s="31" t="s">
        <v>249</v>
      </c>
      <c r="D60" s="32">
        <v>990</v>
      </c>
      <c r="E60" s="32">
        <v>70</v>
      </c>
      <c r="F60" s="32" t="s">
        <v>250</v>
      </c>
      <c r="G60" s="29">
        <v>3.408113382651326E-2</v>
      </c>
      <c r="H60" s="29">
        <v>6.006638215074315E-3</v>
      </c>
      <c r="I60" s="29">
        <v>5.1366000000000002E-2</v>
      </c>
      <c r="J60" s="29">
        <v>9.3518958808269971E-3</v>
      </c>
      <c r="K60" s="29">
        <v>4.6996013961202517E-2</v>
      </c>
      <c r="L60" s="29">
        <v>1.1966648420081766E-2</v>
      </c>
      <c r="M60" s="29">
        <v>4.9813000000000003E-2</v>
      </c>
      <c r="N60" s="29">
        <v>2.0857156223881991E-2</v>
      </c>
      <c r="O60" s="29">
        <v>3.6658999999999997E-2</v>
      </c>
      <c r="P60" s="29">
        <v>8.5097000000000003E-3</v>
      </c>
    </row>
    <row r="61" spans="1:16" x14ac:dyDescent="0.25">
      <c r="A61" s="25" t="s">
        <v>251</v>
      </c>
      <c r="B61" s="30" t="s">
        <v>51</v>
      </c>
      <c r="C61" s="31" t="s">
        <v>249</v>
      </c>
      <c r="D61" s="32"/>
      <c r="E61" s="32">
        <v>50</v>
      </c>
      <c r="F61" s="32" t="s">
        <v>252</v>
      </c>
      <c r="G61" s="29">
        <v>6.8597000000000005E-2</v>
      </c>
      <c r="H61" s="29">
        <v>2.5623E-3</v>
      </c>
      <c r="I61" s="29">
        <v>8.6358000000000004E-2</v>
      </c>
      <c r="J61" s="29">
        <v>1.0558E-2</v>
      </c>
      <c r="K61" s="29">
        <v>8.9523000000000005E-2</v>
      </c>
      <c r="L61" s="29">
        <v>3.0580999999999998E-3</v>
      </c>
      <c r="M61" s="29">
        <v>8.4398000000000001E-2</v>
      </c>
      <c r="N61" s="29">
        <v>4.6026000000000001E-3</v>
      </c>
      <c r="O61" s="29">
        <v>5.8694999999999997E-2</v>
      </c>
      <c r="P61" s="29">
        <v>3.4849999999999998E-3</v>
      </c>
    </row>
    <row r="62" spans="1:16" x14ac:dyDescent="0.25">
      <c r="A62" s="25" t="s">
        <v>253</v>
      </c>
      <c r="B62" s="30" t="s">
        <v>51</v>
      </c>
      <c r="C62" s="31" t="s">
        <v>249</v>
      </c>
      <c r="D62" s="32"/>
      <c r="E62" s="32">
        <v>60</v>
      </c>
      <c r="F62" s="32" t="s">
        <v>254</v>
      </c>
      <c r="G62" s="29">
        <v>6.2192999999999998E-2</v>
      </c>
      <c r="H62" s="29">
        <v>2.2520000000000001E-3</v>
      </c>
      <c r="I62" s="29">
        <v>7.8389E-2</v>
      </c>
      <c r="J62" s="29">
        <v>9.2648000000000001E-3</v>
      </c>
      <c r="K62" s="29">
        <v>8.1136E-2</v>
      </c>
      <c r="L62" s="29">
        <v>2.6746999999999999E-3</v>
      </c>
      <c r="M62" s="29">
        <v>7.6565999999999995E-2</v>
      </c>
      <c r="N62" s="29">
        <v>4.0334999999999998E-3</v>
      </c>
      <c r="O62" s="29">
        <v>5.3247999999999997E-2</v>
      </c>
      <c r="P62" s="29">
        <v>2.9480000000000001E-3</v>
      </c>
    </row>
    <row r="63" spans="1:16" x14ac:dyDescent="0.25">
      <c r="A63" s="25" t="s">
        <v>255</v>
      </c>
      <c r="B63" s="30" t="s">
        <v>51</v>
      </c>
      <c r="C63" s="31" t="s">
        <v>256</v>
      </c>
      <c r="D63" s="32"/>
      <c r="E63" s="32">
        <v>3</v>
      </c>
      <c r="F63" s="32" t="s">
        <v>257</v>
      </c>
      <c r="G63" s="29">
        <v>5.6092999999999997E-2</v>
      </c>
      <c r="H63" s="29">
        <v>1.3955E-2</v>
      </c>
      <c r="I63" s="29">
        <v>6.3280000000000003E-2</v>
      </c>
      <c r="J63" s="29">
        <v>2.1385999999999999E-2</v>
      </c>
      <c r="K63" s="29">
        <v>4.6934999999999998E-2</v>
      </c>
      <c r="L63" s="29">
        <v>1.7469999999999999E-2</v>
      </c>
      <c r="M63" s="29">
        <v>5.7266999999999998E-2</v>
      </c>
      <c r="N63" s="29">
        <v>2.9041000000000001E-2</v>
      </c>
      <c r="O63" s="29">
        <v>5.6426999999999998E-2</v>
      </c>
      <c r="P63" s="29">
        <v>1.3594999999999999E-2</v>
      </c>
    </row>
    <row r="64" spans="1:16" x14ac:dyDescent="0.25">
      <c r="A64" s="25" t="s">
        <v>258</v>
      </c>
      <c r="B64" s="30" t="s">
        <v>51</v>
      </c>
      <c r="C64" s="31" t="s">
        <v>256</v>
      </c>
      <c r="D64" s="32"/>
      <c r="E64" s="32">
        <v>4</v>
      </c>
      <c r="F64" s="32" t="s">
        <v>259</v>
      </c>
      <c r="G64" s="29">
        <v>8.0415E-2</v>
      </c>
      <c r="H64" s="29">
        <v>1.3847999999999999E-2</v>
      </c>
      <c r="I64" s="29">
        <v>9.1229000000000005E-2</v>
      </c>
      <c r="J64" s="29">
        <v>2.1495E-2</v>
      </c>
      <c r="K64" s="29">
        <v>6.7303000000000002E-2</v>
      </c>
      <c r="L64" s="29">
        <v>1.7311E-2</v>
      </c>
      <c r="M64" s="29">
        <v>8.2057000000000005E-2</v>
      </c>
      <c r="N64" s="29">
        <v>2.8629999999999999E-2</v>
      </c>
      <c r="O64" s="29">
        <v>8.0888000000000002E-2</v>
      </c>
      <c r="P64" s="29">
        <v>1.3486E-2</v>
      </c>
    </row>
    <row r="65" spans="1:16" x14ac:dyDescent="0.25">
      <c r="A65" s="25" t="s">
        <v>260</v>
      </c>
      <c r="B65" s="30" t="s">
        <v>51</v>
      </c>
      <c r="C65" s="31" t="s">
        <v>256</v>
      </c>
      <c r="D65" s="32"/>
      <c r="E65" s="32" t="s">
        <v>261</v>
      </c>
      <c r="F65" s="32" t="s">
        <v>262</v>
      </c>
      <c r="G65" s="29">
        <v>5.7658810268560429E-2</v>
      </c>
      <c r="H65" s="29">
        <v>6.3985367892414316E-3</v>
      </c>
      <c r="I65" s="29">
        <v>6.5179000000000001E-2</v>
      </c>
      <c r="J65" s="29">
        <v>8.6853176514175897E-3</v>
      </c>
      <c r="K65" s="29">
        <v>5.1087006294367923E-2</v>
      </c>
      <c r="L65" s="29">
        <v>1.1122051168267724E-2</v>
      </c>
      <c r="M65" s="29">
        <v>5.6616E-2</v>
      </c>
      <c r="N65" s="29">
        <v>9.1072873899911908E-3</v>
      </c>
      <c r="O65" s="29">
        <v>5.5906999999999998E-2</v>
      </c>
      <c r="P65" s="29">
        <v>5.4383000000000001E-3</v>
      </c>
    </row>
    <row r="66" spans="1:16" x14ac:dyDescent="0.25">
      <c r="A66" s="25" t="s">
        <v>263</v>
      </c>
      <c r="B66" s="30" t="s">
        <v>51</v>
      </c>
      <c r="C66" s="31" t="s">
        <v>256</v>
      </c>
      <c r="D66" s="32"/>
      <c r="E66" s="32" t="s">
        <v>264</v>
      </c>
      <c r="F66" s="32" t="s">
        <v>265</v>
      </c>
      <c r="G66" s="29">
        <v>3.9079546913004581E-2</v>
      </c>
      <c r="H66" s="29">
        <v>1.3521681226157605E-2</v>
      </c>
      <c r="I66" s="29">
        <v>4.3536999999999999E-2</v>
      </c>
      <c r="J66" s="29">
        <v>1.8035884628278463E-2</v>
      </c>
      <c r="K66" s="29">
        <v>3.4502820181051164E-2</v>
      </c>
      <c r="L66" s="29">
        <v>2.1846586783272896E-2</v>
      </c>
      <c r="M66" s="29">
        <v>3.7897E-2</v>
      </c>
      <c r="N66" s="29">
        <v>2.0537834563994328E-2</v>
      </c>
      <c r="O66" s="29">
        <v>3.7818999999999998E-2</v>
      </c>
      <c r="P66" s="29">
        <v>1.1712999999999999E-2</v>
      </c>
    </row>
    <row r="67" spans="1:16" x14ac:dyDescent="0.25">
      <c r="A67" s="25" t="s">
        <v>266</v>
      </c>
      <c r="B67" s="30" t="s">
        <v>51</v>
      </c>
      <c r="C67" s="31" t="s">
        <v>267</v>
      </c>
      <c r="D67" s="32"/>
      <c r="E67" s="32" t="s">
        <v>268</v>
      </c>
      <c r="F67" s="32" t="s">
        <v>269</v>
      </c>
      <c r="G67" s="29">
        <v>4.9507793066075195E-2</v>
      </c>
      <c r="H67" s="29">
        <v>4.1405669492682404E-3</v>
      </c>
      <c r="I67" s="29">
        <v>7.0166000000000006E-2</v>
      </c>
      <c r="J67" s="29">
        <v>8.3744870137404358E-3</v>
      </c>
      <c r="K67" s="29">
        <v>5.5422318737414392E-2</v>
      </c>
      <c r="L67" s="29">
        <v>7.8778113303507764E-3</v>
      </c>
      <c r="M67" s="29">
        <v>6.6198999999999994E-2</v>
      </c>
      <c r="N67" s="29">
        <v>9.7634544593944977E-3</v>
      </c>
      <c r="O67" s="29">
        <v>5.5599000000000003E-2</v>
      </c>
      <c r="P67" s="29">
        <v>5.3629999999999997E-3</v>
      </c>
    </row>
    <row r="68" spans="1:16" x14ac:dyDescent="0.25">
      <c r="A68" s="25" t="s">
        <v>270</v>
      </c>
      <c r="B68" s="30" t="s">
        <v>51</v>
      </c>
      <c r="C68" s="31" t="s">
        <v>271</v>
      </c>
      <c r="D68" s="32"/>
      <c r="E68" s="32">
        <v>12</v>
      </c>
      <c r="F68" s="32" t="s">
        <v>272</v>
      </c>
      <c r="G68" s="29">
        <v>0.11138000000000001</v>
      </c>
      <c r="H68" s="29">
        <v>9.2803999999999994E-3</v>
      </c>
      <c r="I68" s="29">
        <v>8.9635999999999993E-2</v>
      </c>
      <c r="J68" s="29">
        <v>1.1185E-2</v>
      </c>
      <c r="K68" s="29">
        <v>8.2836999999999994E-2</v>
      </c>
      <c r="L68" s="29">
        <v>1.3075E-2</v>
      </c>
      <c r="M68" s="29">
        <v>8.3349000000000006E-2</v>
      </c>
      <c r="N68" s="29">
        <v>7.8685999999999999E-3</v>
      </c>
      <c r="O68" s="29">
        <v>8.1937999999999997E-2</v>
      </c>
      <c r="P68" s="29">
        <v>1.2086E-2</v>
      </c>
    </row>
    <row r="69" spans="1:16" x14ac:dyDescent="0.25">
      <c r="A69" s="25" t="s">
        <v>273</v>
      </c>
      <c r="B69" s="30" t="s">
        <v>51</v>
      </c>
      <c r="C69" s="31" t="s">
        <v>274</v>
      </c>
      <c r="D69" s="32">
        <v>1008</v>
      </c>
      <c r="E69" s="32" t="s">
        <v>148</v>
      </c>
      <c r="F69" s="32" t="s">
        <v>275</v>
      </c>
      <c r="G69" s="29">
        <v>2.6564189088709379E-2</v>
      </c>
      <c r="H69" s="29">
        <v>7.1620982108544715E-3</v>
      </c>
      <c r="I69" s="29">
        <v>3.3359E-2</v>
      </c>
      <c r="J69" s="29">
        <v>8.4599355387624166E-3</v>
      </c>
      <c r="K69" s="29">
        <v>2.779771223274578E-2</v>
      </c>
      <c r="L69" s="29">
        <v>1.2001172103367597E-2</v>
      </c>
      <c r="M69" s="29">
        <v>4.1331E-2</v>
      </c>
      <c r="N69" s="29">
        <v>1.0652882107179159E-2</v>
      </c>
      <c r="O69" s="29">
        <v>2.3719E-2</v>
      </c>
      <c r="P69" s="29">
        <v>4.2198000000000001E-3</v>
      </c>
    </row>
    <row r="70" spans="1:16" x14ac:dyDescent="0.25">
      <c r="A70" s="25" t="s">
        <v>276</v>
      </c>
      <c r="B70" s="30" t="s">
        <v>51</v>
      </c>
      <c r="C70" s="31" t="s">
        <v>274</v>
      </c>
      <c r="D70" s="32">
        <v>1008</v>
      </c>
      <c r="E70" s="32" t="s">
        <v>277</v>
      </c>
      <c r="F70" s="32" t="s">
        <v>278</v>
      </c>
      <c r="G70" s="29">
        <v>2.35223126189366E-2</v>
      </c>
      <c r="H70" s="29">
        <v>6.8396756317634531E-3</v>
      </c>
      <c r="I70" s="29">
        <v>2.9538999999999999E-2</v>
      </c>
      <c r="J70" s="29">
        <v>8.0745533885855265E-3</v>
      </c>
      <c r="K70" s="29">
        <v>2.4614977169048535E-2</v>
      </c>
      <c r="L70" s="29">
        <v>1.144854657305657E-2</v>
      </c>
      <c r="M70" s="29">
        <v>3.6599E-2</v>
      </c>
      <c r="N70" s="29">
        <v>1.0155986451061284E-2</v>
      </c>
      <c r="O70" s="29">
        <v>2.1003000000000001E-2</v>
      </c>
      <c r="P70" s="29">
        <v>4.0302999999999997E-3</v>
      </c>
    </row>
    <row r="71" spans="1:16" x14ac:dyDescent="0.25">
      <c r="A71" s="25" t="s">
        <v>279</v>
      </c>
      <c r="B71" s="30" t="s">
        <v>51</v>
      </c>
      <c r="C71" s="31" t="s">
        <v>280</v>
      </c>
      <c r="D71" s="32">
        <v>6166</v>
      </c>
      <c r="E71" s="32" t="s">
        <v>281</v>
      </c>
      <c r="F71" s="32" t="s">
        <v>282</v>
      </c>
      <c r="G71" s="29">
        <v>0.25507999999999997</v>
      </c>
      <c r="H71" s="29">
        <v>7.9422999999999994E-2</v>
      </c>
      <c r="I71" s="29">
        <v>0.40843000000000002</v>
      </c>
      <c r="J71" s="29">
        <v>9.8125000000000004E-2</v>
      </c>
      <c r="K71" s="29">
        <v>0.2099</v>
      </c>
      <c r="L71" s="29">
        <v>0.12712000000000001</v>
      </c>
      <c r="M71" s="29">
        <v>0.25267000000000001</v>
      </c>
      <c r="N71" s="29">
        <v>0.13270000000000001</v>
      </c>
      <c r="O71" s="29">
        <v>0.26440999999999998</v>
      </c>
      <c r="P71" s="29">
        <v>6.9879999999999998E-2</v>
      </c>
    </row>
    <row r="72" spans="1:16" x14ac:dyDescent="0.25">
      <c r="A72" s="25" t="s">
        <v>283</v>
      </c>
      <c r="B72" s="30" t="s">
        <v>51</v>
      </c>
      <c r="C72" s="31" t="s">
        <v>284</v>
      </c>
      <c r="D72" s="32">
        <v>988</v>
      </c>
      <c r="E72" s="32" t="s">
        <v>285</v>
      </c>
      <c r="F72" s="32" t="s">
        <v>286</v>
      </c>
      <c r="G72" s="29">
        <v>5.6264000000000002E-2</v>
      </c>
      <c r="H72" s="29">
        <v>8.8000000000000005E-3</v>
      </c>
      <c r="I72" s="29">
        <v>7.5712000000000002E-2</v>
      </c>
      <c r="J72" s="29">
        <v>2.1117E-2</v>
      </c>
      <c r="K72" s="29">
        <v>4.7449999999999999E-2</v>
      </c>
      <c r="L72" s="29">
        <v>1.3035E-2</v>
      </c>
      <c r="M72" s="29">
        <v>7.9250000000000001E-2</v>
      </c>
      <c r="N72" s="29">
        <v>1.9314000000000001E-2</v>
      </c>
      <c r="O72" s="29">
        <v>4.9168000000000003E-2</v>
      </c>
      <c r="P72" s="29">
        <v>1.0519000000000001E-2</v>
      </c>
    </row>
    <row r="73" spans="1:16" x14ac:dyDescent="0.25">
      <c r="A73" s="25" t="s">
        <v>287</v>
      </c>
      <c r="B73" s="30" t="s">
        <v>51</v>
      </c>
      <c r="C73" s="31" t="s">
        <v>284</v>
      </c>
      <c r="D73" s="32">
        <v>988</v>
      </c>
      <c r="E73" s="32" t="s">
        <v>288</v>
      </c>
      <c r="F73" s="32" t="s">
        <v>289</v>
      </c>
      <c r="G73" s="29">
        <v>0.17491000000000001</v>
      </c>
      <c r="H73" s="29">
        <v>1.2572E-2</v>
      </c>
      <c r="I73" s="29">
        <v>0.23455000000000001</v>
      </c>
      <c r="J73" s="29">
        <v>3.1780000000000003E-2</v>
      </c>
      <c r="K73" s="29">
        <v>0.14662</v>
      </c>
      <c r="L73" s="29">
        <v>1.9559E-2</v>
      </c>
      <c r="M73" s="29">
        <v>0.24549000000000001</v>
      </c>
      <c r="N73" s="29">
        <v>2.7036999999999999E-2</v>
      </c>
      <c r="O73" s="29">
        <v>0.15226000000000001</v>
      </c>
      <c r="P73" s="29">
        <v>1.4994E-2</v>
      </c>
    </row>
    <row r="74" spans="1:16" x14ac:dyDescent="0.25">
      <c r="A74" s="25" t="s">
        <v>290</v>
      </c>
      <c r="B74" s="30" t="s">
        <v>51</v>
      </c>
      <c r="C74" s="31" t="s">
        <v>291</v>
      </c>
      <c r="D74" s="32">
        <v>1010</v>
      </c>
      <c r="E74" s="32" t="s">
        <v>292</v>
      </c>
      <c r="F74" s="32" t="s">
        <v>293</v>
      </c>
      <c r="G74" s="29">
        <v>0.20532</v>
      </c>
      <c r="H74" s="29">
        <v>2.0069E-2</v>
      </c>
      <c r="I74" s="29">
        <v>0.37148999999999999</v>
      </c>
      <c r="J74" s="29">
        <v>5.7301999999999999E-2</v>
      </c>
      <c r="K74" s="29">
        <v>0.36847000000000002</v>
      </c>
      <c r="L74" s="29">
        <v>2.5108999999999999E-2</v>
      </c>
      <c r="M74" s="29">
        <v>0.37990000000000002</v>
      </c>
      <c r="N74" s="29">
        <v>4.4084999999999999E-2</v>
      </c>
      <c r="O74" s="29">
        <v>0.26397999999999999</v>
      </c>
      <c r="P74" s="29">
        <v>3.3320000000000002E-2</v>
      </c>
    </row>
    <row r="75" spans="1:16" x14ac:dyDescent="0.25">
      <c r="A75" s="25" t="s">
        <v>294</v>
      </c>
      <c r="B75" s="30" t="s">
        <v>51</v>
      </c>
      <c r="C75" s="31" t="s">
        <v>295</v>
      </c>
      <c r="D75" s="32"/>
      <c r="E75" s="32" t="s">
        <v>99</v>
      </c>
      <c r="F75" s="32" t="s">
        <v>296</v>
      </c>
      <c r="G75" s="29">
        <v>6.0607000000000001E-2</v>
      </c>
      <c r="H75" s="29">
        <v>1.8661000000000001E-3</v>
      </c>
      <c r="I75" s="29">
        <v>8.455E-2</v>
      </c>
      <c r="J75" s="29">
        <v>1.0152E-2</v>
      </c>
      <c r="K75" s="29">
        <v>6.7393999999999996E-2</v>
      </c>
      <c r="L75" s="29">
        <v>2.8235000000000001E-3</v>
      </c>
      <c r="M75" s="29">
        <v>7.1373000000000006E-2</v>
      </c>
      <c r="N75" s="29">
        <v>4.0353999999999998E-3</v>
      </c>
      <c r="O75" s="29">
        <v>5.7350999999999999E-2</v>
      </c>
      <c r="P75" s="29">
        <v>2.0841000000000002E-3</v>
      </c>
    </row>
    <row r="76" spans="1:16" x14ac:dyDescent="0.25">
      <c r="A76" s="25" t="s">
        <v>297</v>
      </c>
      <c r="B76" s="30" t="s">
        <v>51</v>
      </c>
      <c r="C76" s="31" t="s">
        <v>298</v>
      </c>
      <c r="D76" s="32"/>
      <c r="E76" s="32">
        <v>14</v>
      </c>
      <c r="F76" s="32" t="s">
        <v>299</v>
      </c>
      <c r="G76" s="29">
        <v>8.5666999999999993E-2</v>
      </c>
      <c r="H76" s="29">
        <v>1.5259E-2</v>
      </c>
      <c r="I76" s="29">
        <v>8.7609000000000006E-2</v>
      </c>
      <c r="J76" s="29">
        <v>1.6376999999999999E-2</v>
      </c>
      <c r="K76" s="29">
        <v>6.7391000000000006E-2</v>
      </c>
      <c r="L76" s="29">
        <v>1.7507000000000002E-2</v>
      </c>
      <c r="M76" s="29">
        <v>6.1539000000000003E-2</v>
      </c>
      <c r="N76" s="29">
        <v>1.3559999999999999E-2</v>
      </c>
      <c r="O76" s="29">
        <v>8.6333999999999994E-2</v>
      </c>
      <c r="P76" s="29">
        <v>1.5681E-2</v>
      </c>
    </row>
    <row r="77" spans="1:16" x14ac:dyDescent="0.25">
      <c r="A77" s="25" t="s">
        <v>300</v>
      </c>
      <c r="B77" s="30" t="s">
        <v>51</v>
      </c>
      <c r="C77" s="31" t="s">
        <v>298</v>
      </c>
      <c r="D77" s="32"/>
      <c r="E77" s="32">
        <v>15</v>
      </c>
      <c r="F77" s="32" t="s">
        <v>301</v>
      </c>
      <c r="G77" s="29">
        <v>6.2232000000000003E-2</v>
      </c>
      <c r="H77" s="29">
        <v>1.9855000000000001E-2</v>
      </c>
      <c r="I77" s="29">
        <v>6.7417000000000005E-2</v>
      </c>
      <c r="J77" s="29">
        <v>2.0188999999999999E-2</v>
      </c>
      <c r="K77" s="29">
        <v>4.9646000000000003E-2</v>
      </c>
      <c r="L77" s="29">
        <v>2.2731000000000001E-2</v>
      </c>
      <c r="M77" s="29">
        <v>9.5921000000000006E-2</v>
      </c>
      <c r="N77" s="29">
        <v>1.7443E-2</v>
      </c>
      <c r="O77" s="29">
        <v>6.6148999999999999E-2</v>
      </c>
      <c r="P77" s="29">
        <v>2.281E-2</v>
      </c>
    </row>
    <row r="78" spans="1:16" x14ac:dyDescent="0.25">
      <c r="A78" s="25" t="s">
        <v>302</v>
      </c>
      <c r="B78" s="30" t="s">
        <v>52</v>
      </c>
      <c r="C78" s="31" t="s">
        <v>303</v>
      </c>
      <c r="D78" s="32">
        <v>1241</v>
      </c>
      <c r="E78" s="32">
        <v>1</v>
      </c>
      <c r="F78" s="32"/>
      <c r="G78" s="29">
        <v>1.7961000000000001E-2</v>
      </c>
      <c r="H78" s="29">
        <v>6.2061E-3</v>
      </c>
      <c r="I78" s="29">
        <v>2.5765E-2</v>
      </c>
      <c r="J78" s="29">
        <v>6.0867999999999998E-3</v>
      </c>
      <c r="K78" s="29">
        <v>1.9585000000000002E-2</v>
      </c>
      <c r="L78" s="29">
        <v>5.2986999999999999E-3</v>
      </c>
      <c r="M78" s="29">
        <v>3.9428999999999999E-2</v>
      </c>
      <c r="N78" s="29">
        <v>9.1322999999999994E-3</v>
      </c>
      <c r="O78" s="29">
        <v>1.7337999999999999E-2</v>
      </c>
      <c r="P78" s="29">
        <v>5.9492E-3</v>
      </c>
    </row>
    <row r="79" spans="1:16" x14ac:dyDescent="0.25">
      <c r="A79" s="25" t="s">
        <v>304</v>
      </c>
      <c r="B79" s="30" t="s">
        <v>52</v>
      </c>
      <c r="C79" s="31" t="s">
        <v>303</v>
      </c>
      <c r="D79" s="32"/>
      <c r="E79" s="32">
        <v>2</v>
      </c>
      <c r="F79" s="32" t="s">
        <v>305</v>
      </c>
      <c r="G79" s="29">
        <v>3.7859999999999998E-2</v>
      </c>
      <c r="H79" s="29">
        <v>1.5610000000000001E-2</v>
      </c>
      <c r="I79" s="29">
        <v>5.8521999999999998E-2</v>
      </c>
      <c r="J79" s="29">
        <v>2.1403999999999999E-2</v>
      </c>
      <c r="K79" s="29">
        <v>4.3232E-2</v>
      </c>
      <c r="L79" s="29">
        <v>1.6389000000000001E-2</v>
      </c>
      <c r="M79" s="29">
        <v>8.7188000000000002E-2</v>
      </c>
      <c r="N79" s="29">
        <v>3.0162000000000001E-2</v>
      </c>
      <c r="O79" s="29">
        <v>3.6963000000000003E-2</v>
      </c>
      <c r="P79" s="29">
        <v>1.6482E-2</v>
      </c>
    </row>
    <row r="80" spans="1:16" x14ac:dyDescent="0.25">
      <c r="A80" s="25" t="s">
        <v>306</v>
      </c>
      <c r="B80" s="30" t="s">
        <v>52</v>
      </c>
      <c r="C80" s="31" t="s">
        <v>307</v>
      </c>
      <c r="D80" s="32">
        <v>6064</v>
      </c>
      <c r="E80" s="32" t="s">
        <v>308</v>
      </c>
      <c r="F80" s="32"/>
      <c r="G80" s="29">
        <v>3.5346000000000002E-2</v>
      </c>
      <c r="H80" s="29">
        <v>3.413259084139985E-2</v>
      </c>
      <c r="I80" s="29">
        <v>3.2850999999999998E-2</v>
      </c>
      <c r="J80" s="29">
        <v>1.8698864994473895E-2</v>
      </c>
      <c r="K80" s="29">
        <v>2.6096548152019162E-2</v>
      </c>
      <c r="L80" s="29">
        <v>3.2339845993168359E-2</v>
      </c>
      <c r="M80" s="29">
        <v>4.2791419911299228E-2</v>
      </c>
      <c r="N80" s="29">
        <v>3.077384513900449E-2</v>
      </c>
      <c r="O80" s="29">
        <v>3.4951000000000003E-2</v>
      </c>
      <c r="P80" s="29">
        <v>3.3485943174107746E-2</v>
      </c>
    </row>
    <row r="81" spans="1:16" x14ac:dyDescent="0.25">
      <c r="A81" s="25" t="s">
        <v>309</v>
      </c>
      <c r="B81" s="30" t="s">
        <v>52</v>
      </c>
      <c r="C81" s="31" t="s">
        <v>310</v>
      </c>
      <c r="D81" s="32">
        <v>1295</v>
      </c>
      <c r="E81" s="32">
        <v>2</v>
      </c>
      <c r="F81" s="32"/>
      <c r="G81" s="29">
        <v>1.0717000000000001E-2</v>
      </c>
      <c r="H81" s="29">
        <v>8.4557453462397632E-3</v>
      </c>
      <c r="I81" s="29">
        <v>9.6205000000000006E-3</v>
      </c>
      <c r="J81" s="29">
        <v>4.5488893355562629E-3</v>
      </c>
      <c r="K81" s="29">
        <v>7.8406486445671587E-3</v>
      </c>
      <c r="L81" s="29">
        <v>7.8981320325363074E-3</v>
      </c>
      <c r="M81" s="29">
        <v>1.2637297359878249E-2</v>
      </c>
      <c r="N81" s="29">
        <v>7.3783484830198089E-3</v>
      </c>
      <c r="O81" s="29">
        <v>1.0388E-2</v>
      </c>
      <c r="P81" s="29">
        <v>8.1396555706337356E-3</v>
      </c>
    </row>
    <row r="82" spans="1:16" x14ac:dyDescent="0.25">
      <c r="A82" s="25" t="s">
        <v>311</v>
      </c>
      <c r="B82" s="30" t="s">
        <v>52</v>
      </c>
      <c r="C82" s="31" t="s">
        <v>312</v>
      </c>
      <c r="D82" s="32">
        <v>1252</v>
      </c>
      <c r="E82" s="32">
        <v>10</v>
      </c>
      <c r="F82" s="32"/>
      <c r="G82" s="29">
        <v>4.4729000000000001E-3</v>
      </c>
      <c r="H82" s="29">
        <v>4.2403163067758756E-3</v>
      </c>
      <c r="I82" s="29">
        <v>9.5609000000000006E-3</v>
      </c>
      <c r="J82" s="29">
        <v>4.3658791675252424E-3</v>
      </c>
      <c r="K82" s="29">
        <v>6.4067990210762817E-3</v>
      </c>
      <c r="L82" s="29">
        <v>5.2969144029685698E-3</v>
      </c>
      <c r="M82" s="29">
        <v>1.1144132871540638E-2</v>
      </c>
      <c r="N82" s="29">
        <v>6.7025144477276498E-3</v>
      </c>
      <c r="O82" s="29">
        <v>4.4165999999999997E-3</v>
      </c>
      <c r="P82" s="29">
        <v>3.6921700434251591E-3</v>
      </c>
    </row>
    <row r="83" spans="1:16" x14ac:dyDescent="0.25">
      <c r="A83" s="25" t="s">
        <v>313</v>
      </c>
      <c r="B83" s="30" t="s">
        <v>53</v>
      </c>
      <c r="C83" s="31" t="s">
        <v>314</v>
      </c>
      <c r="D83" s="32">
        <v>1353</v>
      </c>
      <c r="E83" s="32" t="s">
        <v>315</v>
      </c>
      <c r="F83" s="32" t="s">
        <v>316</v>
      </c>
      <c r="G83" s="29">
        <v>0.19994999999999999</v>
      </c>
      <c r="H83" s="29">
        <v>3.2472000000000001E-2</v>
      </c>
      <c r="I83" s="29">
        <v>0.32530999999999999</v>
      </c>
      <c r="J83" s="29">
        <v>4.7629999999999999E-2</v>
      </c>
      <c r="K83" s="29">
        <v>0.22717999999999999</v>
      </c>
      <c r="L83" s="29">
        <v>6.7927000000000001E-2</v>
      </c>
      <c r="M83" s="29">
        <v>0.28372999999999998</v>
      </c>
      <c r="N83" s="29">
        <v>4.8495000000000003E-2</v>
      </c>
      <c r="O83" s="29">
        <v>0.17102999999999999</v>
      </c>
      <c r="P83" s="29">
        <v>3.1202000000000001E-2</v>
      </c>
    </row>
    <row r="84" spans="1:16" x14ac:dyDescent="0.25">
      <c r="A84" s="25" t="s">
        <v>317</v>
      </c>
      <c r="B84" s="30" t="s">
        <v>53</v>
      </c>
      <c r="C84" s="31" t="s">
        <v>318</v>
      </c>
      <c r="D84" s="32"/>
      <c r="E84" s="32" t="s">
        <v>319</v>
      </c>
      <c r="F84" s="32" t="s">
        <v>320</v>
      </c>
      <c r="G84" s="29">
        <v>3.5741000000000002E-2</v>
      </c>
      <c r="H84" s="29">
        <v>3.5624953115007186E-3</v>
      </c>
      <c r="I84" s="29">
        <v>4.235849766284034E-2</v>
      </c>
      <c r="J84" s="29">
        <v>8.7331349847358589E-3</v>
      </c>
      <c r="K84" s="29">
        <v>3.6452999999999999E-2</v>
      </c>
      <c r="L84" s="29">
        <v>5.8996286540729491E-3</v>
      </c>
      <c r="M84" s="29">
        <v>2.5228E-2</v>
      </c>
      <c r="N84" s="29">
        <v>5.751344882217603E-3</v>
      </c>
      <c r="O84" s="29">
        <v>3.8608999999999997E-2</v>
      </c>
      <c r="P84" s="29">
        <v>3.1210819857596236E-3</v>
      </c>
    </row>
    <row r="85" spans="1:16" x14ac:dyDescent="0.25">
      <c r="A85" s="25" t="s">
        <v>321</v>
      </c>
      <c r="B85" s="30" t="s">
        <v>53</v>
      </c>
      <c r="C85" s="31" t="s">
        <v>322</v>
      </c>
      <c r="D85" s="32">
        <v>1355</v>
      </c>
      <c r="E85" s="32" t="s">
        <v>323</v>
      </c>
      <c r="F85" s="32" t="s">
        <v>324</v>
      </c>
      <c r="G85" s="29">
        <v>7.6785999999999998E-3</v>
      </c>
      <c r="H85" s="29">
        <v>1.0702050903203142E-2</v>
      </c>
      <c r="I85" s="29">
        <v>1.2102221563256781E-2</v>
      </c>
      <c r="J85" s="29">
        <v>3.5963736762126386E-2</v>
      </c>
      <c r="K85" s="29">
        <v>7.9541000000000004E-3</v>
      </c>
      <c r="L85" s="29">
        <v>2.1208186265551789E-2</v>
      </c>
      <c r="M85" s="29">
        <v>1.2331999999999999E-2</v>
      </c>
      <c r="N85" s="29">
        <v>1.885196820536619E-2</v>
      </c>
      <c r="O85" s="29">
        <v>9.1634999999999998E-3</v>
      </c>
      <c r="P85" s="29">
        <v>1.5910152316116619E-2</v>
      </c>
    </row>
    <row r="86" spans="1:16" x14ac:dyDescent="0.25">
      <c r="A86" s="25" t="s">
        <v>325</v>
      </c>
      <c r="B86" s="30" t="s">
        <v>53</v>
      </c>
      <c r="C86" s="31" t="s">
        <v>326</v>
      </c>
      <c r="D86" s="32">
        <v>6018</v>
      </c>
      <c r="E86" s="32">
        <v>2</v>
      </c>
      <c r="F86" s="32" t="s">
        <v>327</v>
      </c>
      <c r="G86" s="29">
        <v>1.1396999999999999E-2</v>
      </c>
      <c r="H86" s="29">
        <v>9.6900256603862211E-3</v>
      </c>
      <c r="I86" s="29">
        <v>2.30103324047123E-2</v>
      </c>
      <c r="J86" s="29">
        <v>2.2943488555574397E-2</v>
      </c>
      <c r="K86" s="29">
        <v>9.3874000000000006E-3</v>
      </c>
      <c r="L86" s="29">
        <v>1.003406993418047E-2</v>
      </c>
      <c r="M86" s="29">
        <v>1.6576E-2</v>
      </c>
      <c r="N86" s="29">
        <v>1.2951165365057134E-2</v>
      </c>
      <c r="O86" s="29">
        <v>1.06E-2</v>
      </c>
      <c r="P86" s="29">
        <v>9.003765482380412E-3</v>
      </c>
    </row>
    <row r="87" spans="1:16" x14ac:dyDescent="0.25">
      <c r="A87" s="25" t="s">
        <v>328</v>
      </c>
      <c r="B87" s="30" t="s">
        <v>53</v>
      </c>
      <c r="C87" s="31" t="s">
        <v>329</v>
      </c>
      <c r="D87" s="32">
        <v>1356</v>
      </c>
      <c r="E87" s="32" t="s">
        <v>330</v>
      </c>
      <c r="F87" s="32" t="s">
        <v>331</v>
      </c>
      <c r="G87" s="29">
        <v>1.4886E-2</v>
      </c>
      <c r="H87" s="29">
        <v>7.6637344103368419E-3</v>
      </c>
      <c r="I87" s="29">
        <v>3.1147460338517483E-2</v>
      </c>
      <c r="J87" s="29">
        <v>2.2900771205815369E-2</v>
      </c>
      <c r="K87" s="29">
        <v>1.2066E-2</v>
      </c>
      <c r="L87" s="29">
        <v>1.0083716462319781E-2</v>
      </c>
      <c r="M87" s="29">
        <v>2.0801E-2</v>
      </c>
      <c r="N87" s="29">
        <v>1.0105891152712695E-2</v>
      </c>
      <c r="O87" s="29">
        <v>1.3644999999999999E-2</v>
      </c>
      <c r="P87" s="29">
        <v>9.2397602979626074E-3</v>
      </c>
    </row>
    <row r="88" spans="1:16" x14ac:dyDescent="0.25">
      <c r="A88" s="25" t="s">
        <v>332</v>
      </c>
      <c r="B88" s="30" t="s">
        <v>53</v>
      </c>
      <c r="C88" s="31" t="s">
        <v>329</v>
      </c>
      <c r="D88" s="32">
        <v>1356</v>
      </c>
      <c r="E88" s="32" t="s">
        <v>333</v>
      </c>
      <c r="F88" s="32" t="s">
        <v>334</v>
      </c>
      <c r="G88" s="29">
        <v>5.5441999999999998E-2</v>
      </c>
      <c r="H88" s="29">
        <v>1.9186999999999999E-2</v>
      </c>
      <c r="I88" s="29">
        <v>7.6591999999999993E-2</v>
      </c>
      <c r="J88" s="29">
        <v>2.4844000000000001E-2</v>
      </c>
      <c r="K88" s="29">
        <v>4.4207999999999997E-2</v>
      </c>
      <c r="L88" s="29">
        <v>3.7211000000000001E-2</v>
      </c>
      <c r="M88" s="29">
        <v>6.2922000000000006E-2</v>
      </c>
      <c r="N88" s="29">
        <v>3.9934999999999998E-2</v>
      </c>
      <c r="O88" s="29">
        <v>4.7502000000000003E-2</v>
      </c>
      <c r="P88" s="29">
        <v>2.0076E-2</v>
      </c>
    </row>
    <row r="89" spans="1:16" x14ac:dyDescent="0.25">
      <c r="A89" s="25" t="s">
        <v>335</v>
      </c>
      <c r="B89" s="30" t="s">
        <v>53</v>
      </c>
      <c r="C89" s="31" t="s">
        <v>336</v>
      </c>
      <c r="D89" s="32"/>
      <c r="E89" s="32">
        <v>4</v>
      </c>
      <c r="F89" s="32" t="s">
        <v>337</v>
      </c>
      <c r="G89" s="29">
        <v>3.2097000000000001E-2</v>
      </c>
      <c r="H89" s="29">
        <v>2.3644866221942725E-3</v>
      </c>
      <c r="I89" s="29">
        <v>3.6854085802502858E-2</v>
      </c>
      <c r="J89" s="29">
        <v>7.3409765560891078E-3</v>
      </c>
      <c r="K89" s="29">
        <v>3.0686000000000001E-2</v>
      </c>
      <c r="L89" s="29">
        <v>4.3699076707111066E-3</v>
      </c>
      <c r="M89" s="29">
        <v>2.2384999999999999E-2</v>
      </c>
      <c r="N89" s="29">
        <v>4.4769835807960028E-3</v>
      </c>
      <c r="O89" s="29">
        <v>3.3390000000000003E-2</v>
      </c>
      <c r="P89" s="29">
        <v>2.0212652656504365E-3</v>
      </c>
    </row>
    <row r="90" spans="1:16" x14ac:dyDescent="0.25">
      <c r="A90" s="25" t="s">
        <v>338</v>
      </c>
      <c r="B90" s="30" t="s">
        <v>53</v>
      </c>
      <c r="C90" s="31" t="s">
        <v>336</v>
      </c>
      <c r="D90" s="32"/>
      <c r="E90" s="32">
        <v>5</v>
      </c>
      <c r="F90" s="32" t="s">
        <v>339</v>
      </c>
      <c r="G90" s="29">
        <v>3.7935999999999998E-2</v>
      </c>
      <c r="H90" s="29">
        <v>2.588242954545697E-3</v>
      </c>
      <c r="I90" s="29">
        <v>4.3793689018601034E-2</v>
      </c>
      <c r="J90" s="29">
        <v>8.0906660443600641E-3</v>
      </c>
      <c r="K90" s="29">
        <v>3.6330000000000001E-2</v>
      </c>
      <c r="L90" s="29">
        <v>4.7429658678722073E-3</v>
      </c>
      <c r="M90" s="29">
        <v>2.6263999999999999E-2</v>
      </c>
      <c r="N90" s="29">
        <v>4.9459606990106568E-3</v>
      </c>
      <c r="O90" s="29">
        <v>3.9361E-2</v>
      </c>
      <c r="P90" s="29">
        <v>2.4886332113199477E-3</v>
      </c>
    </row>
    <row r="91" spans="1:16" x14ac:dyDescent="0.25">
      <c r="A91" s="25" t="s">
        <v>340</v>
      </c>
      <c r="B91" s="30" t="s">
        <v>53</v>
      </c>
      <c r="C91" s="31" t="s">
        <v>341</v>
      </c>
      <c r="D91" s="32">
        <v>6041</v>
      </c>
      <c r="E91" s="32">
        <v>1</v>
      </c>
      <c r="F91" s="32" t="s">
        <v>342</v>
      </c>
      <c r="G91" s="29">
        <v>1.7062000000000001E-2</v>
      </c>
      <c r="H91" s="29">
        <v>1.9899588555974674E-3</v>
      </c>
      <c r="I91" s="29">
        <v>3.7339923681397151E-2</v>
      </c>
      <c r="J91" s="29">
        <v>7.0951382082258974E-3</v>
      </c>
      <c r="K91" s="29">
        <v>1.2318000000000001E-2</v>
      </c>
      <c r="L91" s="29">
        <v>3.9530794732312666E-3</v>
      </c>
      <c r="M91" s="29">
        <v>2.2366E-2</v>
      </c>
      <c r="N91" s="29">
        <v>2.5735478230007646E-3</v>
      </c>
      <c r="O91" s="29">
        <v>1.4647E-2</v>
      </c>
      <c r="P91" s="29">
        <v>1.5972256214954038E-3</v>
      </c>
    </row>
    <row r="92" spans="1:16" x14ac:dyDescent="0.25">
      <c r="A92" s="25" t="s">
        <v>343</v>
      </c>
      <c r="B92" s="30" t="s">
        <v>53</v>
      </c>
      <c r="C92" s="31" t="s">
        <v>341</v>
      </c>
      <c r="D92" s="32">
        <v>6041</v>
      </c>
      <c r="E92" s="32">
        <v>2</v>
      </c>
      <c r="F92" s="32" t="s">
        <v>344</v>
      </c>
      <c r="G92" s="29">
        <v>1.4988E-2</v>
      </c>
      <c r="H92" s="29">
        <v>3.6438030488644699E-3</v>
      </c>
      <c r="I92" s="29">
        <v>3.2783552222577721E-2</v>
      </c>
      <c r="J92" s="29">
        <v>1.2702003950847229E-2</v>
      </c>
      <c r="K92" s="29">
        <v>1.0819E-2</v>
      </c>
      <c r="L92" s="29">
        <v>7.1209332462999764E-3</v>
      </c>
      <c r="M92" s="29">
        <v>1.9639E-2</v>
      </c>
      <c r="N92" s="29">
        <v>4.6232328369623299E-3</v>
      </c>
      <c r="O92" s="29">
        <v>1.2869999999999999E-2</v>
      </c>
      <c r="P92" s="29">
        <v>2.8267383908045975E-3</v>
      </c>
    </row>
    <row r="93" spans="1:16" x14ac:dyDescent="0.25">
      <c r="A93" s="25" t="s">
        <v>345</v>
      </c>
      <c r="B93" s="30" t="s">
        <v>53</v>
      </c>
      <c r="C93" s="31" t="s">
        <v>346</v>
      </c>
      <c r="D93" s="32">
        <v>1384</v>
      </c>
      <c r="E93" s="32" t="s">
        <v>148</v>
      </c>
      <c r="F93" s="32" t="s">
        <v>347</v>
      </c>
      <c r="G93" s="29">
        <v>8.8672000000000001E-2</v>
      </c>
      <c r="H93" s="29">
        <v>6.7572999999999999E-3</v>
      </c>
      <c r="I93" s="29">
        <v>0.13414000000000001</v>
      </c>
      <c r="J93" s="29">
        <v>4.8758999999999997E-2</v>
      </c>
      <c r="K93" s="29">
        <v>7.1980000000000002E-2</v>
      </c>
      <c r="L93" s="29">
        <v>1.6725E-2</v>
      </c>
      <c r="M93" s="29">
        <v>9.3153E-2</v>
      </c>
      <c r="N93" s="29">
        <v>1.1749000000000001E-2</v>
      </c>
      <c r="O93" s="29">
        <v>9.3165999999999999E-2</v>
      </c>
      <c r="P93" s="29">
        <v>6.4573E-3</v>
      </c>
    </row>
    <row r="94" spans="1:16" x14ac:dyDescent="0.25">
      <c r="A94" s="25" t="s">
        <v>348</v>
      </c>
      <c r="B94" s="30" t="s">
        <v>53</v>
      </c>
      <c r="C94" s="31" t="s">
        <v>349</v>
      </c>
      <c r="D94" s="32">
        <v>1364</v>
      </c>
      <c r="E94" s="32">
        <v>4</v>
      </c>
      <c r="F94" s="32" t="s">
        <v>350</v>
      </c>
      <c r="G94" s="29">
        <v>6.1690000000000002E-2</v>
      </c>
      <c r="H94" s="29">
        <v>9.4900999999999996E-3</v>
      </c>
      <c r="I94" s="29">
        <v>0.10582</v>
      </c>
      <c r="J94" s="29">
        <v>1.319E-2</v>
      </c>
      <c r="K94" s="29">
        <v>4.3618999999999998E-2</v>
      </c>
      <c r="L94" s="29">
        <v>8.7116999999999993E-3</v>
      </c>
      <c r="M94" s="29">
        <v>7.4109999999999995E-2</v>
      </c>
      <c r="N94" s="29">
        <v>1.1256E-2</v>
      </c>
      <c r="O94" s="29">
        <v>5.0585999999999999E-2</v>
      </c>
      <c r="P94" s="29">
        <v>7.5329000000000004E-3</v>
      </c>
    </row>
    <row r="95" spans="1:16" x14ac:dyDescent="0.25">
      <c r="A95" s="25" t="s">
        <v>351</v>
      </c>
      <c r="B95" s="30" t="s">
        <v>53</v>
      </c>
      <c r="C95" s="31" t="s">
        <v>349</v>
      </c>
      <c r="D95" s="32">
        <v>1364</v>
      </c>
      <c r="E95" s="32" t="s">
        <v>233</v>
      </c>
      <c r="F95" s="32" t="s">
        <v>352</v>
      </c>
      <c r="G95" s="29">
        <v>9.2976000000000003E-2</v>
      </c>
      <c r="H95" s="29">
        <v>3.3792999999999997E-2</v>
      </c>
      <c r="I95" s="29">
        <v>0.15461</v>
      </c>
      <c r="J95" s="29">
        <v>4.3646999999999998E-2</v>
      </c>
      <c r="K95" s="29">
        <v>6.6269999999999996E-2</v>
      </c>
      <c r="L95" s="29">
        <v>2.7629000000000001E-2</v>
      </c>
      <c r="M95" s="29">
        <v>0.10817</v>
      </c>
      <c r="N95" s="29">
        <v>4.0358999999999999E-2</v>
      </c>
      <c r="O95" s="29">
        <v>7.6090000000000005E-2</v>
      </c>
      <c r="P95" s="29">
        <v>2.6705E-2</v>
      </c>
    </row>
    <row r="96" spans="1:16" x14ac:dyDescent="0.25">
      <c r="A96" s="25" t="s">
        <v>353</v>
      </c>
      <c r="B96" s="30" t="s">
        <v>53</v>
      </c>
      <c r="C96" s="31" t="s">
        <v>354</v>
      </c>
      <c r="D96" s="32">
        <v>1378</v>
      </c>
      <c r="E96" s="32">
        <v>1</v>
      </c>
      <c r="F96" s="32" t="s">
        <v>355</v>
      </c>
      <c r="G96" s="29">
        <v>6.336E-2</v>
      </c>
      <c r="H96" s="29">
        <v>6.0436999999999999E-3</v>
      </c>
      <c r="I96" s="29">
        <v>9.5083000000000001E-2</v>
      </c>
      <c r="J96" s="29">
        <v>2.4605999999999999E-2</v>
      </c>
      <c r="K96" s="29">
        <v>5.4335000000000001E-2</v>
      </c>
      <c r="L96" s="29">
        <v>7.1215000000000002E-3</v>
      </c>
      <c r="M96" s="29">
        <v>4.9239999999999999E-2</v>
      </c>
      <c r="N96" s="29">
        <v>1.1641E-2</v>
      </c>
      <c r="O96" s="29">
        <v>6.9009000000000001E-2</v>
      </c>
      <c r="P96" s="29">
        <v>5.4761000000000002E-3</v>
      </c>
    </row>
    <row r="97" spans="1:16" x14ac:dyDescent="0.25">
      <c r="A97" s="25" t="s">
        <v>356</v>
      </c>
      <c r="B97" s="30" t="s">
        <v>53</v>
      </c>
      <c r="C97" s="31" t="s">
        <v>354</v>
      </c>
      <c r="D97" s="32">
        <v>1378</v>
      </c>
      <c r="E97" s="32">
        <v>2</v>
      </c>
      <c r="F97" s="32" t="s">
        <v>357</v>
      </c>
      <c r="G97" s="29">
        <v>7.2493000000000002E-2</v>
      </c>
      <c r="H97" s="29">
        <v>6.2662999999999998E-3</v>
      </c>
      <c r="I97" s="29">
        <v>0.10879999999999999</v>
      </c>
      <c r="J97" s="29">
        <v>2.5520000000000001E-2</v>
      </c>
      <c r="K97" s="29">
        <v>6.2171999999999998E-2</v>
      </c>
      <c r="L97" s="29">
        <v>7.3927000000000003E-3</v>
      </c>
      <c r="M97" s="29">
        <v>5.6336999999999998E-2</v>
      </c>
      <c r="N97" s="29">
        <v>1.208E-2</v>
      </c>
      <c r="O97" s="29">
        <v>7.8965999999999995E-2</v>
      </c>
      <c r="P97" s="29">
        <v>5.6769999999999998E-3</v>
      </c>
    </row>
    <row r="98" spans="1:16" x14ac:dyDescent="0.25">
      <c r="A98" s="25" t="s">
        <v>358</v>
      </c>
      <c r="B98" s="30" t="s">
        <v>53</v>
      </c>
      <c r="C98" s="31" t="s">
        <v>354</v>
      </c>
      <c r="D98" s="32">
        <v>1378</v>
      </c>
      <c r="E98" s="32">
        <v>3</v>
      </c>
      <c r="F98" s="32" t="s">
        <v>359</v>
      </c>
      <c r="G98" s="29">
        <v>4.3714000000000003E-2</v>
      </c>
      <c r="H98" s="29">
        <v>3.7955000000000003E-2</v>
      </c>
      <c r="I98" s="29">
        <v>6.5559999999999993E-2</v>
      </c>
      <c r="J98" s="29">
        <v>0.16353000000000001</v>
      </c>
      <c r="K98" s="29">
        <v>3.6006999999999997E-2</v>
      </c>
      <c r="L98" s="29">
        <v>5.6153000000000002E-2</v>
      </c>
      <c r="M98" s="29">
        <v>3.6481E-2</v>
      </c>
      <c r="N98" s="29">
        <v>6.3893000000000005E-2</v>
      </c>
      <c r="O98" s="29">
        <v>4.6850999999999997E-2</v>
      </c>
      <c r="P98" s="29">
        <v>3.5395000000000003E-2</v>
      </c>
    </row>
    <row r="99" spans="1:16" x14ac:dyDescent="0.25">
      <c r="A99" s="25" t="s">
        <v>360</v>
      </c>
      <c r="B99" s="30" t="s">
        <v>53</v>
      </c>
      <c r="C99" s="31" t="s">
        <v>361</v>
      </c>
      <c r="D99" s="32"/>
      <c r="E99" s="32" t="s">
        <v>362</v>
      </c>
      <c r="F99" s="32" t="s">
        <v>363</v>
      </c>
      <c r="G99" s="29">
        <v>3.1648000000000003E-2</v>
      </c>
      <c r="H99" s="29">
        <v>2.9587693561147582E-2</v>
      </c>
      <c r="I99" s="29">
        <v>5.048380791851026E-2</v>
      </c>
      <c r="J99" s="29">
        <v>3.2544212913916133E-2</v>
      </c>
      <c r="K99" s="29">
        <v>3.5178000000000001E-2</v>
      </c>
      <c r="L99" s="29">
        <v>4.8011232294068278E-2</v>
      </c>
      <c r="M99" s="29">
        <v>3.1215E-2</v>
      </c>
      <c r="N99" s="29">
        <v>4.5563567336807297E-2</v>
      </c>
      <c r="O99" s="29">
        <v>3.8822000000000002E-2</v>
      </c>
      <c r="P99" s="29">
        <v>3.2272363244700966E-2</v>
      </c>
    </row>
    <row r="100" spans="1:16" x14ac:dyDescent="0.25">
      <c r="A100" s="25" t="s">
        <v>364</v>
      </c>
      <c r="B100" s="30" t="s">
        <v>53</v>
      </c>
      <c r="C100" s="31" t="s">
        <v>361</v>
      </c>
      <c r="D100" s="32"/>
      <c r="E100" s="32" t="s">
        <v>365</v>
      </c>
      <c r="F100" s="32" t="s">
        <v>366</v>
      </c>
      <c r="G100" s="29">
        <v>2.7925999999999999E-2</v>
      </c>
      <c r="H100" s="29">
        <v>2.0656646819223776E-2</v>
      </c>
      <c r="I100" s="29">
        <v>4.4632744166204961E-2</v>
      </c>
      <c r="J100" s="29">
        <v>2.3011836315188845E-2</v>
      </c>
      <c r="K100" s="29">
        <v>3.1087E-2</v>
      </c>
      <c r="L100" s="29">
        <v>3.3877169691142253E-2</v>
      </c>
      <c r="M100" s="29">
        <v>2.7588999999999999E-2</v>
      </c>
      <c r="N100" s="29">
        <v>3.2179902728052739E-2</v>
      </c>
      <c r="O100" s="29">
        <v>3.4276000000000001E-2</v>
      </c>
      <c r="P100" s="29">
        <v>2.281523930080739E-2</v>
      </c>
    </row>
    <row r="101" spans="1:16" x14ac:dyDescent="0.25">
      <c r="A101" s="25" t="s">
        <v>367</v>
      </c>
      <c r="B101" s="30" t="s">
        <v>55</v>
      </c>
      <c r="C101" s="31" t="s">
        <v>368</v>
      </c>
      <c r="D101" s="32">
        <v>1619</v>
      </c>
      <c r="E101" s="32">
        <v>1</v>
      </c>
      <c r="F101" s="32" t="s">
        <v>369</v>
      </c>
      <c r="G101" s="29">
        <v>0.20879</v>
      </c>
      <c r="H101" s="29">
        <v>2.8625000000000001E-2</v>
      </c>
      <c r="I101" s="29">
        <v>0.11754000000000001</v>
      </c>
      <c r="J101" s="29">
        <v>2.5704999999999999E-2</v>
      </c>
      <c r="K101" s="29">
        <v>7.0291000000000006E-2</v>
      </c>
      <c r="L101" s="29">
        <v>2.8008999999999999E-2</v>
      </c>
      <c r="M101" s="29">
        <v>0.10428</v>
      </c>
      <c r="N101" s="29">
        <v>1.9529999999999999E-2</v>
      </c>
      <c r="O101" s="29">
        <v>0.20849000000000001</v>
      </c>
      <c r="P101" s="29">
        <v>2.5946E-2</v>
      </c>
    </row>
    <row r="102" spans="1:16" x14ac:dyDescent="0.25">
      <c r="A102" s="25" t="s">
        <v>370</v>
      </c>
      <c r="B102" s="30" t="s">
        <v>55</v>
      </c>
      <c r="C102" s="31" t="s">
        <v>368</v>
      </c>
      <c r="D102" s="32">
        <v>1619</v>
      </c>
      <c r="E102" s="32">
        <v>2</v>
      </c>
      <c r="F102" s="32" t="s">
        <v>371</v>
      </c>
      <c r="G102" s="29">
        <v>0.22534000000000001</v>
      </c>
      <c r="H102" s="29">
        <v>4.5317999999999997E-2</v>
      </c>
      <c r="I102" s="29">
        <v>0.12958</v>
      </c>
      <c r="J102" s="29">
        <v>4.2110000000000002E-2</v>
      </c>
      <c r="K102" s="29">
        <v>7.8464000000000006E-2</v>
      </c>
      <c r="L102" s="29">
        <v>4.1547000000000001E-2</v>
      </c>
      <c r="M102" s="29">
        <v>0.11765</v>
      </c>
      <c r="N102" s="29">
        <v>3.2194E-2</v>
      </c>
      <c r="O102" s="29">
        <v>0.22531000000000001</v>
      </c>
      <c r="P102" s="29">
        <v>4.0821999999999997E-2</v>
      </c>
    </row>
    <row r="103" spans="1:16" x14ac:dyDescent="0.25">
      <c r="A103" s="25" t="s">
        <v>372</v>
      </c>
      <c r="B103" s="30" t="s">
        <v>55</v>
      </c>
      <c r="C103" s="31" t="s">
        <v>368</v>
      </c>
      <c r="D103" s="32">
        <v>1619</v>
      </c>
      <c r="E103" s="32">
        <v>3</v>
      </c>
      <c r="F103" s="32" t="s">
        <v>373</v>
      </c>
      <c r="G103" s="29">
        <v>0.62361</v>
      </c>
      <c r="H103" s="29">
        <v>5.8596000000000002E-2</v>
      </c>
      <c r="I103" s="29">
        <v>0.35226000000000002</v>
      </c>
      <c r="J103" s="29">
        <v>5.7613999999999999E-2</v>
      </c>
      <c r="K103" s="29">
        <v>0.21334</v>
      </c>
      <c r="L103" s="29">
        <v>5.1221999999999997E-2</v>
      </c>
      <c r="M103" s="29">
        <v>0.24962000000000001</v>
      </c>
      <c r="N103" s="29">
        <v>4.3506999999999997E-2</v>
      </c>
      <c r="O103" s="29">
        <v>0.51983000000000001</v>
      </c>
      <c r="P103" s="29">
        <v>4.9539E-2</v>
      </c>
    </row>
    <row r="104" spans="1:16" x14ac:dyDescent="0.25">
      <c r="A104" s="25" t="s">
        <v>374</v>
      </c>
      <c r="B104" s="30" t="s">
        <v>55</v>
      </c>
      <c r="C104" s="31" t="s">
        <v>368</v>
      </c>
      <c r="D104" s="32">
        <v>1619</v>
      </c>
      <c r="E104" s="32">
        <v>4</v>
      </c>
      <c r="F104" s="32" t="s">
        <v>375</v>
      </c>
      <c r="G104" s="29">
        <v>8.8409000000000001E-2</v>
      </c>
      <c r="H104" s="29">
        <v>2.3855999999999999E-2</v>
      </c>
      <c r="I104" s="29">
        <v>4.9055000000000001E-2</v>
      </c>
      <c r="J104" s="29">
        <v>1.7971999999999998E-2</v>
      </c>
      <c r="K104" s="29">
        <v>3.0585000000000001E-2</v>
      </c>
      <c r="L104" s="29">
        <v>2.0298E-2</v>
      </c>
      <c r="M104" s="29">
        <v>3.9527E-2</v>
      </c>
      <c r="N104" s="29">
        <v>1.6289999999999999E-2</v>
      </c>
      <c r="O104" s="29">
        <v>7.6816999999999996E-2</v>
      </c>
      <c r="P104" s="29">
        <v>2.1885999999999999E-2</v>
      </c>
    </row>
    <row r="105" spans="1:16" x14ac:dyDescent="0.25">
      <c r="A105" s="25" t="s">
        <v>376</v>
      </c>
      <c r="B105" s="30" t="s">
        <v>55</v>
      </c>
      <c r="C105" s="31" t="s">
        <v>377</v>
      </c>
      <c r="D105" s="32">
        <v>1599</v>
      </c>
      <c r="E105" s="32">
        <v>1</v>
      </c>
      <c r="F105" s="32" t="s">
        <v>378</v>
      </c>
      <c r="G105" s="29">
        <v>0.13396</v>
      </c>
      <c r="H105" s="29">
        <v>2.3991999999999999E-2</v>
      </c>
      <c r="I105" s="29">
        <v>7.0140999999999995E-2</v>
      </c>
      <c r="J105" s="29">
        <v>2.3177E-2</v>
      </c>
      <c r="K105" s="29">
        <v>3.9191999999999998E-2</v>
      </c>
      <c r="L105" s="29">
        <v>1.7843000000000001E-2</v>
      </c>
      <c r="M105" s="29">
        <v>5.8009999999999999E-2</v>
      </c>
      <c r="N105" s="29">
        <v>1.3968E-2</v>
      </c>
      <c r="O105" s="29">
        <v>0.13275000000000001</v>
      </c>
      <c r="P105" s="29">
        <v>2.6440000000000002E-2</v>
      </c>
    </row>
    <row r="106" spans="1:16" x14ac:dyDescent="0.25">
      <c r="A106" s="25" t="s">
        <v>379</v>
      </c>
      <c r="B106" s="30" t="s">
        <v>55</v>
      </c>
      <c r="C106" s="31" t="s">
        <v>377</v>
      </c>
      <c r="D106" s="32">
        <v>1599</v>
      </c>
      <c r="E106" s="32">
        <v>2</v>
      </c>
      <c r="F106" s="32" t="s">
        <v>380</v>
      </c>
      <c r="G106" s="29">
        <v>7.4802999999999994E-2</v>
      </c>
      <c r="H106" s="29">
        <v>3.6867999999999998E-2</v>
      </c>
      <c r="I106" s="29">
        <v>4.5749999999999999E-2</v>
      </c>
      <c r="J106" s="29">
        <v>3.3341999999999997E-2</v>
      </c>
      <c r="K106" s="29">
        <v>2.5388999999999998E-2</v>
      </c>
      <c r="L106" s="29">
        <v>2.2866999999999998E-2</v>
      </c>
      <c r="M106" s="29">
        <v>4.0443E-2</v>
      </c>
      <c r="N106" s="29">
        <v>2.1493999999999999E-2</v>
      </c>
      <c r="O106" s="29">
        <v>7.8927999999999998E-2</v>
      </c>
      <c r="P106" s="29">
        <v>4.4549999999999999E-2</v>
      </c>
    </row>
    <row r="107" spans="1:16" x14ac:dyDescent="0.25">
      <c r="A107" s="25" t="s">
        <v>381</v>
      </c>
      <c r="B107" s="30" t="s">
        <v>55</v>
      </c>
      <c r="C107" s="31" t="s">
        <v>382</v>
      </c>
      <c r="D107" s="32">
        <v>1626</v>
      </c>
      <c r="E107" s="32">
        <v>3</v>
      </c>
      <c r="F107" s="32" t="s">
        <v>383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>
        <v>0</v>
      </c>
    </row>
    <row r="108" spans="1:16" x14ac:dyDescent="0.25">
      <c r="A108" s="25" t="s">
        <v>384</v>
      </c>
      <c r="B108" s="30" t="s">
        <v>55</v>
      </c>
      <c r="C108" s="31" t="s">
        <v>382</v>
      </c>
      <c r="D108" s="32">
        <v>1626</v>
      </c>
      <c r="E108" s="32">
        <v>1</v>
      </c>
      <c r="F108" s="32"/>
      <c r="G108" s="29">
        <v>6.9460999999999995E-2</v>
      </c>
      <c r="H108" s="29">
        <v>1.7951000000000002E-2</v>
      </c>
      <c r="I108" s="29">
        <v>2.7008000000000001E-2</v>
      </c>
      <c r="J108" s="29">
        <v>9.9521999999999996E-3</v>
      </c>
      <c r="K108" s="29">
        <v>2.6349000000000001E-2</v>
      </c>
      <c r="L108" s="29">
        <v>1.9304999999999999E-2</v>
      </c>
      <c r="M108" s="29">
        <v>4.1207000000000001E-2</v>
      </c>
      <c r="N108" s="29">
        <v>1.8346000000000001E-2</v>
      </c>
      <c r="O108" s="29">
        <v>5.4928999999999999E-2</v>
      </c>
      <c r="P108" s="29">
        <v>2.6757E-2</v>
      </c>
    </row>
    <row r="109" spans="1:16" x14ac:dyDescent="0.25">
      <c r="A109" s="25" t="s">
        <v>385</v>
      </c>
      <c r="B109" s="30" t="s">
        <v>56</v>
      </c>
      <c r="C109" s="31" t="s">
        <v>386</v>
      </c>
      <c r="D109" s="32">
        <v>602</v>
      </c>
      <c r="E109" s="32">
        <v>1</v>
      </c>
      <c r="F109" s="32" t="s">
        <v>387</v>
      </c>
      <c r="G109" s="29">
        <v>2.1937999999999999E-2</v>
      </c>
      <c r="H109" s="29">
        <v>5.4537000000000002E-2</v>
      </c>
      <c r="I109" s="29">
        <v>5.7081E-2</v>
      </c>
      <c r="J109" s="29">
        <v>0.35481000000000001</v>
      </c>
      <c r="K109" s="29">
        <v>1.7179E-2</v>
      </c>
      <c r="L109" s="29">
        <v>6.6905000000000006E-2</v>
      </c>
      <c r="M109" s="29">
        <v>2.2162000000000001E-2</v>
      </c>
      <c r="N109" s="29">
        <v>8.6426000000000003E-2</v>
      </c>
      <c r="O109" s="29">
        <v>2.4989000000000001E-2</v>
      </c>
      <c r="P109" s="29">
        <v>4.2569000000000003E-2</v>
      </c>
    </row>
    <row r="110" spans="1:16" x14ac:dyDescent="0.25">
      <c r="A110" s="25" t="s">
        <v>388</v>
      </c>
      <c r="B110" s="30" t="s">
        <v>56</v>
      </c>
      <c r="C110" s="31" t="s">
        <v>386</v>
      </c>
      <c r="D110" s="32">
        <v>602</v>
      </c>
      <c r="E110" s="32">
        <v>2</v>
      </c>
      <c r="F110" s="32" t="s">
        <v>389</v>
      </c>
      <c r="G110" s="29">
        <v>2.1437999999999999E-2</v>
      </c>
      <c r="H110" s="29">
        <v>5.8173000000000002E-2</v>
      </c>
      <c r="I110" s="29">
        <v>5.5779000000000002E-2</v>
      </c>
      <c r="J110" s="29">
        <v>0.37785999999999997</v>
      </c>
      <c r="K110" s="29">
        <v>1.6787E-2</v>
      </c>
      <c r="L110" s="29">
        <v>7.1199999999999999E-2</v>
      </c>
      <c r="M110" s="29">
        <v>2.1656000000000002E-2</v>
      </c>
      <c r="N110" s="29">
        <v>9.2086000000000001E-2</v>
      </c>
      <c r="O110" s="29">
        <v>2.4417000000000001E-2</v>
      </c>
      <c r="P110" s="29">
        <v>4.5398000000000001E-2</v>
      </c>
    </row>
    <row r="111" spans="1:16" x14ac:dyDescent="0.25">
      <c r="A111" s="25" t="s">
        <v>390</v>
      </c>
      <c r="B111" s="30" t="s">
        <v>56</v>
      </c>
      <c r="C111" s="31" t="s">
        <v>391</v>
      </c>
      <c r="D111" s="32">
        <v>1552</v>
      </c>
      <c r="E111" s="32">
        <v>1</v>
      </c>
      <c r="F111" s="32" t="s">
        <v>392</v>
      </c>
      <c r="G111" s="29">
        <v>9.9612999999999993E-2</v>
      </c>
      <c r="H111" s="29">
        <v>2.5219999999999999E-2</v>
      </c>
      <c r="I111" s="29">
        <v>0.14366999999999999</v>
      </c>
      <c r="J111" s="29">
        <v>0.12001000000000001</v>
      </c>
      <c r="K111" s="29">
        <v>6.2817999999999999E-2</v>
      </c>
      <c r="L111" s="29">
        <v>3.1331999999999999E-2</v>
      </c>
      <c r="M111" s="29">
        <v>7.1726999999999999E-2</v>
      </c>
      <c r="N111" s="29">
        <v>3.7558000000000001E-2</v>
      </c>
      <c r="O111" s="29">
        <v>7.9464000000000007E-2</v>
      </c>
      <c r="P111" s="29">
        <v>2.06E-2</v>
      </c>
    </row>
    <row r="112" spans="1:16" x14ac:dyDescent="0.25">
      <c r="A112" s="25" t="s">
        <v>393</v>
      </c>
      <c r="B112" s="30" t="s">
        <v>56</v>
      </c>
      <c r="C112" s="31" t="s">
        <v>391</v>
      </c>
      <c r="D112" s="32">
        <v>1552</v>
      </c>
      <c r="E112" s="32">
        <v>2</v>
      </c>
      <c r="F112" s="32" t="s">
        <v>394</v>
      </c>
      <c r="G112" s="29">
        <v>0.11002000000000001</v>
      </c>
      <c r="H112" s="29">
        <v>2.8497999999999999E-2</v>
      </c>
      <c r="I112" s="29">
        <v>0.15867000000000001</v>
      </c>
      <c r="J112" s="29">
        <v>0.13522000000000001</v>
      </c>
      <c r="K112" s="29">
        <v>6.9377999999999995E-2</v>
      </c>
      <c r="L112" s="29">
        <v>3.5325000000000002E-2</v>
      </c>
      <c r="M112" s="29">
        <v>7.9216999999999996E-2</v>
      </c>
      <c r="N112" s="29">
        <v>4.2319000000000002E-2</v>
      </c>
      <c r="O112" s="29">
        <v>8.7762999999999994E-2</v>
      </c>
      <c r="P112" s="29">
        <v>2.3276000000000002E-2</v>
      </c>
    </row>
    <row r="113" spans="1:16" x14ac:dyDescent="0.25">
      <c r="A113" s="25" t="s">
        <v>395</v>
      </c>
      <c r="B113" s="30" t="s">
        <v>56</v>
      </c>
      <c r="C113" s="31" t="s">
        <v>396</v>
      </c>
      <c r="D113" s="32">
        <v>1571</v>
      </c>
      <c r="E113" s="32" t="s">
        <v>148</v>
      </c>
      <c r="F113" s="32" t="s">
        <v>397</v>
      </c>
      <c r="G113" s="29">
        <v>0.20791999999999999</v>
      </c>
      <c r="H113" s="29">
        <v>3.9889000000000001E-2</v>
      </c>
      <c r="I113" s="29">
        <v>0.60326000000000002</v>
      </c>
      <c r="J113" s="29">
        <v>9.2520000000000005E-2</v>
      </c>
      <c r="K113" s="29">
        <v>0.12232</v>
      </c>
      <c r="L113" s="29">
        <v>4.2081E-2</v>
      </c>
      <c r="M113" s="29">
        <v>0.219</v>
      </c>
      <c r="N113" s="29">
        <v>6.1217000000000001E-2</v>
      </c>
      <c r="O113" s="29">
        <v>0.19681999999999999</v>
      </c>
      <c r="P113" s="29">
        <v>2.3959999999999999E-2</v>
      </c>
    </row>
    <row r="114" spans="1:16" x14ac:dyDescent="0.25">
      <c r="A114" s="25" t="s">
        <v>398</v>
      </c>
      <c r="B114" s="30" t="s">
        <v>56</v>
      </c>
      <c r="C114" s="31" t="s">
        <v>399</v>
      </c>
      <c r="D114" s="32">
        <v>1572</v>
      </c>
      <c r="E114" s="32" t="s">
        <v>233</v>
      </c>
      <c r="F114" s="32" t="s">
        <v>400</v>
      </c>
      <c r="G114" s="29">
        <v>2.664130874808952E-2</v>
      </c>
      <c r="H114" s="29">
        <v>3.1256486061235926E-2</v>
      </c>
      <c r="I114" s="29">
        <v>3.4143753220765169E-2</v>
      </c>
      <c r="J114" s="29">
        <v>7.2951922301700292E-2</v>
      </c>
      <c r="K114" s="29">
        <v>1.9332464538974161E-2</v>
      </c>
      <c r="L114" s="29">
        <v>3.164587424883631E-2</v>
      </c>
      <c r="M114" s="29">
        <v>2.876257420470725E-2</v>
      </c>
      <c r="N114" s="29">
        <v>4.1322468517709973E-2</v>
      </c>
      <c r="O114" s="29">
        <v>1.2236738981378019E-2</v>
      </c>
      <c r="P114" s="29">
        <v>2.4108320931058944E-2</v>
      </c>
    </row>
    <row r="115" spans="1:16" x14ac:dyDescent="0.25">
      <c r="A115" s="25" t="s">
        <v>401</v>
      </c>
      <c r="B115" s="30" t="s">
        <v>56</v>
      </c>
      <c r="C115" s="31" t="s">
        <v>402</v>
      </c>
      <c r="D115" s="32">
        <v>1554</v>
      </c>
      <c r="E115" s="32">
        <v>3</v>
      </c>
      <c r="F115" s="32" t="s">
        <v>403</v>
      </c>
      <c r="G115" s="29">
        <v>6.6744999999999999E-2</v>
      </c>
      <c r="H115" s="29">
        <v>1.3861999999999999E-2</v>
      </c>
      <c r="I115" s="29">
        <v>0.18262</v>
      </c>
      <c r="J115" s="29">
        <v>0.11888</v>
      </c>
      <c r="K115" s="29">
        <v>5.0339000000000002E-2</v>
      </c>
      <c r="L115" s="29">
        <v>2.1388999999999998E-2</v>
      </c>
      <c r="M115" s="29">
        <v>6.7036999999999999E-2</v>
      </c>
      <c r="N115" s="29">
        <v>2.6776999999999999E-2</v>
      </c>
      <c r="O115" s="29">
        <v>7.6684000000000002E-2</v>
      </c>
      <c r="P115" s="29">
        <v>1.2586E-2</v>
      </c>
    </row>
    <row r="116" spans="1:16" x14ac:dyDescent="0.25">
      <c r="A116" s="25" t="s">
        <v>404</v>
      </c>
      <c r="B116" s="30" t="s">
        <v>56</v>
      </c>
      <c r="C116" s="31" t="s">
        <v>402</v>
      </c>
      <c r="D116" s="32">
        <v>1554</v>
      </c>
      <c r="E116" s="32" t="s">
        <v>405</v>
      </c>
      <c r="F116" s="32" t="s">
        <v>406</v>
      </c>
      <c r="G116" s="29">
        <v>3.9996038708896384E-2</v>
      </c>
      <c r="H116" s="29">
        <v>1.324290428748136E-2</v>
      </c>
      <c r="I116" s="29">
        <v>7.4838678098796851E-2</v>
      </c>
      <c r="J116" s="29">
        <v>9.6690246225269436E-2</v>
      </c>
      <c r="K116" s="29">
        <v>2.6205486339000782E-2</v>
      </c>
      <c r="L116" s="29">
        <v>1.7001473402442711E-2</v>
      </c>
      <c r="M116" s="29">
        <v>4.0472635648328648E-2</v>
      </c>
      <c r="N116" s="29">
        <v>2.5661701864519163E-2</v>
      </c>
      <c r="O116" s="29">
        <v>3.4261031602586124E-2</v>
      </c>
      <c r="P116" s="29">
        <v>1.0058030349812086E-2</v>
      </c>
    </row>
    <row r="117" spans="1:16" x14ac:dyDescent="0.25">
      <c r="A117" s="25" t="s">
        <v>407</v>
      </c>
      <c r="B117" s="30" t="s">
        <v>56</v>
      </c>
      <c r="C117" s="31" t="s">
        <v>408</v>
      </c>
      <c r="D117" s="32">
        <v>1573</v>
      </c>
      <c r="E117" s="32">
        <v>1</v>
      </c>
      <c r="F117" s="32" t="s">
        <v>409</v>
      </c>
      <c r="G117" s="29">
        <v>0.14308000000000001</v>
      </c>
      <c r="H117" s="29">
        <v>7.5608000000000003E-3</v>
      </c>
      <c r="I117" s="29">
        <v>0.38521</v>
      </c>
      <c r="J117" s="29">
        <v>2.4441000000000001E-2</v>
      </c>
      <c r="K117" s="29">
        <v>8.8675000000000004E-2</v>
      </c>
      <c r="L117" s="29">
        <v>9.2753999999999996E-3</v>
      </c>
      <c r="M117" s="29">
        <v>0.17882000000000001</v>
      </c>
      <c r="N117" s="29">
        <v>8.0058000000000004E-3</v>
      </c>
      <c r="O117" s="29">
        <v>0.11362</v>
      </c>
      <c r="P117" s="29">
        <v>4.5802000000000004E-3</v>
      </c>
    </row>
    <row r="118" spans="1:16" x14ac:dyDescent="0.25">
      <c r="A118" s="25" t="s">
        <v>410</v>
      </c>
      <c r="B118" s="30" t="s">
        <v>56</v>
      </c>
      <c r="C118" s="31" t="s">
        <v>408</v>
      </c>
      <c r="D118" s="32">
        <v>1573</v>
      </c>
      <c r="E118" s="32">
        <v>2</v>
      </c>
      <c r="F118" s="32" t="s">
        <v>411</v>
      </c>
      <c r="G118" s="29">
        <v>2.3124998199234293E-2</v>
      </c>
      <c r="H118" s="29">
        <v>6.4346406019664239E-3</v>
      </c>
      <c r="I118" s="29">
        <v>6.2649423556916883E-2</v>
      </c>
      <c r="J118" s="29">
        <v>2.2943791130476423E-2</v>
      </c>
      <c r="K118" s="29">
        <v>1.6418313588569763E-2</v>
      </c>
      <c r="L118" s="29">
        <v>8.421209616484104E-3</v>
      </c>
      <c r="M118" s="29">
        <v>2.4109727137419955E-2</v>
      </c>
      <c r="N118" s="29">
        <v>1.0306261101678016E-2</v>
      </c>
      <c r="O118" s="29">
        <v>2.3556017858928597E-2</v>
      </c>
      <c r="P118" s="29">
        <v>6.0746470185395083E-3</v>
      </c>
    </row>
    <row r="119" spans="1:16" x14ac:dyDescent="0.25">
      <c r="A119" s="25" t="s">
        <v>412</v>
      </c>
      <c r="B119" s="30" t="s">
        <v>57</v>
      </c>
      <c r="C119" s="31" t="s">
        <v>413</v>
      </c>
      <c r="D119" s="32">
        <v>1507</v>
      </c>
      <c r="E119" s="32">
        <v>1</v>
      </c>
      <c r="F119" s="32"/>
      <c r="G119" s="29">
        <v>1.5803523433843683E-2</v>
      </c>
      <c r="H119" s="29">
        <v>1.0357E-2</v>
      </c>
      <c r="I119" s="29">
        <v>5.4917828435436826E-3</v>
      </c>
      <c r="J119" s="29">
        <v>1.0651919205684804E-3</v>
      </c>
      <c r="K119" s="29">
        <v>1.1159562811396833E-2</v>
      </c>
      <c r="L119" s="29">
        <v>1.115079437683592E-2</v>
      </c>
      <c r="M119" s="29">
        <v>8.778349315292349E-3</v>
      </c>
      <c r="N119" s="29">
        <v>1.7101269791503372E-2</v>
      </c>
      <c r="O119" s="29">
        <v>1.0984000000000001E-2</v>
      </c>
      <c r="P119" s="29">
        <v>7.5297999999999997E-3</v>
      </c>
    </row>
    <row r="120" spans="1:16" x14ac:dyDescent="0.25">
      <c r="A120" s="25" t="s">
        <v>414</v>
      </c>
      <c r="B120" s="30" t="s">
        <v>57</v>
      </c>
      <c r="C120" s="31" t="s">
        <v>413</v>
      </c>
      <c r="D120" s="32">
        <v>1507</v>
      </c>
      <c r="E120" s="32">
        <v>2</v>
      </c>
      <c r="F120" s="32"/>
      <c r="G120" s="29">
        <v>1.4930572641572507E-2</v>
      </c>
      <c r="H120" s="29">
        <v>1.0515999999999999E-2</v>
      </c>
      <c r="I120" s="29">
        <v>5.1881699554736692E-3</v>
      </c>
      <c r="J120" s="29">
        <v>1.0820931373503359E-3</v>
      </c>
      <c r="K120" s="29">
        <v>1.0542527151963329E-2</v>
      </c>
      <c r="L120" s="29">
        <v>1.1321576164498531E-2</v>
      </c>
      <c r="M120" s="29">
        <v>8.2929958492662693E-3</v>
      </c>
      <c r="N120" s="29">
        <v>1.7365104248314781E-2</v>
      </c>
      <c r="O120" s="29">
        <v>1.0376E-2</v>
      </c>
      <c r="P120" s="29">
        <v>7.6451000000000002E-3</v>
      </c>
    </row>
    <row r="121" spans="1:16" x14ac:dyDescent="0.25">
      <c r="A121" s="25" t="s">
        <v>415</v>
      </c>
      <c r="B121" s="30" t="s">
        <v>57</v>
      </c>
      <c r="C121" s="31" t="s">
        <v>413</v>
      </c>
      <c r="D121" s="32">
        <v>1507</v>
      </c>
      <c r="E121" s="32">
        <v>3</v>
      </c>
      <c r="F121" s="32"/>
      <c r="G121" s="29">
        <v>3.1381023935281138E-2</v>
      </c>
      <c r="H121" s="29">
        <v>1.2573000000000001E-2</v>
      </c>
      <c r="I121" s="29">
        <v>1.0904809663749427E-2</v>
      </c>
      <c r="J121" s="29">
        <v>1.302473376813005E-3</v>
      </c>
      <c r="K121" s="29">
        <v>2.21592368205317E-2</v>
      </c>
      <c r="L121" s="29">
        <v>1.3541325220310532E-2</v>
      </c>
      <c r="M121" s="29">
        <v>1.7429967447789001E-2</v>
      </c>
      <c r="N121" s="29">
        <v>2.0810942153942621E-2</v>
      </c>
      <c r="O121" s="29">
        <v>2.181E-2</v>
      </c>
      <c r="P121" s="29">
        <v>9.1435000000000006E-3</v>
      </c>
    </row>
    <row r="122" spans="1:16" x14ac:dyDescent="0.25">
      <c r="A122" s="25" t="s">
        <v>416</v>
      </c>
      <c r="B122" s="30" t="s">
        <v>57</v>
      </c>
      <c r="C122" s="31" t="s">
        <v>413</v>
      </c>
      <c r="D122" s="32">
        <v>1507</v>
      </c>
      <c r="E122" s="32">
        <v>4</v>
      </c>
      <c r="F122" s="32" t="s">
        <v>417</v>
      </c>
      <c r="G122" s="29">
        <v>0.15024999999999999</v>
      </c>
      <c r="H122" s="29">
        <v>6.0276999999999997E-2</v>
      </c>
      <c r="I122" s="29">
        <v>6.0919000000000001E-2</v>
      </c>
      <c r="J122" s="29">
        <v>1.1376000000000001E-2</v>
      </c>
      <c r="K122" s="29">
        <v>8.4126000000000006E-2</v>
      </c>
      <c r="L122" s="29">
        <v>7.8960000000000002E-2</v>
      </c>
      <c r="M122" s="29">
        <v>0.11786000000000001</v>
      </c>
      <c r="N122" s="29">
        <v>9.35E-2</v>
      </c>
      <c r="O122" s="29">
        <v>0.15883</v>
      </c>
      <c r="P122" s="29">
        <v>5.0719E-2</v>
      </c>
    </row>
    <row r="123" spans="1:16" x14ac:dyDescent="0.25">
      <c r="A123" s="25" t="s">
        <v>418</v>
      </c>
      <c r="B123" s="30" t="s">
        <v>58</v>
      </c>
      <c r="C123" s="31" t="s">
        <v>419</v>
      </c>
      <c r="D123" s="32"/>
      <c r="E123" s="32">
        <v>1</v>
      </c>
      <c r="F123" s="32" t="s">
        <v>420</v>
      </c>
      <c r="G123" s="29">
        <v>8.9644000000000001E-2</v>
      </c>
      <c r="H123" s="29">
        <v>4.5954000000000002E-2</v>
      </c>
      <c r="I123" s="29">
        <v>0.23249</v>
      </c>
      <c r="J123" s="29">
        <v>0.10947999999999999</v>
      </c>
      <c r="K123" s="29">
        <v>8.9360999999999996E-2</v>
      </c>
      <c r="L123" s="29">
        <v>5.4231000000000001E-2</v>
      </c>
      <c r="M123" s="29">
        <v>8.8278999999999996E-2</v>
      </c>
      <c r="N123" s="29">
        <v>4.7801999999999997E-2</v>
      </c>
      <c r="O123" s="29">
        <v>9.2604000000000006E-2</v>
      </c>
      <c r="P123" s="29">
        <v>4.2029999999999998E-2</v>
      </c>
    </row>
    <row r="124" spans="1:16" x14ac:dyDescent="0.25">
      <c r="A124" s="25" t="s">
        <v>421</v>
      </c>
      <c r="B124" s="30" t="s">
        <v>58</v>
      </c>
      <c r="C124" s="31" t="s">
        <v>419</v>
      </c>
      <c r="D124" s="32"/>
      <c r="E124" s="32">
        <v>2</v>
      </c>
      <c r="F124" s="32" t="s">
        <v>422</v>
      </c>
      <c r="G124" s="29">
        <v>9.1226000000000002E-2</v>
      </c>
      <c r="H124" s="29">
        <v>4.6129999999999997E-2</v>
      </c>
      <c r="I124" s="29">
        <v>0.23668</v>
      </c>
      <c r="J124" s="29">
        <v>0.10989</v>
      </c>
      <c r="K124" s="29">
        <v>9.0970999999999996E-2</v>
      </c>
      <c r="L124" s="29">
        <v>5.4436999999999999E-2</v>
      </c>
      <c r="M124" s="29">
        <v>8.9870000000000005E-2</v>
      </c>
      <c r="N124" s="29">
        <v>4.7981999999999997E-2</v>
      </c>
      <c r="O124" s="29">
        <v>9.4240000000000004E-2</v>
      </c>
      <c r="P124" s="29">
        <v>4.2190999999999999E-2</v>
      </c>
    </row>
    <row r="125" spans="1:16" x14ac:dyDescent="0.25">
      <c r="A125" s="25" t="s">
        <v>423</v>
      </c>
      <c r="B125" s="30" t="s">
        <v>58</v>
      </c>
      <c r="C125" s="31" t="s">
        <v>424</v>
      </c>
      <c r="D125" s="32">
        <v>1702</v>
      </c>
      <c r="E125" s="32" t="s">
        <v>425</v>
      </c>
      <c r="F125" s="32" t="s">
        <v>426</v>
      </c>
      <c r="G125" s="29">
        <v>6.7277000000000003E-2</v>
      </c>
      <c r="H125" s="29">
        <v>3.2217000000000003E-2</v>
      </c>
      <c r="I125" s="29">
        <v>7.0383000000000001E-2</v>
      </c>
      <c r="J125" s="29">
        <v>2.2921E-2</v>
      </c>
      <c r="K125" s="29">
        <v>7.3934E-2</v>
      </c>
      <c r="L125" s="29">
        <v>2.7373000000000001E-2</v>
      </c>
      <c r="M125" s="29">
        <v>8.7668999999999997E-2</v>
      </c>
      <c r="N125" s="29">
        <v>3.4626999999999998E-2</v>
      </c>
      <c r="O125" s="29">
        <v>6.0544000000000001E-2</v>
      </c>
      <c r="P125" s="29">
        <v>2.3746E-2</v>
      </c>
    </row>
    <row r="126" spans="1:16" x14ac:dyDescent="0.25">
      <c r="A126" s="25" t="s">
        <v>427</v>
      </c>
      <c r="B126" s="30" t="s">
        <v>58</v>
      </c>
      <c r="C126" s="31" t="s">
        <v>428</v>
      </c>
      <c r="D126" s="32"/>
      <c r="E126" s="32" t="s">
        <v>429</v>
      </c>
      <c r="F126" s="32" t="s">
        <v>355</v>
      </c>
      <c r="G126" s="29">
        <v>6.8465999999999999E-2</v>
      </c>
      <c r="H126" s="29">
        <v>2.4967E-2</v>
      </c>
      <c r="I126" s="29">
        <v>7.1240999999999999E-2</v>
      </c>
      <c r="J126" s="29">
        <v>1.7611000000000002E-2</v>
      </c>
      <c r="K126" s="29">
        <v>7.0186999999999999E-2</v>
      </c>
      <c r="L126" s="29">
        <v>2.0924999999999999E-2</v>
      </c>
      <c r="M126" s="29">
        <v>8.9816000000000007E-2</v>
      </c>
      <c r="N126" s="29">
        <v>2.5274000000000001E-2</v>
      </c>
      <c r="O126" s="29">
        <v>6.2803999999999999E-2</v>
      </c>
      <c r="P126" s="29">
        <v>1.8763999999999999E-2</v>
      </c>
    </row>
    <row r="127" spans="1:16" x14ac:dyDescent="0.25">
      <c r="A127" s="34" t="s">
        <v>430</v>
      </c>
      <c r="B127" s="30" t="s">
        <v>58</v>
      </c>
      <c r="C127" s="31" t="s">
        <v>431</v>
      </c>
      <c r="D127" s="32"/>
      <c r="E127" s="32" t="s">
        <v>432</v>
      </c>
      <c r="F127" s="32" t="s">
        <v>433</v>
      </c>
      <c r="G127" s="29">
        <v>0.10005</v>
      </c>
      <c r="H127" s="29">
        <v>2.4962000000000002E-2</v>
      </c>
      <c r="I127" s="29">
        <v>0.12970000000000001</v>
      </c>
      <c r="J127" s="29">
        <v>4.0098000000000002E-2</v>
      </c>
      <c r="K127" s="29">
        <v>0.11926</v>
      </c>
      <c r="L127" s="29">
        <v>4.6420000000000003E-2</v>
      </c>
      <c r="M127" s="29">
        <v>0.10796</v>
      </c>
      <c r="N127" s="29">
        <v>3.3263000000000001E-2</v>
      </c>
      <c r="O127" s="29">
        <v>9.0573000000000001E-2</v>
      </c>
      <c r="P127" s="29">
        <v>2.0964E-2</v>
      </c>
    </row>
    <row r="128" spans="1:16" x14ac:dyDescent="0.25">
      <c r="A128" s="25" t="s">
        <v>434</v>
      </c>
      <c r="B128" s="30" t="s">
        <v>58</v>
      </c>
      <c r="C128" s="31" t="s">
        <v>431</v>
      </c>
      <c r="D128" s="32"/>
      <c r="E128" s="32" t="s">
        <v>435</v>
      </c>
      <c r="F128" s="32" t="s">
        <v>436</v>
      </c>
      <c r="G128" s="29">
        <v>0.10481</v>
      </c>
      <c r="H128" s="29">
        <v>3.1038E-2</v>
      </c>
      <c r="I128" s="29">
        <v>0.16505</v>
      </c>
      <c r="J128" s="29">
        <v>4.4757999999999999E-2</v>
      </c>
      <c r="K128" s="29">
        <v>0.11176</v>
      </c>
      <c r="L128" s="29">
        <v>4.0072999999999998E-2</v>
      </c>
      <c r="M128" s="29">
        <v>0.10342</v>
      </c>
      <c r="N128" s="29">
        <v>3.0634000000000002E-2</v>
      </c>
      <c r="O128" s="29">
        <v>9.9043000000000006E-2</v>
      </c>
      <c r="P128" s="29">
        <v>3.3508999999999997E-2</v>
      </c>
    </row>
    <row r="129" spans="1:16" x14ac:dyDescent="0.25">
      <c r="A129" s="25" t="s">
        <v>437</v>
      </c>
      <c r="B129" s="30" t="s">
        <v>58</v>
      </c>
      <c r="C129" s="31" t="s">
        <v>438</v>
      </c>
      <c r="D129" s="32">
        <v>1733</v>
      </c>
      <c r="E129" s="32" t="s">
        <v>148</v>
      </c>
      <c r="F129" s="32" t="s">
        <v>439</v>
      </c>
      <c r="G129" s="29">
        <v>0.42836999999999997</v>
      </c>
      <c r="H129" s="29">
        <v>0.11791</v>
      </c>
      <c r="I129" s="29">
        <v>0.39579999999999999</v>
      </c>
      <c r="J129" s="29">
        <v>0.12414</v>
      </c>
      <c r="K129" s="29">
        <v>0.32401000000000002</v>
      </c>
      <c r="L129" s="29">
        <v>0.16499</v>
      </c>
      <c r="M129" s="29">
        <v>0.33367999999999998</v>
      </c>
      <c r="N129" s="29">
        <v>0.17680000000000001</v>
      </c>
      <c r="O129" s="29">
        <v>0.50629999999999997</v>
      </c>
      <c r="P129" s="29">
        <v>0.14102999999999999</v>
      </c>
    </row>
    <row r="130" spans="1:16" x14ac:dyDescent="0.25">
      <c r="A130" s="25" t="s">
        <v>440</v>
      </c>
      <c r="B130" s="30" t="s">
        <v>58</v>
      </c>
      <c r="C130" s="31" t="s">
        <v>438</v>
      </c>
      <c r="D130" s="32">
        <v>1733</v>
      </c>
      <c r="E130" s="32" t="s">
        <v>277</v>
      </c>
      <c r="F130" s="32" t="s">
        <v>441</v>
      </c>
      <c r="G130" s="29">
        <v>2.5600111911562837E-2</v>
      </c>
      <c r="H130" s="29">
        <v>2.4648045754763495E-2</v>
      </c>
      <c r="I130" s="29">
        <v>3.86275867690066E-2</v>
      </c>
      <c r="J130" s="29">
        <v>4.7125854388526164E-2</v>
      </c>
      <c r="K130" s="29">
        <v>3.2817194866731153E-2</v>
      </c>
      <c r="L130" s="29">
        <v>4.6674782097090459E-2</v>
      </c>
      <c r="M130" s="29">
        <v>2.7244721834052837E-2</v>
      </c>
      <c r="N130" s="29">
        <v>2.8932305298022234E-2</v>
      </c>
      <c r="O130" s="29">
        <v>3.1822609094998393E-2</v>
      </c>
      <c r="P130" s="29">
        <v>2.695382737644849E-2</v>
      </c>
    </row>
    <row r="131" spans="1:16" x14ac:dyDescent="0.25">
      <c r="A131" s="25" t="s">
        <v>442</v>
      </c>
      <c r="B131" s="30" t="s">
        <v>58</v>
      </c>
      <c r="C131" s="31" t="s">
        <v>443</v>
      </c>
      <c r="D131" s="32"/>
      <c r="E131" s="32">
        <v>3</v>
      </c>
      <c r="F131" s="32" t="s">
        <v>444</v>
      </c>
      <c r="G131" s="29">
        <v>5.4288391817897373E-2</v>
      </c>
      <c r="H131" s="29">
        <v>2.1016184873317412E-2</v>
      </c>
      <c r="I131" s="29">
        <v>5.4167202735126672E-2</v>
      </c>
      <c r="J131" s="29">
        <v>3.6209366770147834E-2</v>
      </c>
      <c r="K131" s="29">
        <v>6.4325197778459298E-2</v>
      </c>
      <c r="L131" s="29">
        <v>2.9955457166789396E-2</v>
      </c>
      <c r="M131" s="29">
        <v>5.2771109843314006E-2</v>
      </c>
      <c r="N131" s="29">
        <v>2.7960268585157936E-2</v>
      </c>
      <c r="O131" s="29">
        <v>4.3733500480239912E-2</v>
      </c>
      <c r="P131" s="29">
        <v>2.2066824834428643E-2</v>
      </c>
    </row>
    <row r="132" spans="1:16" x14ac:dyDescent="0.25">
      <c r="A132" s="25" t="s">
        <v>445</v>
      </c>
      <c r="B132" s="30" t="s">
        <v>58</v>
      </c>
      <c r="C132" s="31" t="s">
        <v>446</v>
      </c>
      <c r="D132" s="32">
        <v>1743</v>
      </c>
      <c r="E132" s="32">
        <v>6</v>
      </c>
      <c r="F132" s="32" t="s">
        <v>447</v>
      </c>
      <c r="G132" s="29">
        <v>0.11765</v>
      </c>
      <c r="H132" s="29">
        <v>1.0368E-2</v>
      </c>
      <c r="I132" s="29">
        <v>0.12855</v>
      </c>
      <c r="J132" s="29">
        <v>1.6050999999999999E-2</v>
      </c>
      <c r="K132" s="29">
        <v>0.13386000000000001</v>
      </c>
      <c r="L132" s="29">
        <v>1.5980999999999999E-2</v>
      </c>
      <c r="M132" s="29">
        <v>9.5390000000000003E-2</v>
      </c>
      <c r="N132" s="29">
        <v>1.5827000000000001E-2</v>
      </c>
      <c r="O132" s="29">
        <v>0.10092</v>
      </c>
      <c r="P132" s="29">
        <v>1.393E-2</v>
      </c>
    </row>
    <row r="133" spans="1:16" x14ac:dyDescent="0.25">
      <c r="A133" s="25" t="s">
        <v>448</v>
      </c>
      <c r="B133" s="30" t="s">
        <v>58</v>
      </c>
      <c r="C133" s="31" t="s">
        <v>446</v>
      </c>
      <c r="D133" s="32">
        <v>1743</v>
      </c>
      <c r="E133" s="32">
        <v>7</v>
      </c>
      <c r="F133" s="32" t="s">
        <v>449</v>
      </c>
      <c r="G133" s="29">
        <v>0.17918999999999999</v>
      </c>
      <c r="H133" s="29">
        <v>1.7696E-2</v>
      </c>
      <c r="I133" s="29">
        <v>0.31863999999999998</v>
      </c>
      <c r="J133" s="29">
        <v>3.6013000000000003E-2</v>
      </c>
      <c r="K133" s="29">
        <v>0.20064000000000001</v>
      </c>
      <c r="L133" s="29">
        <v>2.3132E-2</v>
      </c>
      <c r="M133" s="29">
        <v>0.16916</v>
      </c>
      <c r="N133" s="29">
        <v>2.0174000000000001E-2</v>
      </c>
      <c r="O133" s="29">
        <v>0.16364999999999999</v>
      </c>
      <c r="P133" s="29">
        <v>2.1711999999999999E-2</v>
      </c>
    </row>
    <row r="134" spans="1:16" x14ac:dyDescent="0.25">
      <c r="A134" s="25" t="s">
        <v>450</v>
      </c>
      <c r="B134" s="30" t="s">
        <v>58</v>
      </c>
      <c r="C134" s="31" t="s">
        <v>446</v>
      </c>
      <c r="D134" s="32">
        <v>1743</v>
      </c>
      <c r="E134" s="32" t="s">
        <v>451</v>
      </c>
      <c r="F134" s="32" t="s">
        <v>452</v>
      </c>
      <c r="G134" s="29">
        <v>0.12189</v>
      </c>
      <c r="H134" s="29">
        <v>6.6164000000000001E-2</v>
      </c>
      <c r="I134" s="29">
        <v>0.30049999999999999</v>
      </c>
      <c r="J134" s="29">
        <v>0.14848</v>
      </c>
      <c r="K134" s="29">
        <v>0.1303</v>
      </c>
      <c r="L134" s="29">
        <v>6.8601999999999996E-2</v>
      </c>
      <c r="M134" s="29">
        <v>0.11632000000000001</v>
      </c>
      <c r="N134" s="29">
        <v>6.0704000000000001E-2</v>
      </c>
      <c r="O134" s="29">
        <v>0.11405999999999999</v>
      </c>
      <c r="P134" s="29">
        <v>6.2720999999999999E-2</v>
      </c>
    </row>
    <row r="135" spans="1:16" x14ac:dyDescent="0.25">
      <c r="A135" s="25" t="s">
        <v>453</v>
      </c>
      <c r="B135" s="30" t="s">
        <v>58</v>
      </c>
      <c r="C135" s="31" t="s">
        <v>454</v>
      </c>
      <c r="D135" s="32">
        <v>1745</v>
      </c>
      <c r="E135" s="32" t="s">
        <v>455</v>
      </c>
      <c r="F135" s="32" t="s">
        <v>456</v>
      </c>
      <c r="G135" s="29">
        <v>5.8665000000000002E-2</v>
      </c>
      <c r="H135" s="29">
        <v>1.8648999999999999E-2</v>
      </c>
      <c r="I135" s="29">
        <v>7.9201999999999995E-2</v>
      </c>
      <c r="J135" s="29">
        <v>4.2667999999999998E-2</v>
      </c>
      <c r="K135" s="29">
        <v>6.9084000000000007E-2</v>
      </c>
      <c r="L135" s="29">
        <v>3.3062000000000001E-2</v>
      </c>
      <c r="M135" s="29">
        <v>5.2665999999999998E-2</v>
      </c>
      <c r="N135" s="29">
        <v>2.3047000000000002E-2</v>
      </c>
      <c r="O135" s="29">
        <v>6.4847000000000002E-2</v>
      </c>
      <c r="P135" s="29">
        <v>2.7164000000000001E-2</v>
      </c>
    </row>
    <row r="136" spans="1:16" x14ac:dyDescent="0.25">
      <c r="A136" s="25" t="s">
        <v>457</v>
      </c>
      <c r="B136" s="30" t="s">
        <v>58</v>
      </c>
      <c r="C136" s="31" t="s">
        <v>454</v>
      </c>
      <c r="D136" s="32">
        <v>1745</v>
      </c>
      <c r="E136" s="32" t="s">
        <v>458</v>
      </c>
      <c r="F136" s="32" t="s">
        <v>459</v>
      </c>
      <c r="G136" s="29">
        <v>0.15235000000000001</v>
      </c>
      <c r="H136" s="29">
        <v>1.8069999999999999E-2</v>
      </c>
      <c r="I136" s="29">
        <v>0.20058000000000001</v>
      </c>
      <c r="J136" s="29">
        <v>3.9107000000000003E-2</v>
      </c>
      <c r="K136" s="29">
        <v>0.16309999999999999</v>
      </c>
      <c r="L136" s="29">
        <v>3.2584000000000002E-2</v>
      </c>
      <c r="M136" s="29">
        <v>0.13342999999999999</v>
      </c>
      <c r="N136" s="29">
        <v>2.0329E-2</v>
      </c>
      <c r="O136" s="29">
        <v>0.16314000000000001</v>
      </c>
      <c r="P136" s="29">
        <v>2.5350999999999999E-2</v>
      </c>
    </row>
    <row r="137" spans="1:16" x14ac:dyDescent="0.25">
      <c r="A137" s="25" t="s">
        <v>460</v>
      </c>
      <c r="B137" s="30" t="s">
        <v>59</v>
      </c>
      <c r="C137" s="31" t="s">
        <v>461</v>
      </c>
      <c r="D137" s="32"/>
      <c r="E137" s="32" t="s">
        <v>102</v>
      </c>
      <c r="F137" s="32" t="s">
        <v>462</v>
      </c>
      <c r="G137" s="29">
        <v>1.4553585575064117E-2</v>
      </c>
      <c r="H137" s="29">
        <v>2.4753851888667994E-2</v>
      </c>
      <c r="I137" s="29">
        <v>2.7821304265871479E-2</v>
      </c>
      <c r="J137" s="29">
        <v>4.7543271471676987E-2</v>
      </c>
      <c r="K137" s="29">
        <v>1.8709778941007383E-2</v>
      </c>
      <c r="L137" s="29">
        <v>3.0097145921568629E-2</v>
      </c>
      <c r="M137" s="29">
        <v>1.6873897023895208E-2</v>
      </c>
      <c r="N137" s="29">
        <v>3.628946526961991E-2</v>
      </c>
      <c r="O137" s="29">
        <v>9.7679705182157021E-3</v>
      </c>
      <c r="P137" s="29">
        <v>2.1578E-2</v>
      </c>
    </row>
    <row r="138" spans="1:16" x14ac:dyDescent="0.25">
      <c r="A138" s="25" t="s">
        <v>463</v>
      </c>
      <c r="B138" s="30" t="s">
        <v>59</v>
      </c>
      <c r="C138" s="31" t="s">
        <v>464</v>
      </c>
      <c r="D138" s="32"/>
      <c r="E138" s="32">
        <v>3</v>
      </c>
      <c r="F138" s="32" t="s">
        <v>465</v>
      </c>
      <c r="G138" s="29">
        <v>3.3599804458473076E-2</v>
      </c>
      <c r="H138" s="29">
        <v>1.3050938121272367E-2</v>
      </c>
      <c r="I138" s="29">
        <v>5.7491682400383166E-2</v>
      </c>
      <c r="J138" s="29">
        <v>1.9772295206395622E-2</v>
      </c>
      <c r="K138" s="29">
        <v>4.8857987358724764E-2</v>
      </c>
      <c r="L138" s="29">
        <v>2.1980647098039215E-2</v>
      </c>
      <c r="M138" s="29">
        <v>5.0929604901396287E-2</v>
      </c>
      <c r="N138" s="29">
        <v>2.0439807040812458E-2</v>
      </c>
      <c r="O138" s="29">
        <v>2.657221943008296E-2</v>
      </c>
      <c r="P138" s="29">
        <v>1.3358999999999999E-2</v>
      </c>
    </row>
    <row r="139" spans="1:16" x14ac:dyDescent="0.25">
      <c r="A139" s="25" t="s">
        <v>466</v>
      </c>
      <c r="B139" s="30" t="s">
        <v>59</v>
      </c>
      <c r="C139" s="31" t="s">
        <v>464</v>
      </c>
      <c r="D139" s="32"/>
      <c r="E139" s="32" t="s">
        <v>99</v>
      </c>
      <c r="F139" s="32" t="s">
        <v>467</v>
      </c>
      <c r="G139" s="29">
        <v>4.5836000000000002E-2</v>
      </c>
      <c r="H139" s="29">
        <v>2.6875E-2</v>
      </c>
      <c r="I139" s="29">
        <v>6.8075999999999998E-2</v>
      </c>
      <c r="J139" s="29">
        <v>3.5713000000000002E-2</v>
      </c>
      <c r="K139" s="29">
        <v>5.8424999999999998E-2</v>
      </c>
      <c r="L139" s="29">
        <v>3.9198999999999998E-2</v>
      </c>
      <c r="M139" s="29">
        <v>6.0899000000000002E-2</v>
      </c>
      <c r="N139" s="29">
        <v>3.8102999999999998E-2</v>
      </c>
      <c r="O139" s="29">
        <v>3.4894000000000001E-2</v>
      </c>
      <c r="P139" s="29">
        <v>2.5991E-2</v>
      </c>
    </row>
    <row r="140" spans="1:16" x14ac:dyDescent="0.25">
      <c r="A140" s="25" t="s">
        <v>468</v>
      </c>
      <c r="B140" s="30" t="s">
        <v>60</v>
      </c>
      <c r="C140" s="31" t="s">
        <v>469</v>
      </c>
      <c r="D140" s="32"/>
      <c r="E140" s="32">
        <v>1</v>
      </c>
      <c r="F140" s="32" t="s">
        <v>470</v>
      </c>
      <c r="G140" s="29">
        <v>3.6623999999999997E-2</v>
      </c>
      <c r="H140" s="29">
        <v>4.5884000000000003E-3</v>
      </c>
      <c r="I140" s="29">
        <v>3.5591269910373084E-2</v>
      </c>
      <c r="J140" s="29">
        <v>5.8588521774621972E-3</v>
      </c>
      <c r="K140" s="29">
        <v>3.8078071524622566E-2</v>
      </c>
      <c r="L140" s="29">
        <v>5.8181999999999999E-3</v>
      </c>
      <c r="M140" s="29">
        <v>3.6311000000000003E-2</v>
      </c>
      <c r="N140" s="29">
        <v>5.5849717379037938E-3</v>
      </c>
      <c r="O140" s="29">
        <v>3.7148E-2</v>
      </c>
      <c r="P140" s="29">
        <v>5.1269000000000002E-3</v>
      </c>
    </row>
    <row r="141" spans="1:16" x14ac:dyDescent="0.25">
      <c r="A141" s="25" t="s">
        <v>471</v>
      </c>
      <c r="B141" s="30" t="s">
        <v>60</v>
      </c>
      <c r="C141" s="31" t="s">
        <v>469</v>
      </c>
      <c r="D141" s="32"/>
      <c r="E141" s="32">
        <v>3</v>
      </c>
      <c r="F141" s="32" t="s">
        <v>472</v>
      </c>
      <c r="G141" s="29">
        <v>3.7633E-2</v>
      </c>
      <c r="H141" s="29">
        <v>5.1215999999999996E-3</v>
      </c>
      <c r="I141" s="29">
        <v>3.6515496444637932E-2</v>
      </c>
      <c r="J141" s="29">
        <v>6.2389586340490044E-3</v>
      </c>
      <c r="K141" s="29">
        <v>3.913375876612131E-2</v>
      </c>
      <c r="L141" s="29">
        <v>6.0361E-3</v>
      </c>
      <c r="M141" s="29">
        <v>3.8509000000000002E-2</v>
      </c>
      <c r="N141" s="29">
        <v>5.9463129571972664E-3</v>
      </c>
      <c r="O141" s="29">
        <v>3.8989999999999997E-2</v>
      </c>
      <c r="P141" s="29">
        <v>5.5477E-3</v>
      </c>
    </row>
    <row r="142" spans="1:16" x14ac:dyDescent="0.25">
      <c r="A142" s="25" t="s">
        <v>473</v>
      </c>
      <c r="B142" s="30" t="s">
        <v>60</v>
      </c>
      <c r="C142" s="31" t="s">
        <v>469</v>
      </c>
      <c r="D142" s="32"/>
      <c r="E142" s="32">
        <v>4</v>
      </c>
      <c r="F142" s="32" t="s">
        <v>474</v>
      </c>
      <c r="G142" s="29">
        <v>3.8117999999999999E-2</v>
      </c>
      <c r="H142" s="29">
        <v>4.8907999999999998E-3</v>
      </c>
      <c r="I142" s="29">
        <v>6.1006999999999999E-2</v>
      </c>
      <c r="J142" s="29">
        <v>8.097E-3</v>
      </c>
      <c r="K142" s="29">
        <v>6.2421999999999998E-2</v>
      </c>
      <c r="L142" s="29">
        <v>6.0673000000000003E-3</v>
      </c>
      <c r="M142" s="29">
        <v>7.6679999999999998E-2</v>
      </c>
      <c r="N142" s="29">
        <v>9.0833000000000007E-3</v>
      </c>
      <c r="O142" s="29">
        <v>3.8559000000000003E-2</v>
      </c>
      <c r="P142" s="29">
        <v>5.4479000000000003E-3</v>
      </c>
    </row>
    <row r="143" spans="1:16" x14ac:dyDescent="0.25">
      <c r="A143" s="25" t="s">
        <v>475</v>
      </c>
      <c r="B143" s="30" t="s">
        <v>60</v>
      </c>
      <c r="C143" s="31" t="s">
        <v>476</v>
      </c>
      <c r="D143" s="32"/>
      <c r="E143" s="32">
        <v>3</v>
      </c>
      <c r="F143" s="32" t="s">
        <v>477</v>
      </c>
      <c r="G143" s="29">
        <v>1.3878E-2</v>
      </c>
      <c r="H143" s="29">
        <v>3.4851000000000001E-3</v>
      </c>
      <c r="I143" s="29">
        <v>1.9085931629247255E-2</v>
      </c>
      <c r="J143" s="29">
        <v>4.2738282065900466E-3</v>
      </c>
      <c r="K143" s="29">
        <v>1.6203346376398198E-2</v>
      </c>
      <c r="L143" s="29">
        <v>4.1511999999999999E-3</v>
      </c>
      <c r="M143" s="29">
        <v>1.7410999999999999E-2</v>
      </c>
      <c r="N143" s="29">
        <v>2.9466901396529833E-3</v>
      </c>
      <c r="O143" s="29">
        <v>1.2007E-2</v>
      </c>
      <c r="P143" s="29">
        <v>3.6067E-3</v>
      </c>
    </row>
    <row r="144" spans="1:16" x14ac:dyDescent="0.25">
      <c r="A144" s="25" t="s">
        <v>478</v>
      </c>
      <c r="B144" s="30" t="s">
        <v>60</v>
      </c>
      <c r="C144" s="31" t="s">
        <v>479</v>
      </c>
      <c r="D144" s="32"/>
      <c r="E144" s="32">
        <v>1</v>
      </c>
      <c r="F144" s="32" t="s">
        <v>480</v>
      </c>
      <c r="G144" s="29">
        <v>2.3758000000000001E-2</v>
      </c>
      <c r="H144" s="29">
        <v>3.5621E-2</v>
      </c>
      <c r="I144" s="29">
        <v>1.9412779968350714E-2</v>
      </c>
      <c r="J144" s="29">
        <v>3.1494713126967874E-2</v>
      </c>
      <c r="K144" s="29">
        <v>3.4551273649681143E-2</v>
      </c>
      <c r="L144" s="29">
        <v>4.1235000000000001E-2</v>
      </c>
      <c r="M144" s="29">
        <v>1.9182000000000001E-2</v>
      </c>
      <c r="N144" s="29">
        <v>4.4273434687544078E-2</v>
      </c>
      <c r="O144" s="29">
        <v>2.1808000000000001E-2</v>
      </c>
      <c r="P144" s="29">
        <v>4.1923000000000002E-2</v>
      </c>
    </row>
    <row r="145" spans="1:16" x14ac:dyDescent="0.25">
      <c r="A145" s="25" t="s">
        <v>481</v>
      </c>
      <c r="B145" s="30" t="s">
        <v>60</v>
      </c>
      <c r="C145" s="31" t="s">
        <v>479</v>
      </c>
      <c r="D145" s="32"/>
      <c r="E145" s="32">
        <v>2</v>
      </c>
      <c r="F145" s="32" t="s">
        <v>482</v>
      </c>
      <c r="G145" s="29">
        <v>2.3635E-2</v>
      </c>
      <c r="H145" s="29">
        <v>2.6197000000000002E-2</v>
      </c>
      <c r="I145" s="29">
        <v>1.8536826419553454E-2</v>
      </c>
      <c r="J145" s="29">
        <v>2.3796559726343338E-2</v>
      </c>
      <c r="K145" s="29">
        <v>3.3578602442900514E-2</v>
      </c>
      <c r="L145" s="29">
        <v>3.0353000000000002E-2</v>
      </c>
      <c r="M145" s="29">
        <v>1.8504E-2</v>
      </c>
      <c r="N145" s="29">
        <v>3.34551228865647E-2</v>
      </c>
      <c r="O145" s="29">
        <v>2.1094000000000002E-2</v>
      </c>
      <c r="P145" s="29">
        <v>3.0742999999999999E-2</v>
      </c>
    </row>
    <row r="146" spans="1:16" x14ac:dyDescent="0.25">
      <c r="A146" s="25" t="s">
        <v>483</v>
      </c>
      <c r="B146" s="30" t="s">
        <v>60</v>
      </c>
      <c r="C146" s="31" t="s">
        <v>484</v>
      </c>
      <c r="D146" s="32"/>
      <c r="E146" s="32">
        <v>1</v>
      </c>
      <c r="F146" s="32" t="s">
        <v>485</v>
      </c>
      <c r="G146" s="29">
        <v>3.4958000000000003E-2</v>
      </c>
      <c r="H146" s="29">
        <v>3.3113999999999999E-3</v>
      </c>
      <c r="I146" s="29">
        <v>4.9227382617769204E-2</v>
      </c>
      <c r="J146" s="29">
        <v>4.9286638376718457E-3</v>
      </c>
      <c r="K146" s="29">
        <v>5.5421504777816266E-2</v>
      </c>
      <c r="L146" s="29">
        <v>4.0334999999999998E-3</v>
      </c>
      <c r="M146" s="29">
        <v>5.5018999999999998E-2</v>
      </c>
      <c r="N146" s="29">
        <v>3.3201421886020592E-3</v>
      </c>
      <c r="O146" s="29">
        <v>2.9138000000000001E-2</v>
      </c>
      <c r="P146" s="29">
        <v>3.2434999999999999E-3</v>
      </c>
    </row>
    <row r="147" spans="1:16" x14ac:dyDescent="0.25">
      <c r="A147" s="25" t="s">
        <v>486</v>
      </c>
      <c r="B147" s="30" t="s">
        <v>60</v>
      </c>
      <c r="C147" s="31" t="s">
        <v>484</v>
      </c>
      <c r="D147" s="32"/>
      <c r="E147" s="32">
        <v>2</v>
      </c>
      <c r="F147" s="32" t="s">
        <v>487</v>
      </c>
      <c r="G147" s="29">
        <v>3.5542999999999998E-2</v>
      </c>
      <c r="H147" s="29">
        <v>2.8149999999999998E-3</v>
      </c>
      <c r="I147" s="29">
        <v>5.2241427147901677E-2</v>
      </c>
      <c r="J147" s="29">
        <v>5.4685197597729891E-3</v>
      </c>
      <c r="K147" s="29">
        <v>5.5269308714166382E-2</v>
      </c>
      <c r="L147" s="29">
        <v>3.8162000000000001E-3</v>
      </c>
      <c r="M147" s="29">
        <v>5.7098000000000003E-2</v>
      </c>
      <c r="N147" s="29">
        <v>4.360211887128952E-3</v>
      </c>
      <c r="O147" s="29">
        <v>2.9725000000000001E-2</v>
      </c>
      <c r="P147" s="29">
        <v>3.0385E-3</v>
      </c>
    </row>
    <row r="148" spans="1:16" x14ac:dyDescent="0.25">
      <c r="A148" s="25" t="s">
        <v>488</v>
      </c>
      <c r="B148" s="30" t="s">
        <v>60</v>
      </c>
      <c r="C148" s="31" t="s">
        <v>489</v>
      </c>
      <c r="D148" s="32"/>
      <c r="E148" s="32" t="s">
        <v>490</v>
      </c>
      <c r="F148" s="32" t="s">
        <v>491</v>
      </c>
      <c r="G148" s="29">
        <v>9.0574000000000002E-2</v>
      </c>
      <c r="H148" s="29">
        <v>1.2754E-2</v>
      </c>
      <c r="I148" s="29">
        <v>0.1084</v>
      </c>
      <c r="J148" s="29">
        <v>1.1152E-2</v>
      </c>
      <c r="K148" s="29">
        <v>8.7748999999999994E-2</v>
      </c>
      <c r="L148" s="29">
        <v>8.8137000000000007E-3</v>
      </c>
      <c r="M148" s="29">
        <v>0.13597000000000001</v>
      </c>
      <c r="N148" s="29">
        <v>1.4250000000000001E-2</v>
      </c>
      <c r="O148" s="29">
        <v>8.4641999999999995E-2</v>
      </c>
      <c r="P148" s="29">
        <v>1.1825E-2</v>
      </c>
    </row>
    <row r="149" spans="1:16" x14ac:dyDescent="0.25">
      <c r="A149" s="25" t="s">
        <v>492</v>
      </c>
      <c r="B149" s="30" t="s">
        <v>60</v>
      </c>
      <c r="C149" s="31" t="s">
        <v>493</v>
      </c>
      <c r="D149" s="32"/>
      <c r="E149" s="32">
        <v>1</v>
      </c>
      <c r="F149" s="32" t="s">
        <v>494</v>
      </c>
      <c r="G149" s="29">
        <v>1.0024999999999999E-2</v>
      </c>
      <c r="H149" s="29">
        <v>3.7840999999999999E-3</v>
      </c>
      <c r="I149" s="29">
        <v>1.3746738299092674E-2</v>
      </c>
      <c r="J149" s="29">
        <v>4.1060975031421282E-3</v>
      </c>
      <c r="K149" s="29">
        <v>1.7034890324158024E-2</v>
      </c>
      <c r="L149" s="29">
        <v>4.5310000000000003E-3</v>
      </c>
      <c r="M149" s="29">
        <v>1.6393999999999999E-2</v>
      </c>
      <c r="N149" s="29">
        <v>4.0713268383612434E-3</v>
      </c>
      <c r="O149" s="29">
        <v>1.3032E-2</v>
      </c>
      <c r="P149" s="29">
        <v>3.8416000000000001E-3</v>
      </c>
    </row>
    <row r="150" spans="1:16" x14ac:dyDescent="0.25">
      <c r="A150" s="25" t="s">
        <v>495</v>
      </c>
      <c r="B150" s="30" t="s">
        <v>60</v>
      </c>
      <c r="C150" s="31" t="s">
        <v>496</v>
      </c>
      <c r="D150" s="32"/>
      <c r="E150" s="32" t="s">
        <v>497</v>
      </c>
      <c r="F150" s="32" t="s">
        <v>498</v>
      </c>
      <c r="G150" s="29">
        <v>2.4086E-2</v>
      </c>
      <c r="H150" s="29">
        <v>6.7995E-3</v>
      </c>
      <c r="I150" s="29">
        <v>3.949333623566971E-2</v>
      </c>
      <c r="J150" s="29">
        <v>9.9607096479521085E-3</v>
      </c>
      <c r="K150" s="29">
        <v>3.3751552515229925E-2</v>
      </c>
      <c r="L150" s="29">
        <v>6.8656000000000003E-3</v>
      </c>
      <c r="M150" s="29">
        <v>5.8458000000000003E-2</v>
      </c>
      <c r="N150" s="29">
        <v>1.2799894101525501E-2</v>
      </c>
      <c r="O150" s="29">
        <v>2.5637E-2</v>
      </c>
      <c r="P150" s="29">
        <v>6.3737000000000004E-3</v>
      </c>
    </row>
    <row r="151" spans="1:16" x14ac:dyDescent="0.25">
      <c r="A151" s="25" t="s">
        <v>499</v>
      </c>
      <c r="B151" s="30" t="s">
        <v>62</v>
      </c>
      <c r="C151" s="31" t="s">
        <v>500</v>
      </c>
      <c r="D151" s="32">
        <v>8042</v>
      </c>
      <c r="E151" s="32">
        <v>1</v>
      </c>
      <c r="F151" s="32" t="s">
        <v>501</v>
      </c>
      <c r="G151" s="29">
        <v>1.2E-2</v>
      </c>
      <c r="H151" s="29">
        <v>5.6893000000000004E-3</v>
      </c>
      <c r="I151" s="29">
        <v>1.9542E-2</v>
      </c>
      <c r="J151" s="29">
        <v>2.380265755849556E-2</v>
      </c>
      <c r="K151" s="29">
        <v>1.0326999999999999E-2</v>
      </c>
      <c r="L151" s="29">
        <v>4.3780265064119767E-3</v>
      </c>
      <c r="M151" s="29">
        <v>1.7375925224094743E-2</v>
      </c>
      <c r="N151" s="29">
        <v>2.6169914868686087E-2</v>
      </c>
      <c r="O151" s="29">
        <v>1.2484E-2</v>
      </c>
      <c r="P151" s="29">
        <v>6.5116362552721059E-3</v>
      </c>
    </row>
    <row r="152" spans="1:16" x14ac:dyDescent="0.25">
      <c r="A152" s="25" t="s">
        <v>502</v>
      </c>
      <c r="B152" s="30" t="s">
        <v>62</v>
      </c>
      <c r="C152" s="31" t="s">
        <v>500</v>
      </c>
      <c r="D152" s="32">
        <v>8042</v>
      </c>
      <c r="E152" s="32">
        <v>2</v>
      </c>
      <c r="F152" s="32" t="s">
        <v>503</v>
      </c>
      <c r="G152" s="29">
        <v>1.2371E-2</v>
      </c>
      <c r="H152" s="29">
        <v>5.6125000000000003E-3</v>
      </c>
      <c r="I152" s="29">
        <v>2.0147000000000002E-2</v>
      </c>
      <c r="J152" s="29">
        <v>2.3482681579367167E-2</v>
      </c>
      <c r="K152" s="29">
        <v>1.0647E-2</v>
      </c>
      <c r="L152" s="29">
        <v>4.3192309682650405E-3</v>
      </c>
      <c r="M152" s="29">
        <v>1.7915811186032967E-2</v>
      </c>
      <c r="N152" s="29">
        <v>2.5822916195382708E-2</v>
      </c>
      <c r="O152" s="29">
        <v>1.2871E-2</v>
      </c>
      <c r="P152" s="29">
        <v>6.4240765896428388E-3</v>
      </c>
    </row>
    <row r="153" spans="1:16" x14ac:dyDescent="0.25">
      <c r="A153" s="25" t="s">
        <v>504</v>
      </c>
      <c r="B153" s="30" t="s">
        <v>62</v>
      </c>
      <c r="C153" s="31" t="s">
        <v>505</v>
      </c>
      <c r="D153" s="32">
        <v>2708</v>
      </c>
      <c r="E153" s="32">
        <v>6</v>
      </c>
      <c r="F153" s="32"/>
      <c r="G153" s="29">
        <v>5.3747999999999997E-2</v>
      </c>
      <c r="H153" s="29">
        <v>6.1906000000000001E-3</v>
      </c>
      <c r="I153" s="29">
        <v>7.3743000000000003E-2</v>
      </c>
      <c r="J153" s="29">
        <v>2.4847999999999999E-2</v>
      </c>
      <c r="K153" s="29">
        <v>3.4411999999999998E-2</v>
      </c>
      <c r="L153" s="29">
        <v>1.201E-2</v>
      </c>
      <c r="M153" s="29">
        <v>5.2089000000000003E-2</v>
      </c>
      <c r="N153" s="29">
        <v>9.2619E-3</v>
      </c>
      <c r="O153" s="29">
        <v>5.4592000000000002E-2</v>
      </c>
      <c r="P153" s="29">
        <v>6.0483999999999998E-3</v>
      </c>
    </row>
    <row r="154" spans="1:16" x14ac:dyDescent="0.25">
      <c r="A154" s="25" t="s">
        <v>506</v>
      </c>
      <c r="B154" s="30" t="s">
        <v>62</v>
      </c>
      <c r="C154" s="31" t="s">
        <v>507</v>
      </c>
      <c r="D154" s="32">
        <v>2721</v>
      </c>
      <c r="E154" s="32">
        <v>5</v>
      </c>
      <c r="F154" s="32" t="s">
        <v>508</v>
      </c>
      <c r="G154" s="29">
        <v>9.3208000000000006E-3</v>
      </c>
      <c r="H154" s="29">
        <v>2.3088000000000002E-3</v>
      </c>
      <c r="I154" s="29">
        <v>1.2217E-2</v>
      </c>
      <c r="J154" s="29">
        <v>6.7586037369230861E-3</v>
      </c>
      <c r="K154" s="29">
        <v>7.9763999999999998E-3</v>
      </c>
      <c r="L154" s="29">
        <v>2.0359602940387403E-3</v>
      </c>
      <c r="M154" s="29">
        <v>1.3652618437563631E-2</v>
      </c>
      <c r="N154" s="29">
        <v>4.5841804830337772E-3</v>
      </c>
      <c r="O154" s="29">
        <v>9.3889000000000004E-3</v>
      </c>
      <c r="P154" s="29">
        <v>1.5897289770610782E-3</v>
      </c>
    </row>
    <row r="155" spans="1:16" x14ac:dyDescent="0.25">
      <c r="A155" s="25" t="s">
        <v>509</v>
      </c>
      <c r="B155" s="30" t="s">
        <v>62</v>
      </c>
      <c r="C155" s="31" t="s">
        <v>510</v>
      </c>
      <c r="D155" s="32"/>
      <c r="E155" s="32">
        <v>3</v>
      </c>
      <c r="F155" s="32" t="s">
        <v>511</v>
      </c>
      <c r="G155" s="29">
        <v>0.11099000000000001</v>
      </c>
      <c r="H155" s="29">
        <v>7.2703999999999998E-3</v>
      </c>
      <c r="I155" s="29">
        <v>0.12773000000000001</v>
      </c>
      <c r="J155" s="29">
        <v>2.1683000000000001E-2</v>
      </c>
      <c r="K155" s="29">
        <v>3.5472999999999998E-2</v>
      </c>
      <c r="L155" s="29">
        <v>9.5341000000000002E-3</v>
      </c>
      <c r="M155" s="29">
        <v>0.10709</v>
      </c>
      <c r="N155" s="29">
        <v>9.9997000000000003E-3</v>
      </c>
      <c r="O155" s="29">
        <v>0.10885</v>
      </c>
      <c r="P155" s="29">
        <v>6.8789999999999997E-3</v>
      </c>
    </row>
    <row r="156" spans="1:16" x14ac:dyDescent="0.25">
      <c r="A156" s="25" t="s">
        <v>512</v>
      </c>
      <c r="B156" s="30" t="s">
        <v>62</v>
      </c>
      <c r="C156" s="31" t="s">
        <v>513</v>
      </c>
      <c r="D156" s="32"/>
      <c r="E156" s="32">
        <v>3</v>
      </c>
      <c r="F156" s="32" t="s">
        <v>514</v>
      </c>
      <c r="G156" s="29">
        <v>0.17322000000000001</v>
      </c>
      <c r="H156" s="29">
        <v>2.2891999999999999E-2</v>
      </c>
      <c r="I156" s="29">
        <v>0.18032999999999999</v>
      </c>
      <c r="J156" s="29">
        <v>4.6695E-2</v>
      </c>
      <c r="K156" s="29">
        <v>6.8934999999999996E-2</v>
      </c>
      <c r="L156" s="29">
        <v>1.2741000000000001E-2</v>
      </c>
      <c r="M156" s="29">
        <v>8.6180999999999994E-2</v>
      </c>
      <c r="N156" s="29">
        <v>1.8672000000000001E-2</v>
      </c>
      <c r="O156" s="29">
        <v>0.17874000000000001</v>
      </c>
      <c r="P156" s="29">
        <v>2.1151E-2</v>
      </c>
    </row>
    <row r="157" spans="1:16" x14ac:dyDescent="0.25">
      <c r="A157" s="25" t="s">
        <v>515</v>
      </c>
      <c r="B157" s="30" t="s">
        <v>62</v>
      </c>
      <c r="C157" s="31" t="s">
        <v>513</v>
      </c>
      <c r="D157" s="32"/>
      <c r="E157" s="32" t="s">
        <v>99</v>
      </c>
      <c r="F157" s="32" t="s">
        <v>516</v>
      </c>
      <c r="G157" s="29">
        <v>0.10707999999999999</v>
      </c>
      <c r="H157" s="29">
        <v>8.8517999999999999E-3</v>
      </c>
      <c r="I157" s="29">
        <v>0.10353</v>
      </c>
      <c r="J157" s="29">
        <v>2.2141000000000001E-2</v>
      </c>
      <c r="K157" s="29">
        <v>3.9122999999999998E-2</v>
      </c>
      <c r="L157" s="29">
        <v>5.6141999999999997E-3</v>
      </c>
      <c r="M157" s="29">
        <v>5.1937999999999998E-2</v>
      </c>
      <c r="N157" s="29">
        <v>1.1412E-2</v>
      </c>
      <c r="O157" s="29">
        <v>0.11155</v>
      </c>
      <c r="P157" s="29">
        <v>8.8676999999999992E-3</v>
      </c>
    </row>
    <row r="158" spans="1:16" x14ac:dyDescent="0.25">
      <c r="A158" s="25" t="s">
        <v>517</v>
      </c>
      <c r="B158" s="30" t="s">
        <v>62</v>
      </c>
      <c r="C158" s="31" t="s">
        <v>518</v>
      </c>
      <c r="D158" s="32">
        <v>2727</v>
      </c>
      <c r="E158" s="32">
        <v>3</v>
      </c>
      <c r="F158" s="32" t="s">
        <v>519</v>
      </c>
      <c r="G158" s="29">
        <v>1.4768999999999999E-2</v>
      </c>
      <c r="H158" s="29">
        <v>2.7639000000000001E-3</v>
      </c>
      <c r="I158" s="29">
        <v>1.8287000000000001E-2</v>
      </c>
      <c r="J158" s="29">
        <v>9.9516338746777431E-3</v>
      </c>
      <c r="K158" s="29">
        <v>1.2007E-2</v>
      </c>
      <c r="L158" s="29">
        <v>2.5216167122748654E-3</v>
      </c>
      <c r="M158" s="29">
        <v>2.1347427785380454E-2</v>
      </c>
      <c r="N158" s="29">
        <v>5.6241406860086766E-3</v>
      </c>
      <c r="O158" s="29">
        <v>1.4906000000000001E-2</v>
      </c>
      <c r="P158" s="29">
        <v>2.6733846473045667E-3</v>
      </c>
    </row>
    <row r="159" spans="1:16" x14ac:dyDescent="0.25">
      <c r="A159" s="25" t="s">
        <v>520</v>
      </c>
      <c r="B159" s="30" t="s">
        <v>62</v>
      </c>
      <c r="C159" s="31" t="s">
        <v>518</v>
      </c>
      <c r="D159" s="32">
        <v>2727</v>
      </c>
      <c r="E159" s="32">
        <v>4</v>
      </c>
      <c r="F159" s="32" t="s">
        <v>521</v>
      </c>
      <c r="G159" s="29">
        <v>1.4253E-2</v>
      </c>
      <c r="H159" s="29">
        <v>1.1017000000000001E-2</v>
      </c>
      <c r="I159" s="29">
        <v>1.7649000000000001E-2</v>
      </c>
      <c r="J159" s="29">
        <v>3.8487269457780804E-2</v>
      </c>
      <c r="K159" s="29">
        <v>1.159E-2</v>
      </c>
      <c r="L159" s="29">
        <v>1.0332063457995744E-2</v>
      </c>
      <c r="M159" s="29">
        <v>2.0590439926509236E-2</v>
      </c>
      <c r="N159" s="29">
        <v>2.1451768728695381E-2</v>
      </c>
      <c r="O159" s="29">
        <v>1.4383999999999999E-2</v>
      </c>
      <c r="P159" s="29">
        <v>1.0559743587155484E-2</v>
      </c>
    </row>
    <row r="160" spans="1:16" x14ac:dyDescent="0.25">
      <c r="A160" s="25" t="s">
        <v>522</v>
      </c>
      <c r="B160" s="30" t="s">
        <v>62</v>
      </c>
      <c r="C160" s="31" t="s">
        <v>518</v>
      </c>
      <c r="D160" s="32">
        <v>2727</v>
      </c>
      <c r="E160" s="32" t="s">
        <v>148</v>
      </c>
      <c r="F160" s="32" t="s">
        <v>523</v>
      </c>
      <c r="G160" s="29">
        <v>1.7704999999999999E-2</v>
      </c>
      <c r="H160" s="29">
        <v>1.0487E-2</v>
      </c>
      <c r="I160" s="29">
        <v>2.1918E-2</v>
      </c>
      <c r="J160" s="29">
        <v>3.6691848686004815E-2</v>
      </c>
      <c r="K160" s="29">
        <v>1.4395E-2</v>
      </c>
      <c r="L160" s="29">
        <v>9.8271600698729526E-3</v>
      </c>
      <c r="M160" s="29">
        <v>2.5576565334330888E-2</v>
      </c>
      <c r="N160" s="29">
        <v>2.0462563555546948E-2</v>
      </c>
      <c r="O160" s="29">
        <v>1.787E-2</v>
      </c>
      <c r="P160" s="29">
        <v>1.0062294488170052E-2</v>
      </c>
    </row>
    <row r="161" spans="1:16" x14ac:dyDescent="0.25">
      <c r="A161" s="34" t="s">
        <v>524</v>
      </c>
      <c r="B161" s="30" t="s">
        <v>62</v>
      </c>
      <c r="C161" s="31" t="s">
        <v>525</v>
      </c>
      <c r="D161" s="32">
        <v>6250</v>
      </c>
      <c r="E161" s="32" t="s">
        <v>526</v>
      </c>
      <c r="F161" s="32" t="s">
        <v>527</v>
      </c>
      <c r="G161" s="29">
        <v>6.7047999999999996E-2</v>
      </c>
      <c r="H161" s="29">
        <v>8.7274999999999991E-3</v>
      </c>
      <c r="I161" s="29">
        <v>0.14036999999999999</v>
      </c>
      <c r="J161" s="29">
        <v>4.5658999999999998E-2</v>
      </c>
      <c r="K161" s="29">
        <v>5.7313000000000003E-2</v>
      </c>
      <c r="L161" s="29">
        <v>8.5447000000000006E-3</v>
      </c>
      <c r="M161" s="29">
        <v>8.1680000000000003E-2</v>
      </c>
      <c r="N161" s="29">
        <v>1.3129E-2</v>
      </c>
      <c r="O161" s="29">
        <v>6.9782999999999998E-2</v>
      </c>
      <c r="P161" s="29">
        <v>8.8176000000000001E-3</v>
      </c>
    </row>
    <row r="162" spans="1:16" x14ac:dyDescent="0.25">
      <c r="A162" s="25" t="s">
        <v>528</v>
      </c>
      <c r="B162" s="30" t="s">
        <v>62</v>
      </c>
      <c r="C162" s="31" t="s">
        <v>529</v>
      </c>
      <c r="D162" s="32">
        <v>2732</v>
      </c>
      <c r="E162" s="32">
        <v>9</v>
      </c>
      <c r="F162" s="32"/>
      <c r="G162" s="29">
        <v>4.2082000000000001E-2</v>
      </c>
      <c r="H162" s="29">
        <v>1.4392000000000001E-3</v>
      </c>
      <c r="I162" s="29">
        <v>5.246E-2</v>
      </c>
      <c r="J162" s="29">
        <v>4.9987358517169173E-3</v>
      </c>
      <c r="K162" s="29">
        <v>3.3527000000000001E-2</v>
      </c>
      <c r="L162" s="29">
        <v>1.3973827451962343E-3</v>
      </c>
      <c r="M162" s="29">
        <v>5.8478700217347038E-2</v>
      </c>
      <c r="N162" s="29">
        <v>3.0523798719786178E-3</v>
      </c>
      <c r="O162" s="29">
        <v>4.2326999999999997E-2</v>
      </c>
      <c r="P162" s="29">
        <v>1.27254977790061E-3</v>
      </c>
    </row>
    <row r="163" spans="1:16" x14ac:dyDescent="0.25">
      <c r="A163" s="25" t="s">
        <v>530</v>
      </c>
      <c r="B163" s="30" t="s">
        <v>62</v>
      </c>
      <c r="C163" s="31" t="s">
        <v>531</v>
      </c>
      <c r="D163" s="32">
        <v>2712</v>
      </c>
      <c r="E163" s="32">
        <v>1</v>
      </c>
      <c r="F163" s="32" t="s">
        <v>532</v>
      </c>
      <c r="G163" s="29">
        <v>1.4079E-2</v>
      </c>
      <c r="H163" s="29">
        <v>4.5595999999999996E-3</v>
      </c>
      <c r="I163" s="29">
        <v>2.9305000000000001E-2</v>
      </c>
      <c r="J163" s="29">
        <v>2.6834810884521776E-2</v>
      </c>
      <c r="K163" s="29">
        <v>1.2678999999999999E-2</v>
      </c>
      <c r="L163" s="29">
        <v>6.519713306266506E-3</v>
      </c>
      <c r="M163" s="29">
        <v>1.9790883068239395E-2</v>
      </c>
      <c r="N163" s="29">
        <v>1.0387344862682057E-2</v>
      </c>
      <c r="O163" s="29">
        <v>1.4862999999999999E-2</v>
      </c>
      <c r="P163" s="29">
        <v>5.5257216071264055E-3</v>
      </c>
    </row>
    <row r="164" spans="1:16" x14ac:dyDescent="0.25">
      <c r="A164" s="25" t="s">
        <v>533</v>
      </c>
      <c r="B164" s="30" t="s">
        <v>62</v>
      </c>
      <c r="C164" s="31" t="s">
        <v>531</v>
      </c>
      <c r="D164" s="32">
        <v>2712</v>
      </c>
      <c r="E164" s="32">
        <v>2</v>
      </c>
      <c r="F164" s="32" t="s">
        <v>534</v>
      </c>
      <c r="G164" s="29">
        <v>2.3085999999999999E-2</v>
      </c>
      <c r="H164" s="29">
        <v>4.9727E-3</v>
      </c>
      <c r="I164" s="29">
        <v>4.7295999999999998E-2</v>
      </c>
      <c r="J164" s="29">
        <v>2.4128982267368565E-2</v>
      </c>
      <c r="K164" s="29">
        <v>2.0478E-2</v>
      </c>
      <c r="L164" s="29">
        <v>7.1776696535565451E-3</v>
      </c>
      <c r="M164" s="29">
        <v>3.2300616413252957E-2</v>
      </c>
      <c r="N164" s="29">
        <v>1.0965158076386736E-2</v>
      </c>
      <c r="O164" s="29">
        <v>2.4281E-2</v>
      </c>
      <c r="P164" s="29">
        <v>6.0382630698181143E-3</v>
      </c>
    </row>
    <row r="165" spans="1:16" x14ac:dyDescent="0.25">
      <c r="A165" s="25" t="s">
        <v>535</v>
      </c>
      <c r="B165" s="30" t="s">
        <v>62</v>
      </c>
      <c r="C165" s="31" t="s">
        <v>531</v>
      </c>
      <c r="D165" s="32">
        <v>2712</v>
      </c>
      <c r="E165" s="32" t="s">
        <v>536</v>
      </c>
      <c r="F165" s="32" t="s">
        <v>537</v>
      </c>
      <c r="G165" s="29">
        <v>2.2669000000000002E-2</v>
      </c>
      <c r="H165" s="29">
        <v>1.2082000000000001E-2</v>
      </c>
      <c r="I165" s="29">
        <v>4.6226000000000003E-2</v>
      </c>
      <c r="J165" s="29">
        <v>7.2867000000000001E-2</v>
      </c>
      <c r="K165" s="29">
        <v>1.9966999999999999E-2</v>
      </c>
      <c r="L165" s="29">
        <v>1.2076E-2</v>
      </c>
      <c r="M165" s="29">
        <v>2.2831000000000001E-2</v>
      </c>
      <c r="N165" s="29">
        <v>2.1013E-2</v>
      </c>
      <c r="O165" s="29">
        <v>2.3821999999999999E-2</v>
      </c>
      <c r="P165" s="29">
        <v>1.2814000000000001E-2</v>
      </c>
    </row>
    <row r="166" spans="1:16" x14ac:dyDescent="0.25">
      <c r="A166" s="25" t="s">
        <v>538</v>
      </c>
      <c r="B166" s="30" t="s">
        <v>62</v>
      </c>
      <c r="C166" s="31" t="s">
        <v>531</v>
      </c>
      <c r="D166" s="32">
        <v>2712</v>
      </c>
      <c r="E166" s="32" t="s">
        <v>539</v>
      </c>
      <c r="F166" s="32" t="s">
        <v>540</v>
      </c>
      <c r="G166" s="29">
        <v>2.5491E-2</v>
      </c>
      <c r="H166" s="29">
        <v>9.4867000000000007E-3</v>
      </c>
      <c r="I166" s="29">
        <v>5.1978000000000003E-2</v>
      </c>
      <c r="J166" s="29">
        <v>5.7480000000000003E-2</v>
      </c>
      <c r="K166" s="29">
        <v>2.2450999999999999E-2</v>
      </c>
      <c r="L166" s="29">
        <v>9.5260999999999992E-3</v>
      </c>
      <c r="M166" s="29">
        <v>2.5675E-2</v>
      </c>
      <c r="N166" s="29">
        <v>1.6664999999999999E-2</v>
      </c>
      <c r="O166" s="29">
        <v>2.6787999999999999E-2</v>
      </c>
      <c r="P166" s="29">
        <v>1.0049000000000001E-2</v>
      </c>
    </row>
    <row r="167" spans="1:16" x14ac:dyDescent="0.25">
      <c r="A167" s="34" t="s">
        <v>541</v>
      </c>
      <c r="B167" s="30" t="s">
        <v>542</v>
      </c>
      <c r="C167" s="31" t="s">
        <v>543</v>
      </c>
      <c r="D167" s="32"/>
      <c r="E167" s="32">
        <v>1</v>
      </c>
      <c r="F167" s="32" t="s">
        <v>544</v>
      </c>
      <c r="G167" s="29">
        <v>4.312096771861957E-2</v>
      </c>
      <c r="H167" s="29">
        <v>1.1103941837529E-2</v>
      </c>
      <c r="I167" s="29">
        <v>5.8469E-2</v>
      </c>
      <c r="J167" s="29">
        <v>1.703449787958428E-2</v>
      </c>
      <c r="K167" s="29">
        <v>9.3057494600256585E-2</v>
      </c>
      <c r="L167" s="29">
        <v>2.8524901949185128E-2</v>
      </c>
      <c r="M167" s="29">
        <v>5.3043E-2</v>
      </c>
      <c r="N167" s="29">
        <v>1.5316918518518517E-2</v>
      </c>
      <c r="O167" s="29">
        <v>4.1402486824048845E-2</v>
      </c>
      <c r="P167" s="29">
        <v>1.0586989430378361E-2</v>
      </c>
    </row>
    <row r="168" spans="1:16" x14ac:dyDescent="0.25">
      <c r="A168" s="25" t="s">
        <v>545</v>
      </c>
      <c r="B168" s="30" t="s">
        <v>63</v>
      </c>
      <c r="C168" s="31" t="s">
        <v>546</v>
      </c>
      <c r="D168" s="32">
        <v>2364</v>
      </c>
      <c r="E168" s="32">
        <v>1</v>
      </c>
      <c r="F168" s="32" t="s">
        <v>547</v>
      </c>
      <c r="G168" s="29">
        <v>0.28077000000000002</v>
      </c>
      <c r="H168" s="29">
        <v>5.3164999999999997E-2</v>
      </c>
      <c r="I168" s="29">
        <v>9.6149999999999999E-2</v>
      </c>
      <c r="J168" s="29">
        <v>2.6297999999999998E-2</v>
      </c>
      <c r="K168" s="29">
        <v>0.24084</v>
      </c>
      <c r="L168" s="29">
        <v>7.0803000000000005E-2</v>
      </c>
      <c r="M168" s="29">
        <v>0.35820999999999997</v>
      </c>
      <c r="N168" s="29">
        <v>0.12822</v>
      </c>
      <c r="O168" s="29">
        <v>0.22008</v>
      </c>
      <c r="P168" s="29">
        <v>3.2861000000000001E-2</v>
      </c>
    </row>
    <row r="169" spans="1:16" x14ac:dyDescent="0.25">
      <c r="A169" s="25" t="s">
        <v>548</v>
      </c>
      <c r="B169" s="30" t="s">
        <v>63</v>
      </c>
      <c r="C169" s="31" t="s">
        <v>546</v>
      </c>
      <c r="D169" s="32">
        <v>2364</v>
      </c>
      <c r="E169" s="32">
        <v>2</v>
      </c>
      <c r="F169" s="32" t="s">
        <v>549</v>
      </c>
      <c r="G169" s="29">
        <v>0.56091000000000002</v>
      </c>
      <c r="H169" s="29">
        <v>0.11975</v>
      </c>
      <c r="I169" s="29">
        <v>0.19208</v>
      </c>
      <c r="J169" s="29">
        <v>5.9291000000000003E-2</v>
      </c>
      <c r="K169" s="29">
        <v>0.48113</v>
      </c>
      <c r="L169" s="29">
        <v>0.15992000000000001</v>
      </c>
      <c r="M169" s="29">
        <v>0.71558999999999995</v>
      </c>
      <c r="N169" s="29">
        <v>0.29176999999999997</v>
      </c>
      <c r="O169" s="29">
        <v>0.43964999999999999</v>
      </c>
      <c r="P169" s="29">
        <v>7.4639999999999998E-2</v>
      </c>
    </row>
    <row r="170" spans="1:16" x14ac:dyDescent="0.25">
      <c r="A170" s="25" t="s">
        <v>550</v>
      </c>
      <c r="B170" s="30" t="s">
        <v>63</v>
      </c>
      <c r="C170" s="31" t="s">
        <v>551</v>
      </c>
      <c r="D170" s="32">
        <v>8002</v>
      </c>
      <c r="E170" s="32">
        <v>1</v>
      </c>
      <c r="F170" s="32" t="s">
        <v>552</v>
      </c>
      <c r="G170" s="29">
        <v>0.16950000000000001</v>
      </c>
      <c r="H170" s="29">
        <v>5.4281999999999997E-2</v>
      </c>
      <c r="I170" s="29">
        <v>5.5280000000000003E-2</v>
      </c>
      <c r="J170" s="29">
        <v>1.5952000000000001E-2</v>
      </c>
      <c r="K170" s="29">
        <v>9.0971999999999997E-2</v>
      </c>
      <c r="L170" s="29">
        <v>4.9703999999999998E-2</v>
      </c>
      <c r="M170" s="29">
        <v>0.13885</v>
      </c>
      <c r="N170" s="29">
        <v>8.5455000000000003E-2</v>
      </c>
      <c r="O170" s="29">
        <v>0.15912999999999999</v>
      </c>
      <c r="P170" s="29">
        <v>3.6789000000000002E-2</v>
      </c>
    </row>
    <row r="171" spans="1:16" x14ac:dyDescent="0.25">
      <c r="A171" s="25" t="s">
        <v>553</v>
      </c>
      <c r="B171" s="30" t="s">
        <v>63</v>
      </c>
      <c r="C171" s="31" t="s">
        <v>554</v>
      </c>
      <c r="D171" s="32">
        <v>2367</v>
      </c>
      <c r="E171" s="32">
        <v>4</v>
      </c>
      <c r="F171" s="32"/>
      <c r="G171" s="29">
        <v>7.0955000000000004E-2</v>
      </c>
      <c r="H171" s="29">
        <v>3.5685000000000001E-2</v>
      </c>
      <c r="I171" s="29">
        <v>1.9418999999999999E-2</v>
      </c>
      <c r="J171" s="29">
        <v>1.154E-2</v>
      </c>
      <c r="K171" s="29">
        <v>4.2437000000000002E-2</v>
      </c>
      <c r="L171" s="29">
        <v>2.9492000000000001E-2</v>
      </c>
      <c r="M171" s="29">
        <v>2.7136E-2</v>
      </c>
      <c r="N171" s="29">
        <v>1.9746E-2</v>
      </c>
      <c r="O171" s="29">
        <v>6.4033000000000007E-2</v>
      </c>
      <c r="P171" s="29">
        <v>2.7637999999999999E-2</v>
      </c>
    </row>
    <row r="172" spans="1:16" x14ac:dyDescent="0.25">
      <c r="A172" s="25" t="s">
        <v>555</v>
      </c>
      <c r="B172" s="30" t="s">
        <v>63</v>
      </c>
      <c r="C172" s="31" t="s">
        <v>554</v>
      </c>
      <c r="D172" s="32">
        <v>2367</v>
      </c>
      <c r="E172" s="32">
        <v>6</v>
      </c>
      <c r="F172" s="32"/>
      <c r="G172" s="29">
        <v>7.1633000000000002E-2</v>
      </c>
      <c r="H172" s="29">
        <v>3.6436000000000003E-2</v>
      </c>
      <c r="I172" s="29">
        <v>1.9604E-2</v>
      </c>
      <c r="J172" s="29">
        <v>1.179E-2</v>
      </c>
      <c r="K172" s="29">
        <v>4.2841999999999998E-2</v>
      </c>
      <c r="L172" s="29">
        <v>3.0126E-2</v>
      </c>
      <c r="M172" s="29">
        <v>2.7394999999999999E-2</v>
      </c>
      <c r="N172" s="29">
        <v>2.017E-2</v>
      </c>
      <c r="O172" s="29">
        <v>6.4643999999999993E-2</v>
      </c>
      <c r="P172" s="29">
        <v>2.8222000000000001E-2</v>
      </c>
    </row>
    <row r="173" spans="1:16" x14ac:dyDescent="0.25">
      <c r="A173" s="25" t="s">
        <v>556</v>
      </c>
      <c r="B173" s="30" t="s">
        <v>64</v>
      </c>
      <c r="C173" s="31" t="s">
        <v>557</v>
      </c>
      <c r="D173" s="32">
        <v>2378</v>
      </c>
      <c r="E173" s="32" t="s">
        <v>323</v>
      </c>
      <c r="F173" s="32" t="s">
        <v>558</v>
      </c>
      <c r="G173" s="29">
        <v>4.0822999999999998E-2</v>
      </c>
      <c r="H173" s="29">
        <v>1.6999E-2</v>
      </c>
      <c r="I173" s="29">
        <v>0.26511000000000001</v>
      </c>
      <c r="J173" s="29">
        <v>0.27289999999999998</v>
      </c>
      <c r="K173" s="29">
        <v>3.3965000000000002E-2</v>
      </c>
      <c r="L173" s="29">
        <v>2.6280000000000001E-2</v>
      </c>
      <c r="M173" s="29">
        <v>2.2137E-2</v>
      </c>
      <c r="N173" s="29">
        <v>2.1599E-2</v>
      </c>
      <c r="O173" s="29">
        <v>3.5721999999999997E-2</v>
      </c>
      <c r="P173" s="29">
        <v>1.5518000000000001E-2</v>
      </c>
    </row>
    <row r="174" spans="1:16" x14ac:dyDescent="0.25">
      <c r="A174" s="25" t="s">
        <v>559</v>
      </c>
      <c r="B174" s="30" t="s">
        <v>64</v>
      </c>
      <c r="C174" s="31" t="s">
        <v>557</v>
      </c>
      <c r="D174" s="32">
        <v>2378</v>
      </c>
      <c r="E174" s="32">
        <v>1</v>
      </c>
      <c r="F174" s="32"/>
      <c r="G174" s="29">
        <v>0.13217000000000001</v>
      </c>
      <c r="H174" s="29">
        <v>1.1537E-2</v>
      </c>
      <c r="I174" s="29">
        <v>0.86187000000000002</v>
      </c>
      <c r="J174" s="29">
        <v>0.18790999999999999</v>
      </c>
      <c r="K174" s="29">
        <v>0.1105</v>
      </c>
      <c r="L174" s="29">
        <v>1.7930000000000001E-2</v>
      </c>
      <c r="M174" s="29">
        <v>7.2000999999999996E-2</v>
      </c>
      <c r="N174" s="29">
        <v>1.4619E-2</v>
      </c>
      <c r="O174" s="29">
        <v>0.11605</v>
      </c>
      <c r="P174" s="29">
        <v>1.0638E-2</v>
      </c>
    </row>
    <row r="175" spans="1:16" x14ac:dyDescent="0.25">
      <c r="A175" s="25" t="s">
        <v>560</v>
      </c>
      <c r="B175" s="30" t="s">
        <v>64</v>
      </c>
      <c r="C175" s="31" t="s">
        <v>561</v>
      </c>
      <c r="D175" s="32">
        <v>2403</v>
      </c>
      <c r="E175" s="32">
        <v>2</v>
      </c>
      <c r="F175" s="32" t="s">
        <v>562</v>
      </c>
      <c r="G175" s="29">
        <v>1.9812E-2</v>
      </c>
      <c r="H175" s="29">
        <v>1.4732E-2</v>
      </c>
      <c r="I175" s="29">
        <v>8.5291000000000006E-2</v>
      </c>
      <c r="J175" s="29">
        <v>5.2786E-2</v>
      </c>
      <c r="K175" s="29">
        <v>1.7982000000000001E-2</v>
      </c>
      <c r="L175" s="29">
        <v>2.8712999999999999E-2</v>
      </c>
      <c r="M175" s="29">
        <v>2.3737999999999999E-2</v>
      </c>
      <c r="N175" s="29">
        <v>1.5716999999999998E-2</v>
      </c>
      <c r="O175" s="29">
        <v>1.7139999999999999E-2</v>
      </c>
      <c r="P175" s="29">
        <v>8.8009000000000004E-3</v>
      </c>
    </row>
    <row r="176" spans="1:16" x14ac:dyDescent="0.25">
      <c r="A176" s="25" t="s">
        <v>563</v>
      </c>
      <c r="B176" s="30" t="s">
        <v>64</v>
      </c>
      <c r="C176" s="31" t="s">
        <v>564</v>
      </c>
      <c r="D176" s="32">
        <v>2408</v>
      </c>
      <c r="E176" s="32">
        <v>1</v>
      </c>
      <c r="F176" s="32" t="s">
        <v>565</v>
      </c>
      <c r="G176" s="29">
        <v>1.1665136792685387E-2</v>
      </c>
      <c r="H176" s="29">
        <v>3.8463E-3</v>
      </c>
      <c r="I176" s="29">
        <v>2.8466000000000002E-2</v>
      </c>
      <c r="J176" s="29">
        <v>2.7206999999999999E-2</v>
      </c>
      <c r="K176" s="29">
        <v>6.9698145684793014E-3</v>
      </c>
      <c r="L176" s="29">
        <v>4.236670517248132E-3</v>
      </c>
      <c r="M176" s="29">
        <v>1.367118395299041E-2</v>
      </c>
      <c r="N176" s="29">
        <v>1.5547246256718574E-2</v>
      </c>
      <c r="O176" s="29">
        <v>9.8149081948489519E-3</v>
      </c>
      <c r="P176" s="29">
        <v>3.7888767012302076E-3</v>
      </c>
    </row>
    <row r="177" spans="1:16" x14ac:dyDescent="0.25">
      <c r="A177" s="25" t="s">
        <v>566</v>
      </c>
      <c r="B177" s="30" t="s">
        <v>64</v>
      </c>
      <c r="C177" s="31" t="s">
        <v>564</v>
      </c>
      <c r="D177" s="32">
        <v>2408</v>
      </c>
      <c r="E177" s="32">
        <v>2</v>
      </c>
      <c r="F177" s="32" t="s">
        <v>567</v>
      </c>
      <c r="G177" s="29">
        <v>1.0290574782810062E-2</v>
      </c>
      <c r="H177" s="29">
        <v>3.5173000000000001E-3</v>
      </c>
      <c r="I177" s="29">
        <v>2.5111999999999999E-2</v>
      </c>
      <c r="J177" s="29">
        <v>2.4902000000000001E-2</v>
      </c>
      <c r="K177" s="29">
        <v>6.1485383633074382E-3</v>
      </c>
      <c r="L177" s="29">
        <v>3.8707461818650968E-3</v>
      </c>
      <c r="M177" s="29">
        <v>1.2060284889775655E-2</v>
      </c>
      <c r="N177" s="29">
        <v>1.4229056767104356E-2</v>
      </c>
      <c r="O177" s="29">
        <v>8.6582989663639993E-3</v>
      </c>
      <c r="P177" s="29">
        <v>3.4644936485019148E-3</v>
      </c>
    </row>
    <row r="178" spans="1:16" x14ac:dyDescent="0.25">
      <c r="A178" s="25" t="s">
        <v>568</v>
      </c>
      <c r="B178" s="30" t="s">
        <v>65</v>
      </c>
      <c r="C178" s="31" t="s">
        <v>569</v>
      </c>
      <c r="D178" s="32"/>
      <c r="E178" s="32" t="s">
        <v>570</v>
      </c>
      <c r="F178" s="32" t="s">
        <v>571</v>
      </c>
      <c r="G178" s="29">
        <v>0.12820999999999999</v>
      </c>
      <c r="H178" s="29">
        <v>1.9965E-2</v>
      </c>
      <c r="I178" s="29">
        <v>0.22358</v>
      </c>
      <c r="J178" s="29">
        <v>5.8901000000000002E-2</v>
      </c>
      <c r="K178" s="29">
        <v>0.13944000000000001</v>
      </c>
      <c r="L178" s="29">
        <v>2.9249000000000001E-2</v>
      </c>
      <c r="M178" s="29">
        <v>0.42586000000000002</v>
      </c>
      <c r="N178" s="29">
        <v>0.11040999999999999</v>
      </c>
      <c r="O178" s="29">
        <v>0.13713</v>
      </c>
      <c r="P178" s="29">
        <v>2.0272999999999999E-2</v>
      </c>
    </row>
    <row r="179" spans="1:16" x14ac:dyDescent="0.25">
      <c r="A179" s="34" t="s">
        <v>572</v>
      </c>
      <c r="B179" s="30" t="s">
        <v>65</v>
      </c>
      <c r="C179" s="31" t="s">
        <v>573</v>
      </c>
      <c r="D179" s="32">
        <v>8006</v>
      </c>
      <c r="E179" s="32">
        <v>1</v>
      </c>
      <c r="F179" s="32" t="s">
        <v>574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29">
        <v>0</v>
      </c>
      <c r="O179" s="29">
        <v>0</v>
      </c>
      <c r="P179" s="29">
        <v>0</v>
      </c>
    </row>
    <row r="180" spans="1:16" x14ac:dyDescent="0.25">
      <c r="A180" s="34" t="s">
        <v>575</v>
      </c>
      <c r="B180" s="30" t="s">
        <v>65</v>
      </c>
      <c r="C180" s="31" t="s">
        <v>573</v>
      </c>
      <c r="D180" s="32">
        <v>8006</v>
      </c>
      <c r="E180" s="32">
        <v>2</v>
      </c>
      <c r="F180" s="32" t="s">
        <v>576</v>
      </c>
      <c r="G180" s="29">
        <v>1.7321E-2</v>
      </c>
      <c r="H180" s="29">
        <v>2.575456889938035E-2</v>
      </c>
      <c r="I180" s="29">
        <v>2.5140628272818551E-2</v>
      </c>
      <c r="J180" s="29">
        <v>3.538985505437231E-2</v>
      </c>
      <c r="K180" s="29">
        <v>2.3731530208406171E-2</v>
      </c>
      <c r="L180" s="29">
        <v>2.8171314130089057E-2</v>
      </c>
      <c r="M180" s="29">
        <v>5.2065567846528833E-2</v>
      </c>
      <c r="N180" s="29">
        <v>5.246877183853943E-2</v>
      </c>
      <c r="O180" s="29">
        <v>1.4104E-2</v>
      </c>
      <c r="P180" s="29">
        <v>1.1428335770379723E-2</v>
      </c>
    </row>
    <row r="181" spans="1:16" s="13" customFormat="1" x14ac:dyDescent="0.25">
      <c r="A181" s="25" t="s">
        <v>577</v>
      </c>
      <c r="B181" s="30" t="s">
        <v>65</v>
      </c>
      <c r="C181" s="35" t="s">
        <v>578</v>
      </c>
      <c r="D181" s="36">
        <v>2480</v>
      </c>
      <c r="E181" s="36" t="s">
        <v>233</v>
      </c>
      <c r="F181" s="36" t="s">
        <v>579</v>
      </c>
      <c r="G181" s="29">
        <v>3.0547999999999999E-2</v>
      </c>
      <c r="H181" s="29">
        <v>2.0913929521982885E-2</v>
      </c>
      <c r="I181" s="29">
        <v>4.6421291467739496E-2</v>
      </c>
      <c r="J181" s="29">
        <v>3.0164223943118205E-2</v>
      </c>
      <c r="K181" s="29">
        <v>4.2876846100342619E-2</v>
      </c>
      <c r="L181" s="29">
        <v>2.0434627182729006E-2</v>
      </c>
      <c r="M181" s="29">
        <v>9.9010313014474785E-2</v>
      </c>
      <c r="N181" s="29">
        <v>4.4909574166310078E-2</v>
      </c>
      <c r="O181" s="29">
        <v>2.5905999999999998E-2</v>
      </c>
      <c r="P181" s="29">
        <v>1.2197158251978688E-2</v>
      </c>
    </row>
    <row r="182" spans="1:16" x14ac:dyDescent="0.25">
      <c r="A182" s="25" t="s">
        <v>580</v>
      </c>
      <c r="B182" s="30" t="s">
        <v>65</v>
      </c>
      <c r="C182" s="31" t="s">
        <v>581</v>
      </c>
      <c r="D182" s="32">
        <v>2549</v>
      </c>
      <c r="E182" s="32" t="s">
        <v>582</v>
      </c>
      <c r="F182" s="32" t="s">
        <v>583</v>
      </c>
      <c r="G182" s="29">
        <v>5.7895000000000002E-2</v>
      </c>
      <c r="H182" s="29">
        <v>1.6133372182059607E-2</v>
      </c>
      <c r="I182" s="29">
        <v>4.2414299282778761E-2</v>
      </c>
      <c r="J182" s="29">
        <v>3.0040462827359889E-2</v>
      </c>
      <c r="K182" s="29">
        <v>5.2291358725053277E-2</v>
      </c>
      <c r="L182" s="29">
        <v>3.0093697483301523E-2</v>
      </c>
      <c r="M182" s="29">
        <v>7.4118392647153156E-2</v>
      </c>
      <c r="N182" s="29">
        <v>3.4504537070318066E-2</v>
      </c>
      <c r="O182" s="29">
        <v>4.4205000000000001E-2</v>
      </c>
      <c r="P182" s="29">
        <v>1.48704278895014E-2</v>
      </c>
    </row>
    <row r="183" spans="1:16" x14ac:dyDescent="0.25">
      <c r="A183" s="25" t="s">
        <v>584</v>
      </c>
      <c r="B183" s="30" t="s">
        <v>65</v>
      </c>
      <c r="C183" s="31" t="s">
        <v>585</v>
      </c>
      <c r="D183" s="32">
        <v>2516</v>
      </c>
      <c r="E183" s="32">
        <v>3</v>
      </c>
      <c r="F183" s="32" t="s">
        <v>586</v>
      </c>
      <c r="G183" s="29">
        <v>1.4933999999999999E-2</v>
      </c>
      <c r="H183" s="29">
        <v>1.4143849669519032E-2</v>
      </c>
      <c r="I183" s="29">
        <v>2.2098375598587232E-2</v>
      </c>
      <c r="J183" s="29">
        <v>2.4428988237565154E-2</v>
      </c>
      <c r="K183" s="29">
        <v>9.8197295978714096E-3</v>
      </c>
      <c r="L183" s="29">
        <v>2.9823636331106868E-2</v>
      </c>
      <c r="M183" s="29">
        <v>2.949988665519232E-2</v>
      </c>
      <c r="N183" s="29">
        <v>1.0302951468264154E-2</v>
      </c>
      <c r="O183" s="29">
        <v>1.4408000000000001E-2</v>
      </c>
      <c r="P183" s="29">
        <v>6.064632441255274E-3</v>
      </c>
    </row>
    <row r="184" spans="1:16" x14ac:dyDescent="0.25">
      <c r="A184" s="25" t="s">
        <v>587</v>
      </c>
      <c r="B184" s="30" t="s">
        <v>65</v>
      </c>
      <c r="C184" s="31" t="s">
        <v>585</v>
      </c>
      <c r="D184" s="32">
        <v>2516</v>
      </c>
      <c r="E184" s="32" t="s">
        <v>588</v>
      </c>
      <c r="F184" s="32" t="s">
        <v>589</v>
      </c>
      <c r="G184" s="29">
        <v>3.2051999999999997E-2</v>
      </c>
      <c r="H184" s="29">
        <v>3.538742332546474E-2</v>
      </c>
      <c r="I184" s="29">
        <v>3.8531999999999997E-2</v>
      </c>
      <c r="J184" s="29">
        <v>4.4152656343499033E-2</v>
      </c>
      <c r="K184" s="29">
        <v>1.6040687711601179E-2</v>
      </c>
      <c r="L184" s="29">
        <v>7.3477677123091598E-2</v>
      </c>
      <c r="M184" s="29">
        <v>3.409787140953275E-2</v>
      </c>
      <c r="N184" s="29">
        <v>2.1788908060453398E-2</v>
      </c>
      <c r="O184" s="29">
        <v>2.529E-2</v>
      </c>
      <c r="P184" s="29">
        <v>2.1826999999999999E-2</v>
      </c>
    </row>
    <row r="185" spans="1:16" x14ac:dyDescent="0.25">
      <c r="A185" s="25" t="s">
        <v>590</v>
      </c>
      <c r="B185" s="30" t="s">
        <v>65</v>
      </c>
      <c r="C185" s="31" t="s">
        <v>591</v>
      </c>
      <c r="D185" s="32"/>
      <c r="E185" s="32">
        <v>3</v>
      </c>
      <c r="F185" s="32" t="s">
        <v>592</v>
      </c>
      <c r="G185" s="29">
        <v>1.3161000000000001E-2</v>
      </c>
      <c r="H185" s="29">
        <v>7.6035163543818245E-3</v>
      </c>
      <c r="I185" s="29">
        <v>1.4654373027280414E-2</v>
      </c>
      <c r="J185" s="29">
        <v>6.6464087201595782E-3</v>
      </c>
      <c r="K185" s="29">
        <v>2.1151328466965248E-2</v>
      </c>
      <c r="L185" s="29">
        <v>1.346252895197201E-2</v>
      </c>
      <c r="M185" s="29">
        <v>2.7007211065617584E-2</v>
      </c>
      <c r="N185" s="29">
        <v>1.4590345281985448E-2</v>
      </c>
      <c r="O185" s="29">
        <v>1.7441999999999999E-2</v>
      </c>
      <c r="P185" s="29">
        <v>7.0958742385513231E-3</v>
      </c>
    </row>
    <row r="186" spans="1:16" x14ac:dyDescent="0.25">
      <c r="A186" s="25" t="s">
        <v>593</v>
      </c>
      <c r="B186" s="30" t="s">
        <v>65</v>
      </c>
      <c r="C186" s="31" t="s">
        <v>594</v>
      </c>
      <c r="D186" s="32">
        <v>2594</v>
      </c>
      <c r="E186" s="32">
        <v>5</v>
      </c>
      <c r="F186" s="32" t="s">
        <v>595</v>
      </c>
      <c r="G186" s="29">
        <v>0.13397999999999999</v>
      </c>
      <c r="H186" s="29">
        <v>2.9248294541162588E-2</v>
      </c>
      <c r="I186" s="29">
        <v>0.1110759582812692</v>
      </c>
      <c r="J186" s="29">
        <v>4.9409805450099736E-2</v>
      </c>
      <c r="K186" s="29">
        <v>9.0917745190980725E-2</v>
      </c>
      <c r="L186" s="29">
        <v>4.4616596413804069E-2</v>
      </c>
      <c r="M186" s="29">
        <v>0.31584212439332066</v>
      </c>
      <c r="N186" s="29">
        <v>0.12390035412922548</v>
      </c>
      <c r="O186" s="29">
        <v>7.9342999999999997E-2</v>
      </c>
      <c r="P186" s="29">
        <v>2.5331600997813432E-2</v>
      </c>
    </row>
    <row r="187" spans="1:16" x14ac:dyDescent="0.25">
      <c r="A187" s="25" t="s">
        <v>596</v>
      </c>
      <c r="B187" s="30" t="s">
        <v>65</v>
      </c>
      <c r="C187" s="31" t="s">
        <v>594</v>
      </c>
      <c r="D187" s="32">
        <v>2594</v>
      </c>
      <c r="E187" s="32">
        <v>6</v>
      </c>
      <c r="F187" s="32" t="s">
        <v>597</v>
      </c>
      <c r="G187" s="29">
        <v>8.9497999999999994E-2</v>
      </c>
      <c r="H187" s="29">
        <v>2.3855999999999999E-2</v>
      </c>
      <c r="I187" s="29">
        <v>8.6371000000000003E-2</v>
      </c>
      <c r="J187" s="29">
        <v>3.3827000000000003E-2</v>
      </c>
      <c r="K187" s="29">
        <v>0.12855</v>
      </c>
      <c r="L187" s="29">
        <v>6.3305E-2</v>
      </c>
      <c r="M187" s="29">
        <v>0.15823000000000001</v>
      </c>
      <c r="N187" s="29">
        <v>0.10134</v>
      </c>
      <c r="O187" s="29">
        <v>5.3010000000000002E-2</v>
      </c>
      <c r="P187" s="29">
        <v>2.0676E-2</v>
      </c>
    </row>
    <row r="188" spans="1:16" x14ac:dyDescent="0.25">
      <c r="A188" s="25" t="s">
        <v>598</v>
      </c>
      <c r="B188" s="30" t="s">
        <v>65</v>
      </c>
      <c r="C188" s="31" t="s">
        <v>599</v>
      </c>
      <c r="D188" s="32"/>
      <c r="E188" s="32">
        <v>1</v>
      </c>
      <c r="F188" s="32" t="s">
        <v>600</v>
      </c>
      <c r="G188" s="29">
        <v>0.10058</v>
      </c>
      <c r="H188" s="29">
        <v>7.7742000000000006E-2</v>
      </c>
      <c r="I188" s="29">
        <v>0.10143000000000001</v>
      </c>
      <c r="J188" s="29">
        <v>9.5240000000000005E-2</v>
      </c>
      <c r="K188" s="29">
        <v>0.10528999999999999</v>
      </c>
      <c r="L188" s="29">
        <v>0.10348</v>
      </c>
      <c r="M188" s="29">
        <v>0.16495000000000001</v>
      </c>
      <c r="N188" s="29">
        <v>0.15159</v>
      </c>
      <c r="O188" s="29">
        <v>8.677E-2</v>
      </c>
      <c r="P188" s="29">
        <v>4.4172000000000003E-2</v>
      </c>
    </row>
    <row r="189" spans="1:16" x14ac:dyDescent="0.25">
      <c r="A189" s="25" t="s">
        <v>601</v>
      </c>
      <c r="B189" s="30" t="s">
        <v>66</v>
      </c>
      <c r="C189" s="31" t="s">
        <v>602</v>
      </c>
      <c r="D189" s="32">
        <v>2836</v>
      </c>
      <c r="E189" s="32">
        <v>12</v>
      </c>
      <c r="F189" s="32" t="s">
        <v>603</v>
      </c>
      <c r="G189" s="29">
        <v>0.46215000000000001</v>
      </c>
      <c r="H189" s="29">
        <v>7.4967000000000006E-2</v>
      </c>
      <c r="I189" s="29">
        <v>0.41500999999999999</v>
      </c>
      <c r="J189" s="29">
        <v>5.8934E-2</v>
      </c>
      <c r="K189" s="29">
        <v>0.48363</v>
      </c>
      <c r="L189" s="29">
        <v>0.12745999999999999</v>
      </c>
      <c r="M189" s="29">
        <v>0.44562000000000002</v>
      </c>
      <c r="N189" s="29">
        <v>0.11083</v>
      </c>
      <c r="O189" s="29">
        <v>0.39845999999999998</v>
      </c>
      <c r="P189" s="29">
        <v>5.4878000000000003E-2</v>
      </c>
    </row>
    <row r="190" spans="1:16" x14ac:dyDescent="0.25">
      <c r="A190" s="25" t="s">
        <v>604</v>
      </c>
      <c r="B190" s="30" t="s">
        <v>66</v>
      </c>
      <c r="C190" s="31" t="s">
        <v>605</v>
      </c>
      <c r="D190" s="32">
        <v>2828</v>
      </c>
      <c r="E190" s="32">
        <v>3</v>
      </c>
      <c r="F190" s="32" t="s">
        <v>606</v>
      </c>
      <c r="G190" s="29">
        <v>0.191</v>
      </c>
      <c r="H190" s="29">
        <v>9.0405999999999993E-3</v>
      </c>
      <c r="I190" s="29">
        <v>0.26506999999999997</v>
      </c>
      <c r="J190" s="29">
        <v>2.4861999999999999E-2</v>
      </c>
      <c r="K190" s="29">
        <v>0.17785999999999999</v>
      </c>
      <c r="L190" s="29">
        <v>1.7339E-2</v>
      </c>
      <c r="M190" s="29">
        <v>0.32167000000000001</v>
      </c>
      <c r="N190" s="29">
        <v>2.3947E-2</v>
      </c>
      <c r="O190" s="29">
        <v>0.14663000000000001</v>
      </c>
      <c r="P190" s="29">
        <v>7.1174000000000003E-3</v>
      </c>
    </row>
    <row r="191" spans="1:16" x14ac:dyDescent="0.25">
      <c r="A191" s="25" t="s">
        <v>607</v>
      </c>
      <c r="B191" s="30" t="s">
        <v>66</v>
      </c>
      <c r="C191" s="31" t="s">
        <v>605</v>
      </c>
      <c r="D191" s="32">
        <v>2828</v>
      </c>
      <c r="E191" s="32">
        <v>1</v>
      </c>
      <c r="F191" s="32" t="s">
        <v>608</v>
      </c>
      <c r="G191" s="29">
        <v>4.6141000000000001E-2</v>
      </c>
      <c r="H191" s="29">
        <v>4.5784795399208033E-3</v>
      </c>
      <c r="I191" s="29">
        <v>3.9052000000000003E-2</v>
      </c>
      <c r="J191" s="29">
        <v>1.4802594902783493E-2</v>
      </c>
      <c r="K191" s="29">
        <v>4.7253993939159515E-2</v>
      </c>
      <c r="L191" s="29">
        <v>1.0384668388006345E-2</v>
      </c>
      <c r="M191" s="29">
        <v>6.8699999999999997E-2</v>
      </c>
      <c r="N191" s="29">
        <v>1.14511238430423E-2</v>
      </c>
      <c r="O191" s="29">
        <v>3.5444000000000003E-2</v>
      </c>
      <c r="P191" s="29">
        <v>6.1318996661454059E-3</v>
      </c>
    </row>
    <row r="192" spans="1:16" x14ac:dyDescent="0.25">
      <c r="A192" s="25" t="s">
        <v>609</v>
      </c>
      <c r="B192" s="30" t="s">
        <v>66</v>
      </c>
      <c r="C192" s="31" t="s">
        <v>605</v>
      </c>
      <c r="D192" s="32">
        <v>2828</v>
      </c>
      <c r="E192" s="32">
        <v>2</v>
      </c>
      <c r="F192" s="32" t="s">
        <v>610</v>
      </c>
      <c r="G192" s="29">
        <v>3.3362999999999997E-2</v>
      </c>
      <c r="H192" s="29">
        <v>4.9382697677499161E-3</v>
      </c>
      <c r="I192" s="29">
        <v>2.8237000000000002E-2</v>
      </c>
      <c r="J192" s="29">
        <v>1.59388889525275E-2</v>
      </c>
      <c r="K192" s="29">
        <v>3.4169233781147335E-2</v>
      </c>
      <c r="L192" s="29">
        <v>1.1163748586352031E-2</v>
      </c>
      <c r="M192" s="29">
        <v>4.9678E-2</v>
      </c>
      <c r="N192" s="29">
        <v>1.2351380871893695E-2</v>
      </c>
      <c r="O192" s="29">
        <v>2.5628000000000001E-2</v>
      </c>
      <c r="P192" s="29">
        <v>6.6140864665785483E-3</v>
      </c>
    </row>
    <row r="193" spans="1:16" x14ac:dyDescent="0.25">
      <c r="A193" s="25" t="s">
        <v>611</v>
      </c>
      <c r="B193" s="30" t="s">
        <v>66</v>
      </c>
      <c r="C193" s="31" t="s">
        <v>612</v>
      </c>
      <c r="D193" s="32">
        <v>2840</v>
      </c>
      <c r="E193" s="32" t="s">
        <v>613</v>
      </c>
      <c r="F193" s="32" t="s">
        <v>614</v>
      </c>
      <c r="G193" s="29">
        <v>3.6278999999999999E-2</v>
      </c>
      <c r="H193" s="29">
        <v>5.7582000000000001E-2</v>
      </c>
      <c r="I193" s="29">
        <v>3.6261000000000002E-2</v>
      </c>
      <c r="J193" s="29">
        <v>0.11458</v>
      </c>
      <c r="K193" s="29">
        <v>2.8965000000000001E-2</v>
      </c>
      <c r="L193" s="29">
        <v>6.8389000000000005E-2</v>
      </c>
      <c r="M193" s="29">
        <v>4.1167000000000002E-2</v>
      </c>
      <c r="N193" s="29">
        <v>0.13582</v>
      </c>
      <c r="O193" s="29">
        <v>2.5443E-2</v>
      </c>
      <c r="P193" s="29">
        <v>4.4796000000000002E-2</v>
      </c>
    </row>
    <row r="194" spans="1:16" x14ac:dyDescent="0.25">
      <c r="A194" s="25" t="s">
        <v>615</v>
      </c>
      <c r="B194" s="30" t="s">
        <v>66</v>
      </c>
      <c r="C194" s="31" t="s">
        <v>612</v>
      </c>
      <c r="D194" s="32">
        <v>2840</v>
      </c>
      <c r="E194" s="32">
        <v>4</v>
      </c>
      <c r="F194" s="32" t="s">
        <v>616</v>
      </c>
      <c r="G194" s="29">
        <v>2.6404E-2</v>
      </c>
      <c r="H194" s="29">
        <v>8.2315589953132727E-3</v>
      </c>
      <c r="I194" s="29">
        <v>2.6693000000000001E-2</v>
      </c>
      <c r="J194" s="29">
        <v>1.6527835743104444E-2</v>
      </c>
      <c r="K194" s="29">
        <v>2.2054567678579634E-2</v>
      </c>
      <c r="L194" s="29">
        <v>1.2629092476119328E-2</v>
      </c>
      <c r="M194" s="29">
        <v>2.7673E-2</v>
      </c>
      <c r="N194" s="29">
        <v>2.231551300558941E-2</v>
      </c>
      <c r="O194" s="29">
        <v>1.8388999999999999E-2</v>
      </c>
      <c r="P194" s="29">
        <v>6.8861528113244837E-3</v>
      </c>
    </row>
    <row r="195" spans="1:16" x14ac:dyDescent="0.25">
      <c r="A195" s="25" t="s">
        <v>617</v>
      </c>
      <c r="B195" s="30" t="s">
        <v>66</v>
      </c>
      <c r="C195" s="31" t="s">
        <v>618</v>
      </c>
      <c r="D195" s="32">
        <v>2837</v>
      </c>
      <c r="E195" s="32">
        <v>1</v>
      </c>
      <c r="F195" s="32" t="s">
        <v>619</v>
      </c>
      <c r="G195" s="29">
        <v>4.8218999999999998E-2</v>
      </c>
      <c r="H195" s="29">
        <v>8.1420493524599728E-3</v>
      </c>
      <c r="I195" s="29">
        <v>3.2071000000000002E-2</v>
      </c>
      <c r="J195" s="29">
        <v>1.5354501014707802E-2</v>
      </c>
      <c r="K195" s="29">
        <v>4.9186508989722932E-2</v>
      </c>
      <c r="L195" s="29">
        <v>1.5693351886014905E-2</v>
      </c>
      <c r="M195" s="29">
        <v>4.1751999999999997E-2</v>
      </c>
      <c r="N195" s="29">
        <v>1.6120927249540739E-2</v>
      </c>
      <c r="O195" s="29">
        <v>5.9957999999999997E-2</v>
      </c>
      <c r="P195" s="29">
        <v>1.3272278406166911E-2</v>
      </c>
    </row>
    <row r="196" spans="1:16" x14ac:dyDescent="0.25">
      <c r="A196" s="25" t="s">
        <v>620</v>
      </c>
      <c r="B196" s="30" t="s">
        <v>66</v>
      </c>
      <c r="C196" s="31" t="s">
        <v>618</v>
      </c>
      <c r="D196" s="32">
        <v>2837</v>
      </c>
      <c r="E196" s="32">
        <v>2</v>
      </c>
      <c r="F196" s="32" t="s">
        <v>621</v>
      </c>
      <c r="G196" s="29">
        <v>4.6517999999999997E-2</v>
      </c>
      <c r="H196" s="29">
        <v>7.3503006524660167E-3</v>
      </c>
      <c r="I196" s="29">
        <v>3.0939000000000001E-2</v>
      </c>
      <c r="J196" s="29">
        <v>1.3869169800737012E-2</v>
      </c>
      <c r="K196" s="29">
        <v>4.7450205053198566E-2</v>
      </c>
      <c r="L196" s="29">
        <v>1.4188830490492124E-2</v>
      </c>
      <c r="M196" s="29">
        <v>4.0278000000000001E-2</v>
      </c>
      <c r="N196" s="29">
        <v>1.4588586771949774E-2</v>
      </c>
      <c r="O196" s="29">
        <v>5.7841999999999998E-2</v>
      </c>
      <c r="P196" s="29">
        <v>1.2008334485812617E-2</v>
      </c>
    </row>
    <row r="197" spans="1:16" x14ac:dyDescent="0.25">
      <c r="A197" s="25" t="s">
        <v>622</v>
      </c>
      <c r="B197" s="30" t="s">
        <v>66</v>
      </c>
      <c r="C197" s="31" t="s">
        <v>618</v>
      </c>
      <c r="D197" s="32">
        <v>2837</v>
      </c>
      <c r="E197" s="32">
        <v>3</v>
      </c>
      <c r="F197" s="32" t="s">
        <v>623</v>
      </c>
      <c r="G197" s="29">
        <v>4.0064000000000002E-2</v>
      </c>
      <c r="H197" s="29">
        <v>6.7394980602361659E-3</v>
      </c>
      <c r="I197" s="29">
        <v>2.6647000000000001E-2</v>
      </c>
      <c r="J197" s="29">
        <v>1.2728031969938432E-2</v>
      </c>
      <c r="K197" s="29">
        <v>4.0867815445352111E-2</v>
      </c>
      <c r="L197" s="29">
        <v>1.3022708087635861E-2</v>
      </c>
      <c r="M197" s="29">
        <v>3.4689999999999999E-2</v>
      </c>
      <c r="N197" s="29">
        <v>1.3398881432205237E-2</v>
      </c>
      <c r="O197" s="29">
        <v>4.9818000000000001E-2</v>
      </c>
      <c r="P197" s="29">
        <v>1.102909387157224E-2</v>
      </c>
    </row>
    <row r="198" spans="1:16" x14ac:dyDescent="0.25">
      <c r="A198" s="25" t="s">
        <v>624</v>
      </c>
      <c r="B198" s="30" t="s">
        <v>66</v>
      </c>
      <c r="C198" s="31" t="s">
        <v>618</v>
      </c>
      <c r="D198" s="32">
        <v>2837</v>
      </c>
      <c r="E198" s="32" t="s">
        <v>625</v>
      </c>
      <c r="F198" s="32" t="s">
        <v>626</v>
      </c>
      <c r="G198" s="29">
        <v>2.9288000000000002E-2</v>
      </c>
      <c r="H198" s="29">
        <v>1.6669112785138249E-2</v>
      </c>
      <c r="I198" s="29">
        <v>2.0479000000000001E-2</v>
      </c>
      <c r="J198" s="29">
        <v>2.3118512188598072E-2</v>
      </c>
      <c r="K198" s="29">
        <v>3.0444511068830553E-2</v>
      </c>
      <c r="L198" s="29">
        <v>2.2831808958200864E-2</v>
      </c>
      <c r="M198" s="29">
        <v>2.7045E-2</v>
      </c>
      <c r="N198" s="29">
        <v>2.3089241372425625E-2</v>
      </c>
      <c r="O198" s="29">
        <v>3.6819999999999999E-2</v>
      </c>
      <c r="P198" s="29">
        <v>1.5154442299327315E-2</v>
      </c>
    </row>
    <row r="199" spans="1:16" x14ac:dyDescent="0.25">
      <c r="A199" s="25" t="s">
        <v>627</v>
      </c>
      <c r="B199" s="30" t="s">
        <v>66</v>
      </c>
      <c r="C199" s="31" t="s">
        <v>618</v>
      </c>
      <c r="D199" s="32"/>
      <c r="E199" s="32">
        <v>5</v>
      </c>
      <c r="F199" s="32" t="s">
        <v>628</v>
      </c>
      <c r="G199" s="29">
        <v>0.31089</v>
      </c>
      <c r="H199" s="29">
        <v>4.9102E-2</v>
      </c>
      <c r="I199" s="29">
        <v>0.41094999999999998</v>
      </c>
      <c r="J199" s="29">
        <v>8.5072999999999996E-2</v>
      </c>
      <c r="K199" s="29">
        <v>0.39271</v>
      </c>
      <c r="L199" s="29">
        <v>6.7829E-2</v>
      </c>
      <c r="M199" s="29">
        <v>0.27612999999999999</v>
      </c>
      <c r="N199" s="29">
        <v>7.7429999999999999E-2</v>
      </c>
      <c r="O199" s="29">
        <v>0.27932000000000001</v>
      </c>
      <c r="P199" s="29">
        <v>3.1119999999999998E-2</v>
      </c>
    </row>
    <row r="200" spans="1:16" x14ac:dyDescent="0.25">
      <c r="A200" s="25" t="s">
        <v>629</v>
      </c>
      <c r="B200" s="30" t="s">
        <v>66</v>
      </c>
      <c r="C200" s="31" t="s">
        <v>630</v>
      </c>
      <c r="D200" s="32">
        <v>8102</v>
      </c>
      <c r="E200" s="32">
        <v>1</v>
      </c>
      <c r="F200" s="32" t="s">
        <v>631</v>
      </c>
      <c r="G200" s="29">
        <v>0.10675</v>
      </c>
      <c r="H200" s="29">
        <v>1.5973999999999999E-2</v>
      </c>
      <c r="I200" s="29">
        <v>0.22663</v>
      </c>
      <c r="J200" s="29">
        <v>4.5665999999999998E-2</v>
      </c>
      <c r="K200" s="29">
        <v>0.12508</v>
      </c>
      <c r="L200" s="29">
        <v>3.7809000000000002E-2</v>
      </c>
      <c r="M200" s="29">
        <v>0.14959</v>
      </c>
      <c r="N200" s="29">
        <v>3.7594000000000002E-2</v>
      </c>
      <c r="O200" s="29">
        <v>9.7281000000000006E-2</v>
      </c>
      <c r="P200" s="29">
        <v>1.8384000000000001E-2</v>
      </c>
    </row>
    <row r="201" spans="1:16" x14ac:dyDescent="0.25">
      <c r="A201" s="25" t="s">
        <v>632</v>
      </c>
      <c r="B201" s="30" t="s">
        <v>66</v>
      </c>
      <c r="C201" s="31" t="s">
        <v>630</v>
      </c>
      <c r="D201" s="32">
        <v>8102</v>
      </c>
      <c r="E201" s="32">
        <v>2</v>
      </c>
      <c r="F201" s="32" t="s">
        <v>633</v>
      </c>
      <c r="G201" s="29">
        <v>0.10813</v>
      </c>
      <c r="H201" s="29">
        <v>1.6395E-2</v>
      </c>
      <c r="I201" s="29">
        <v>0.22955999999999999</v>
      </c>
      <c r="J201" s="29">
        <v>4.6877000000000002E-2</v>
      </c>
      <c r="K201" s="29">
        <v>0.12670000000000001</v>
      </c>
      <c r="L201" s="29">
        <v>3.8807000000000001E-2</v>
      </c>
      <c r="M201" s="29">
        <v>0.15151999999999999</v>
      </c>
      <c r="N201" s="29">
        <v>3.8566999999999997E-2</v>
      </c>
      <c r="O201" s="29">
        <v>9.8539000000000002E-2</v>
      </c>
      <c r="P201" s="29">
        <v>1.8870000000000001E-2</v>
      </c>
    </row>
    <row r="202" spans="1:16" x14ac:dyDescent="0.25">
      <c r="A202" s="25" t="s">
        <v>634</v>
      </c>
      <c r="B202" s="30" t="s">
        <v>66</v>
      </c>
      <c r="C202" s="31" t="s">
        <v>635</v>
      </c>
      <c r="D202" s="32">
        <v>2850</v>
      </c>
      <c r="E202" s="32">
        <v>4</v>
      </c>
      <c r="F202" s="32" t="s">
        <v>636</v>
      </c>
      <c r="G202" s="29">
        <v>4.0545999999999999E-2</v>
      </c>
      <c r="H202" s="29">
        <v>1.2168E-2</v>
      </c>
      <c r="I202" s="29">
        <v>8.8789000000000007E-2</v>
      </c>
      <c r="J202" s="29">
        <v>1.61E-2</v>
      </c>
      <c r="K202" s="29">
        <v>5.0439999999999999E-2</v>
      </c>
      <c r="L202" s="29">
        <v>2.7899E-2</v>
      </c>
      <c r="M202" s="29">
        <v>6.1492999999999999E-2</v>
      </c>
      <c r="N202" s="29">
        <v>1.9909E-2</v>
      </c>
      <c r="O202" s="29">
        <v>3.5743999999999998E-2</v>
      </c>
      <c r="P202" s="29">
        <v>1.336E-2</v>
      </c>
    </row>
    <row r="203" spans="1:16" x14ac:dyDescent="0.25">
      <c r="A203" s="25" t="s">
        <v>637</v>
      </c>
      <c r="B203" s="30" t="s">
        <v>66</v>
      </c>
      <c r="C203" s="31" t="s">
        <v>635</v>
      </c>
      <c r="D203" s="32">
        <v>2850</v>
      </c>
      <c r="E203" s="32">
        <v>1</v>
      </c>
      <c r="F203" s="32" t="s">
        <v>638</v>
      </c>
      <c r="G203" s="29">
        <v>1.4548E-2</v>
      </c>
      <c r="H203" s="29">
        <v>6.0134364758390535E-3</v>
      </c>
      <c r="I203" s="29">
        <v>2.4459999999999999E-2</v>
      </c>
      <c r="J203" s="29">
        <v>2.1933210471713656E-2</v>
      </c>
      <c r="K203" s="29">
        <v>1.2217704341225079E-2</v>
      </c>
      <c r="L203" s="29">
        <v>1.1550264918302133E-2</v>
      </c>
      <c r="M203" s="29">
        <v>1.8841E-2</v>
      </c>
      <c r="N203" s="29">
        <v>9.8059713061767351E-3</v>
      </c>
      <c r="O203" s="29">
        <v>1.2367E-2</v>
      </c>
      <c r="P203" s="29">
        <v>7.4007992576243988E-3</v>
      </c>
    </row>
    <row r="204" spans="1:16" x14ac:dyDescent="0.25">
      <c r="A204" s="25" t="s">
        <v>639</v>
      </c>
      <c r="B204" s="30" t="s">
        <v>66</v>
      </c>
      <c r="C204" s="31" t="s">
        <v>635</v>
      </c>
      <c r="D204" s="32">
        <v>2850</v>
      </c>
      <c r="E204" s="32">
        <v>2</v>
      </c>
      <c r="F204" s="32" t="s">
        <v>640</v>
      </c>
      <c r="G204" s="29">
        <v>8.5062000000000002E-3</v>
      </c>
      <c r="H204" s="29">
        <v>7.8927886444751516E-3</v>
      </c>
      <c r="I204" s="29">
        <v>1.4302E-2</v>
      </c>
      <c r="J204" s="29">
        <v>2.8471745038796265E-2</v>
      </c>
      <c r="K204" s="29">
        <v>7.1723383317337103E-3</v>
      </c>
      <c r="L204" s="29">
        <v>1.5060201323201404E-2</v>
      </c>
      <c r="M204" s="29">
        <v>1.1006E-2</v>
      </c>
      <c r="N204" s="29">
        <v>1.2991302379342167E-2</v>
      </c>
      <c r="O204" s="29">
        <v>7.2313000000000004E-3</v>
      </c>
      <c r="P204" s="29">
        <v>9.5773300155918804E-3</v>
      </c>
    </row>
    <row r="205" spans="1:16" x14ac:dyDescent="0.25">
      <c r="A205" s="25" t="s">
        <v>641</v>
      </c>
      <c r="B205" s="30" t="s">
        <v>66</v>
      </c>
      <c r="C205" s="31" t="s">
        <v>635</v>
      </c>
      <c r="D205" s="32">
        <v>2850</v>
      </c>
      <c r="E205" s="32">
        <v>3</v>
      </c>
      <c r="F205" s="32" t="s">
        <v>642</v>
      </c>
      <c r="G205" s="29">
        <v>1.5226999999999999E-2</v>
      </c>
      <c r="H205" s="29">
        <v>7.8370859704490273E-3</v>
      </c>
      <c r="I205" s="29">
        <v>2.5583999999999999E-2</v>
      </c>
      <c r="J205" s="29">
        <v>2.8284262219154446E-2</v>
      </c>
      <c r="K205" s="29">
        <v>1.2778933896465276E-2</v>
      </c>
      <c r="L205" s="29">
        <v>1.4902965427618983E-2</v>
      </c>
      <c r="M205" s="29">
        <v>1.9706999999999999E-2</v>
      </c>
      <c r="N205" s="29">
        <v>1.2668262388268004E-2</v>
      </c>
      <c r="O205" s="29">
        <v>1.2945E-2</v>
      </c>
      <c r="P205" s="29">
        <v>9.4997737624903517E-3</v>
      </c>
    </row>
    <row r="206" spans="1:16" x14ac:dyDescent="0.25">
      <c r="A206" s="25" t="s">
        <v>643</v>
      </c>
      <c r="B206" s="30" t="s">
        <v>66</v>
      </c>
      <c r="C206" s="31" t="s">
        <v>644</v>
      </c>
      <c r="D206" s="32">
        <v>6031</v>
      </c>
      <c r="E206" s="32">
        <v>2</v>
      </c>
      <c r="F206" s="32" t="s">
        <v>645</v>
      </c>
      <c r="G206" s="29">
        <v>4.6294000000000002E-2</v>
      </c>
      <c r="H206" s="29">
        <v>1.9990000000000001E-2</v>
      </c>
      <c r="I206" s="29">
        <v>9.6521999999999997E-2</v>
      </c>
      <c r="J206" s="29">
        <v>2.9319000000000001E-2</v>
      </c>
      <c r="K206" s="29">
        <v>6.2703999999999996E-2</v>
      </c>
      <c r="L206" s="29">
        <v>5.5807000000000002E-2</v>
      </c>
      <c r="M206" s="29">
        <v>6.4227000000000006E-2</v>
      </c>
      <c r="N206" s="29">
        <v>4.0731999999999997E-2</v>
      </c>
      <c r="O206" s="29">
        <v>3.9739999999999998E-2</v>
      </c>
      <c r="P206" s="29">
        <v>2.1609E-2</v>
      </c>
    </row>
    <row r="207" spans="1:16" x14ac:dyDescent="0.25">
      <c r="A207" s="25" t="s">
        <v>646</v>
      </c>
      <c r="B207" s="30" t="s">
        <v>66</v>
      </c>
      <c r="C207" s="31" t="s">
        <v>647</v>
      </c>
      <c r="D207" s="32">
        <v>2876</v>
      </c>
      <c r="E207" s="32" t="s">
        <v>362</v>
      </c>
      <c r="F207" s="32" t="s">
        <v>648</v>
      </c>
      <c r="G207" s="29">
        <v>1.4950000000000001</v>
      </c>
      <c r="H207" s="29">
        <v>0.28481000000000001</v>
      </c>
      <c r="I207" s="29">
        <v>3.2206999999999999</v>
      </c>
      <c r="J207" s="29">
        <v>0.60041999999999995</v>
      </c>
      <c r="K207" s="29">
        <v>1.3567</v>
      </c>
      <c r="L207" s="29">
        <v>0.45552999999999999</v>
      </c>
      <c r="M207" s="29">
        <v>1.9716</v>
      </c>
      <c r="N207" s="29">
        <v>0.30979000000000001</v>
      </c>
      <c r="O207" s="29">
        <v>1.3062</v>
      </c>
      <c r="P207" s="29">
        <v>0.27251999999999998</v>
      </c>
    </row>
    <row r="208" spans="1:16" x14ac:dyDescent="0.25">
      <c r="A208" s="25" t="s">
        <v>649</v>
      </c>
      <c r="B208" s="30" t="s">
        <v>66</v>
      </c>
      <c r="C208" s="31" t="s">
        <v>650</v>
      </c>
      <c r="D208" s="32">
        <v>2832</v>
      </c>
      <c r="E208" s="32">
        <v>7</v>
      </c>
      <c r="F208" s="32" t="s">
        <v>651</v>
      </c>
      <c r="G208" s="29">
        <v>2.1728000000000001E-2</v>
      </c>
      <c r="H208" s="29">
        <v>1.1368074973652163E-2</v>
      </c>
      <c r="I208" s="29">
        <v>3.1691999999999998E-2</v>
      </c>
      <c r="J208" s="29">
        <v>3.3051682490046294E-2</v>
      </c>
      <c r="K208" s="29">
        <v>2.2213509642466017E-2</v>
      </c>
      <c r="L208" s="29">
        <v>1.8011135196314337E-2</v>
      </c>
      <c r="M208" s="29">
        <v>3.3494000000000003E-2</v>
      </c>
      <c r="N208" s="29">
        <v>1.8634424719085725E-2</v>
      </c>
      <c r="O208" s="29">
        <v>2.0676E-2</v>
      </c>
      <c r="P208" s="29">
        <v>2.0578919912422045E-2</v>
      </c>
    </row>
    <row r="209" spans="1:16" x14ac:dyDescent="0.25">
      <c r="A209" s="34" t="s">
        <v>652</v>
      </c>
      <c r="B209" s="30" t="s">
        <v>66</v>
      </c>
      <c r="C209" s="31" t="s">
        <v>650</v>
      </c>
      <c r="D209" s="32">
        <v>2832</v>
      </c>
      <c r="E209" s="32" t="s">
        <v>653</v>
      </c>
      <c r="F209" s="32" t="s">
        <v>654</v>
      </c>
      <c r="G209" s="29">
        <v>1.3278999999999999E-3</v>
      </c>
      <c r="H209" s="29">
        <v>5.3395742526362329E-5</v>
      </c>
      <c r="I209" s="29">
        <v>1.895E-3</v>
      </c>
      <c r="J209" s="29">
        <v>1.5929201390418347E-4</v>
      </c>
      <c r="K209" s="29">
        <v>1.3503490021492173E-3</v>
      </c>
      <c r="L209" s="29">
        <v>8.4917901065717917E-5</v>
      </c>
      <c r="M209" s="29">
        <v>2.0379E-3</v>
      </c>
      <c r="N209" s="29">
        <v>7.790470495315403E-5</v>
      </c>
      <c r="O209" s="29">
        <v>1.2608000000000001E-3</v>
      </c>
      <c r="P209" s="29">
        <v>9.9420674103696725E-5</v>
      </c>
    </row>
    <row r="210" spans="1:16" x14ac:dyDescent="0.25">
      <c r="A210" s="25" t="s">
        <v>655</v>
      </c>
      <c r="B210" s="30" t="s">
        <v>66</v>
      </c>
      <c r="C210" s="31" t="s">
        <v>656</v>
      </c>
      <c r="D210" s="32"/>
      <c r="E210" s="32">
        <v>8</v>
      </c>
      <c r="F210" s="32" t="s">
        <v>657</v>
      </c>
      <c r="G210" s="29">
        <v>1.9067000000000001E-2</v>
      </c>
      <c r="H210" s="29">
        <v>1.1271208373852018E-2</v>
      </c>
      <c r="I210" s="29">
        <v>2.7809E-2</v>
      </c>
      <c r="J210" s="29">
        <v>3.277530204163815E-2</v>
      </c>
      <c r="K210" s="29">
        <v>1.9492861681321156E-2</v>
      </c>
      <c r="L210" s="29">
        <v>1.7858369217495961E-2</v>
      </c>
      <c r="M210" s="29">
        <v>2.9392000000000001E-2</v>
      </c>
      <c r="N210" s="29">
        <v>1.8472904723548643E-2</v>
      </c>
      <c r="O210" s="29">
        <v>1.8144E-2</v>
      </c>
      <c r="P210" s="29">
        <v>2.0412904929744648E-2</v>
      </c>
    </row>
    <row r="211" spans="1:16" x14ac:dyDescent="0.25">
      <c r="A211" s="25" t="s">
        <v>658</v>
      </c>
      <c r="B211" s="30" t="s">
        <v>66</v>
      </c>
      <c r="C211" s="31" t="s">
        <v>659</v>
      </c>
      <c r="D211" s="32">
        <v>2872</v>
      </c>
      <c r="E211" s="32">
        <v>5</v>
      </c>
      <c r="F211" s="32" t="s">
        <v>660</v>
      </c>
      <c r="G211" s="29">
        <v>0.21858</v>
      </c>
      <c r="H211" s="29">
        <v>5.3401000000000004E-3</v>
      </c>
      <c r="I211" s="29">
        <v>0.38961000000000001</v>
      </c>
      <c r="J211" s="29">
        <v>3.4450000000000001E-2</v>
      </c>
      <c r="K211" s="29">
        <v>0.18209</v>
      </c>
      <c r="L211" s="29">
        <v>1.2074E-2</v>
      </c>
      <c r="M211" s="29">
        <v>0.31318000000000001</v>
      </c>
      <c r="N211" s="29">
        <v>1.7929E-2</v>
      </c>
      <c r="O211" s="29">
        <v>0.16328000000000001</v>
      </c>
      <c r="P211" s="29">
        <v>6.4619999999999999E-3</v>
      </c>
    </row>
    <row r="212" spans="1:16" x14ac:dyDescent="0.25">
      <c r="A212" s="25" t="s">
        <v>661</v>
      </c>
      <c r="B212" s="30" t="s">
        <v>66</v>
      </c>
      <c r="C212" s="31" t="s">
        <v>659</v>
      </c>
      <c r="D212" s="32">
        <v>2872</v>
      </c>
      <c r="E212" s="32" t="s">
        <v>662</v>
      </c>
      <c r="F212" s="32" t="s">
        <v>663</v>
      </c>
      <c r="G212" s="29">
        <v>0.69147999999999998</v>
      </c>
      <c r="H212" s="29">
        <v>3.9343000000000003E-2</v>
      </c>
      <c r="I212" s="29">
        <v>1.2422</v>
      </c>
      <c r="J212" s="29">
        <v>0.29211999999999999</v>
      </c>
      <c r="K212" s="29">
        <v>0.52585000000000004</v>
      </c>
      <c r="L212" s="29">
        <v>9.2563999999999994E-2</v>
      </c>
      <c r="M212" s="29">
        <v>0.99775000000000003</v>
      </c>
      <c r="N212" s="29">
        <v>0.12374</v>
      </c>
      <c r="O212" s="29">
        <v>0.51454</v>
      </c>
      <c r="P212" s="29">
        <v>5.3691000000000003E-2</v>
      </c>
    </row>
    <row r="213" spans="1:16" x14ac:dyDescent="0.25">
      <c r="A213" s="25" t="s">
        <v>664</v>
      </c>
      <c r="B213" s="30" t="s">
        <v>66</v>
      </c>
      <c r="C213" s="31" t="s">
        <v>665</v>
      </c>
      <c r="D213" s="32">
        <v>2866</v>
      </c>
      <c r="E213" s="32">
        <v>5</v>
      </c>
      <c r="F213" s="32" t="s">
        <v>666</v>
      </c>
      <c r="G213" s="29">
        <v>5.0407999999999998E-3</v>
      </c>
      <c r="H213" s="29">
        <v>1.0059412465321445E-2</v>
      </c>
      <c r="I213" s="29">
        <v>4.2567999999999998E-3</v>
      </c>
      <c r="J213" s="29">
        <v>2.393255233406413E-2</v>
      </c>
      <c r="K213" s="29">
        <v>5.9651467122297476E-3</v>
      </c>
      <c r="L213" s="29">
        <v>3.0192973059748544E-2</v>
      </c>
      <c r="M213" s="29">
        <v>6.6613000000000002E-3</v>
      </c>
      <c r="N213" s="29">
        <v>2.4194127719713077E-2</v>
      </c>
      <c r="O213" s="29">
        <v>4.3014000000000004E-3</v>
      </c>
      <c r="P213" s="29">
        <v>1.282800248983771E-2</v>
      </c>
    </row>
    <row r="214" spans="1:16" x14ac:dyDescent="0.25">
      <c r="A214" s="25" t="s">
        <v>667</v>
      </c>
      <c r="B214" s="30" t="s">
        <v>66</v>
      </c>
      <c r="C214" s="31" t="s">
        <v>665</v>
      </c>
      <c r="D214" s="32">
        <v>2866</v>
      </c>
      <c r="E214" s="32">
        <v>6</v>
      </c>
      <c r="F214" s="32" t="s">
        <v>668</v>
      </c>
      <c r="G214" s="29">
        <v>1.2558E-2</v>
      </c>
      <c r="H214" s="29">
        <v>1.038644671817293E-2</v>
      </c>
      <c r="I214" s="29">
        <v>1.0595E-2</v>
      </c>
      <c r="J214" s="29">
        <v>2.4714965438526776E-2</v>
      </c>
      <c r="K214" s="29">
        <v>1.4844083275513191E-2</v>
      </c>
      <c r="L214" s="29">
        <v>3.1171096022234515E-2</v>
      </c>
      <c r="M214" s="29">
        <v>1.6576E-2</v>
      </c>
      <c r="N214" s="29">
        <v>2.4968415947885639E-2</v>
      </c>
      <c r="O214" s="29">
        <v>1.0722000000000001E-2</v>
      </c>
      <c r="P214" s="29">
        <v>1.3260384795467635E-2</v>
      </c>
    </row>
    <row r="215" spans="1:16" x14ac:dyDescent="0.25">
      <c r="A215" s="25" t="s">
        <v>669</v>
      </c>
      <c r="B215" s="30" t="s">
        <v>66</v>
      </c>
      <c r="C215" s="31" t="s">
        <v>665</v>
      </c>
      <c r="D215" s="32">
        <v>2866</v>
      </c>
      <c r="E215" s="32">
        <v>7</v>
      </c>
      <c r="F215" s="32" t="s">
        <v>670</v>
      </c>
      <c r="G215" s="29">
        <v>1.2152E-2</v>
      </c>
      <c r="H215" s="29">
        <v>1.2439738368909469E-2</v>
      </c>
      <c r="I215" s="29">
        <v>1.0252000000000001E-2</v>
      </c>
      <c r="J215" s="29">
        <v>2.9635392205083756E-2</v>
      </c>
      <c r="K215" s="29">
        <v>1.4363968929428803E-2</v>
      </c>
      <c r="L215" s="29">
        <v>3.7231777281724235E-2</v>
      </c>
      <c r="M215" s="29">
        <v>1.6041E-2</v>
      </c>
      <c r="N215" s="29">
        <v>2.9823813387384226E-2</v>
      </c>
      <c r="O215" s="29">
        <v>1.0376E-2</v>
      </c>
      <c r="P215" s="29">
        <v>1.5955278753078558E-2</v>
      </c>
    </row>
    <row r="216" spans="1:16" x14ac:dyDescent="0.25">
      <c r="A216" s="25" t="s">
        <v>671</v>
      </c>
      <c r="B216" s="30" t="s">
        <v>66</v>
      </c>
      <c r="C216" s="31" t="s">
        <v>665</v>
      </c>
      <c r="D216" s="32">
        <v>2866</v>
      </c>
      <c r="E216" s="32" t="s">
        <v>148</v>
      </c>
      <c r="F216" s="32" t="s">
        <v>672</v>
      </c>
      <c r="G216" s="29">
        <v>8.3032999999999996E-3</v>
      </c>
      <c r="H216" s="29">
        <v>1.3379326870406723E-2</v>
      </c>
      <c r="I216" s="29">
        <v>7.012E-3</v>
      </c>
      <c r="J216" s="29">
        <v>3.1894873602894683E-2</v>
      </c>
      <c r="K216" s="29">
        <v>9.8239287499486284E-3</v>
      </c>
      <c r="L216" s="29">
        <v>3.9997866949829736E-2</v>
      </c>
      <c r="M216" s="29">
        <v>1.0971E-2</v>
      </c>
      <c r="N216" s="29">
        <v>3.2043663586013446E-2</v>
      </c>
      <c r="O216" s="29">
        <v>7.0863999999999996E-3</v>
      </c>
      <c r="P216" s="29">
        <v>1.7192957616471948E-2</v>
      </c>
    </row>
    <row r="217" spans="1:16" x14ac:dyDescent="0.25">
      <c r="A217" s="25" t="s">
        <v>673</v>
      </c>
      <c r="B217" s="30" t="s">
        <v>66</v>
      </c>
      <c r="C217" s="31" t="s">
        <v>665</v>
      </c>
      <c r="D217" s="32">
        <v>2866</v>
      </c>
      <c r="E217" s="32" t="s">
        <v>277</v>
      </c>
      <c r="F217" s="32" t="s">
        <v>674</v>
      </c>
      <c r="G217" s="29">
        <v>7.8948000000000004E-3</v>
      </c>
      <c r="H217" s="29">
        <v>1.3366714944212129E-2</v>
      </c>
      <c r="I217" s="29">
        <v>6.6670999999999996E-3</v>
      </c>
      <c r="J217" s="29">
        <v>3.1863531490188599E-2</v>
      </c>
      <c r="K217" s="29">
        <v>9.3412932554715611E-3</v>
      </c>
      <c r="L217" s="29">
        <v>3.9958426507794013E-2</v>
      </c>
      <c r="M217" s="29">
        <v>1.0433E-2</v>
      </c>
      <c r="N217" s="29">
        <v>3.2012871212514171E-2</v>
      </c>
      <c r="O217" s="29">
        <v>6.7377000000000001E-3</v>
      </c>
      <c r="P217" s="29">
        <v>1.7176356118204211E-2</v>
      </c>
    </row>
    <row r="218" spans="1:16" x14ac:dyDescent="0.25">
      <c r="A218" s="25" t="s">
        <v>675</v>
      </c>
      <c r="B218" s="30" t="s">
        <v>66</v>
      </c>
      <c r="C218" s="31" t="s">
        <v>676</v>
      </c>
      <c r="D218" s="32">
        <v>6019</v>
      </c>
      <c r="E218" s="32">
        <v>1</v>
      </c>
      <c r="F218" s="32" t="s">
        <v>677</v>
      </c>
      <c r="G218" s="29">
        <v>0.156</v>
      </c>
      <c r="H218" s="29">
        <v>6.3408000000000006E-2</v>
      </c>
      <c r="I218" s="29">
        <v>0.23952000000000001</v>
      </c>
      <c r="J218" s="29">
        <v>9.3937999999999994E-2</v>
      </c>
      <c r="K218" s="29">
        <v>0.13009999999999999</v>
      </c>
      <c r="L218" s="29">
        <v>0.12769</v>
      </c>
      <c r="M218" s="29">
        <v>0.22144</v>
      </c>
      <c r="N218" s="29">
        <v>0.15561</v>
      </c>
      <c r="O218" s="29">
        <v>0.14881</v>
      </c>
      <c r="P218" s="29">
        <v>6.8404999999999994E-2</v>
      </c>
    </row>
    <row r="219" spans="1:16" x14ac:dyDescent="0.25">
      <c r="A219" s="25" t="s">
        <v>678</v>
      </c>
      <c r="B219" s="30" t="s">
        <v>66</v>
      </c>
      <c r="C219" s="31" t="s">
        <v>679</v>
      </c>
      <c r="D219" s="32"/>
      <c r="E219" s="32">
        <v>6</v>
      </c>
      <c r="F219" s="32" t="s">
        <v>680</v>
      </c>
      <c r="G219" s="29">
        <v>0.46665000000000001</v>
      </c>
      <c r="H219" s="29">
        <v>2.3734000000000002E-2</v>
      </c>
      <c r="I219" s="29">
        <v>0.75327999999999995</v>
      </c>
      <c r="J219" s="29">
        <v>3.5972999999999998E-2</v>
      </c>
      <c r="K219" s="29">
        <v>0.37204999999999999</v>
      </c>
      <c r="L219" s="29">
        <v>4.0334000000000002E-2</v>
      </c>
      <c r="M219" s="29">
        <v>0.68881000000000003</v>
      </c>
      <c r="N219" s="29">
        <v>5.6342999999999997E-2</v>
      </c>
      <c r="O219" s="29">
        <v>0.45839000000000002</v>
      </c>
      <c r="P219" s="29">
        <v>2.6801999999999999E-2</v>
      </c>
    </row>
    <row r="220" spans="1:16" x14ac:dyDescent="0.25">
      <c r="A220" s="25" t="s">
        <v>681</v>
      </c>
      <c r="B220" s="30" t="s">
        <v>66</v>
      </c>
      <c r="C220" s="31" t="s">
        <v>679</v>
      </c>
      <c r="D220" s="32"/>
      <c r="E220" s="32" t="s">
        <v>682</v>
      </c>
      <c r="F220" s="32" t="s">
        <v>683</v>
      </c>
      <c r="G220" s="29">
        <v>0.18842999999999999</v>
      </c>
      <c r="H220" s="29">
        <v>1.0045E-2</v>
      </c>
      <c r="I220" s="29">
        <v>0.30417</v>
      </c>
      <c r="J220" s="29">
        <v>1.5351E-2</v>
      </c>
      <c r="K220" s="29">
        <v>0.15023</v>
      </c>
      <c r="L220" s="29">
        <v>1.7177999999999999E-2</v>
      </c>
      <c r="M220" s="29">
        <v>0.27814</v>
      </c>
      <c r="N220" s="29">
        <v>2.3858000000000001E-2</v>
      </c>
      <c r="O220" s="29">
        <v>0.18509</v>
      </c>
      <c r="P220" s="29">
        <v>1.1343000000000001E-2</v>
      </c>
    </row>
    <row r="221" spans="1:16" x14ac:dyDescent="0.25">
      <c r="A221" s="25" t="s">
        <v>684</v>
      </c>
      <c r="B221" s="30" t="s">
        <v>67</v>
      </c>
      <c r="C221" s="31" t="s">
        <v>685</v>
      </c>
      <c r="D221" s="32"/>
      <c r="E221" s="32">
        <v>1</v>
      </c>
      <c r="F221" s="32" t="s">
        <v>686</v>
      </c>
      <c r="G221" s="29">
        <v>2.8943E-2</v>
      </c>
      <c r="H221" s="29">
        <v>1.6410999999999999E-2</v>
      </c>
      <c r="I221" s="29">
        <v>4.8870999999999998E-2</v>
      </c>
      <c r="J221" s="29">
        <v>1.533E-2</v>
      </c>
      <c r="K221" s="29">
        <v>3.6290999999999997E-2</v>
      </c>
      <c r="L221" s="29">
        <v>1.2447E-2</v>
      </c>
      <c r="M221" s="29">
        <v>4.1536999999999998E-2</v>
      </c>
      <c r="N221" s="29">
        <v>1.29E-2</v>
      </c>
      <c r="O221" s="29">
        <v>2.1457E-2</v>
      </c>
      <c r="P221" s="29">
        <v>1.0382000000000001E-2</v>
      </c>
    </row>
    <row r="222" spans="1:16" x14ac:dyDescent="0.25">
      <c r="A222" s="25" t="s">
        <v>687</v>
      </c>
      <c r="B222" s="30" t="s">
        <v>67</v>
      </c>
      <c r="C222" s="31" t="s">
        <v>688</v>
      </c>
      <c r="D222" s="32"/>
      <c r="E222" s="32">
        <v>1</v>
      </c>
      <c r="F222" s="32" t="s">
        <v>689</v>
      </c>
      <c r="G222" s="29">
        <v>3.3465740116989134E-2</v>
      </c>
      <c r="H222" s="29">
        <v>3.8481000000000001E-3</v>
      </c>
      <c r="I222" s="29">
        <v>1.4515E-2</v>
      </c>
      <c r="J222" s="29">
        <v>4.9454007783147885E-3</v>
      </c>
      <c r="K222" s="29">
        <v>3.0942999999999998E-2</v>
      </c>
      <c r="L222" s="29">
        <v>3.3652999999999999E-3</v>
      </c>
      <c r="M222" s="29">
        <v>3.1008999999999998E-2</v>
      </c>
      <c r="N222" s="29">
        <v>4.4510000000000001E-3</v>
      </c>
      <c r="O222" s="29">
        <v>1.9277495141471774E-2</v>
      </c>
      <c r="P222" s="29">
        <v>3.7052142671294809E-3</v>
      </c>
    </row>
    <row r="223" spans="1:16" x14ac:dyDescent="0.25">
      <c r="A223" s="25" t="s">
        <v>690</v>
      </c>
      <c r="B223" s="30" t="s">
        <v>67</v>
      </c>
      <c r="C223" s="31" t="s">
        <v>691</v>
      </c>
      <c r="D223" s="32"/>
      <c r="E223" s="32">
        <v>5</v>
      </c>
      <c r="F223" s="32" t="s">
        <v>692</v>
      </c>
      <c r="G223" s="29">
        <v>2.4822936363051998E-2</v>
      </c>
      <c r="H223" s="29">
        <v>1.1781E-2</v>
      </c>
      <c r="I223" s="29">
        <v>1.9407000000000001E-2</v>
      </c>
      <c r="J223" s="29">
        <v>9.3261524304403595E-3</v>
      </c>
      <c r="K223" s="29">
        <v>2.7865000000000001E-2</v>
      </c>
      <c r="L223" s="29">
        <v>9.1219999999999999E-3</v>
      </c>
      <c r="M223" s="29">
        <v>2.9562999999999999E-2</v>
      </c>
      <c r="N223" s="29">
        <v>1.055E-2</v>
      </c>
      <c r="O223" s="29">
        <v>1.4929172667614355E-2</v>
      </c>
      <c r="P223" s="29">
        <v>7.7537761496951846E-3</v>
      </c>
    </row>
    <row r="224" spans="1:16" x14ac:dyDescent="0.25">
      <c r="A224" s="25" t="s">
        <v>693</v>
      </c>
      <c r="B224" s="30" t="s">
        <v>67</v>
      </c>
      <c r="C224" s="31" t="s">
        <v>691</v>
      </c>
      <c r="D224" s="32">
        <v>2952</v>
      </c>
      <c r="E224" s="32">
        <v>4</v>
      </c>
      <c r="F224" s="32"/>
      <c r="G224" s="29">
        <v>2.6322198238734971E-2</v>
      </c>
      <c r="H224" s="29">
        <v>1.3747000000000001E-2</v>
      </c>
      <c r="I224" s="29">
        <v>2.0580000000000001E-2</v>
      </c>
      <c r="J224" s="29">
        <v>1.0928872936524307E-2</v>
      </c>
      <c r="K224" s="29">
        <v>2.9545999999999999E-2</v>
      </c>
      <c r="L224" s="29">
        <v>1.0704999999999999E-2</v>
      </c>
      <c r="M224" s="29">
        <v>3.1344999999999998E-2</v>
      </c>
      <c r="N224" s="29">
        <v>1.2355E-2</v>
      </c>
      <c r="O224" s="29">
        <v>1.5833631881292234E-2</v>
      </c>
      <c r="P224" s="29">
        <v>9.0436921911734684E-3</v>
      </c>
    </row>
    <row r="225" spans="1:16" x14ac:dyDescent="0.25">
      <c r="A225" s="25" t="s">
        <v>694</v>
      </c>
      <c r="B225" s="30" t="s">
        <v>67</v>
      </c>
      <c r="C225" s="31" t="s">
        <v>695</v>
      </c>
      <c r="D225" s="32"/>
      <c r="E225" s="32" t="s">
        <v>696</v>
      </c>
      <c r="F225" s="32" t="s">
        <v>697</v>
      </c>
      <c r="G225" s="29">
        <v>3.9996999999999998E-2</v>
      </c>
      <c r="H225" s="29">
        <v>3.5598999999999999E-2</v>
      </c>
      <c r="I225" s="29">
        <v>7.0571999999999996E-2</v>
      </c>
      <c r="J225" s="29">
        <v>4.3992999999999997E-2</v>
      </c>
      <c r="K225" s="29">
        <v>5.3650000000000003E-2</v>
      </c>
      <c r="L225" s="29">
        <v>3.0491999999999998E-2</v>
      </c>
      <c r="M225" s="29">
        <v>9.9200999999999998E-2</v>
      </c>
      <c r="N225" s="29">
        <v>5.8547000000000002E-2</v>
      </c>
      <c r="O225" s="29">
        <v>3.4729999999999997E-2</v>
      </c>
      <c r="P225" s="29">
        <v>2.7446000000000002E-2</v>
      </c>
    </row>
    <row r="226" spans="1:16" x14ac:dyDescent="0.25">
      <c r="A226" s="25" t="s">
        <v>698</v>
      </c>
      <c r="B226" s="30" t="s">
        <v>67</v>
      </c>
      <c r="C226" s="31" t="s">
        <v>699</v>
      </c>
      <c r="D226" s="32">
        <v>6095</v>
      </c>
      <c r="E226" s="32">
        <v>1</v>
      </c>
      <c r="F226" s="32"/>
      <c r="G226" s="29">
        <v>1.8772563540528378E-2</v>
      </c>
      <c r="H226" s="29">
        <v>1.2932000000000001E-2</v>
      </c>
      <c r="I226" s="29">
        <v>4.3938999999999999E-2</v>
      </c>
      <c r="J226" s="29">
        <v>2.1544702056974799E-2</v>
      </c>
      <c r="K226" s="29">
        <v>2.4121E-2</v>
      </c>
      <c r="L226" s="29">
        <v>1.0401000000000001E-2</v>
      </c>
      <c r="M226" s="29">
        <v>4.6587999999999997E-2</v>
      </c>
      <c r="N226" s="29">
        <v>2.0097E-2</v>
      </c>
      <c r="O226" s="29">
        <v>2.1033509317858745E-2</v>
      </c>
      <c r="P226" s="29">
        <v>1.5048495487559431E-2</v>
      </c>
    </row>
    <row r="227" spans="1:16" x14ac:dyDescent="0.25">
      <c r="A227" s="25" t="s">
        <v>700</v>
      </c>
      <c r="B227" s="30" t="s">
        <v>67</v>
      </c>
      <c r="C227" s="31" t="s">
        <v>699</v>
      </c>
      <c r="D227" s="32"/>
      <c r="E227" s="32">
        <v>2</v>
      </c>
      <c r="F227" s="32" t="s">
        <v>701</v>
      </c>
      <c r="G227" s="29">
        <v>1.8209571221957956E-2</v>
      </c>
      <c r="H227" s="29">
        <v>1.3238E-2</v>
      </c>
      <c r="I227" s="29">
        <v>4.2620999999999999E-2</v>
      </c>
      <c r="J227" s="29">
        <v>2.2032752526384695E-2</v>
      </c>
      <c r="K227" s="29">
        <v>2.3397999999999999E-2</v>
      </c>
      <c r="L227" s="29">
        <v>1.0640999999999999E-2</v>
      </c>
      <c r="M227" s="29">
        <v>4.5187999999999999E-2</v>
      </c>
      <c r="N227" s="29">
        <v>2.0556999999999999E-2</v>
      </c>
      <c r="O227" s="29">
        <v>2.0400693085116741E-2</v>
      </c>
      <c r="P227" s="29">
        <v>1.5400243044657702E-2</v>
      </c>
    </row>
    <row r="228" spans="1:16" x14ac:dyDescent="0.25">
      <c r="A228" s="25" t="s">
        <v>702</v>
      </c>
      <c r="B228" s="30" t="s">
        <v>68</v>
      </c>
      <c r="C228" s="31" t="s">
        <v>703</v>
      </c>
      <c r="D228" s="32"/>
      <c r="E228" s="32">
        <v>1</v>
      </c>
      <c r="F228" s="32" t="s">
        <v>704</v>
      </c>
      <c r="G228" s="29">
        <v>0.12279</v>
      </c>
      <c r="H228" s="29">
        <v>1.1136999999999999E-2</v>
      </c>
      <c r="I228" s="29">
        <v>0.13786845797078093</v>
      </c>
      <c r="J228" s="29">
        <v>3.3772894930893672E-2</v>
      </c>
      <c r="K228" s="29">
        <v>0.10452325575430689</v>
      </c>
      <c r="L228" s="29">
        <v>1.7981E-2</v>
      </c>
      <c r="M228" s="29">
        <v>0.12329</v>
      </c>
      <c r="N228" s="29">
        <v>2.2499000000000002E-2</v>
      </c>
      <c r="O228" s="29">
        <v>9.6048999999999995E-2</v>
      </c>
      <c r="P228" s="29">
        <v>8.0829000000000005E-3</v>
      </c>
    </row>
    <row r="229" spans="1:16" x14ac:dyDescent="0.25">
      <c r="A229" s="25" t="s">
        <v>705</v>
      </c>
      <c r="B229" s="30" t="s">
        <v>68</v>
      </c>
      <c r="C229" s="31" t="s">
        <v>703</v>
      </c>
      <c r="D229" s="32"/>
      <c r="E229" s="32">
        <v>2</v>
      </c>
      <c r="F229" s="32" t="s">
        <v>706</v>
      </c>
      <c r="G229" s="29">
        <v>0.12039</v>
      </c>
      <c r="H229" s="29">
        <v>1.1866E-2</v>
      </c>
      <c r="I229" s="29">
        <v>0.135175827250226</v>
      </c>
      <c r="J229" s="29">
        <v>3.5929267730563985E-2</v>
      </c>
      <c r="K229" s="29">
        <v>0.10248165999456449</v>
      </c>
      <c r="L229" s="29">
        <v>1.9184E-2</v>
      </c>
      <c r="M229" s="29">
        <v>0.12088</v>
      </c>
      <c r="N229" s="29">
        <v>2.3938000000000001E-2</v>
      </c>
      <c r="O229" s="29">
        <v>9.4173000000000007E-2</v>
      </c>
      <c r="P229" s="29">
        <v>8.6116000000000005E-3</v>
      </c>
    </row>
    <row r="230" spans="1:16" x14ac:dyDescent="0.25">
      <c r="A230" s="25" t="s">
        <v>707</v>
      </c>
      <c r="B230" s="30" t="s">
        <v>68</v>
      </c>
      <c r="C230" s="31" t="s">
        <v>708</v>
      </c>
      <c r="D230" s="32">
        <v>3140</v>
      </c>
      <c r="E230" s="32">
        <v>3</v>
      </c>
      <c r="F230" s="32" t="s">
        <v>709</v>
      </c>
      <c r="G230" s="29">
        <v>8.6427000000000004E-2</v>
      </c>
      <c r="H230" s="29">
        <v>7.0566000000000004E-2</v>
      </c>
      <c r="I230" s="29">
        <v>0.22741</v>
      </c>
      <c r="J230" s="29">
        <v>0.15517</v>
      </c>
      <c r="K230" s="29">
        <v>5.7962E-2</v>
      </c>
      <c r="L230" s="29">
        <v>5.9700999999999997E-2</v>
      </c>
      <c r="M230" s="29">
        <v>0.11702</v>
      </c>
      <c r="N230" s="29">
        <v>9.3821000000000002E-2</v>
      </c>
      <c r="O230" s="29">
        <v>8.6015999999999995E-2</v>
      </c>
      <c r="P230" s="29">
        <v>8.4116999999999997E-2</v>
      </c>
    </row>
    <row r="231" spans="1:16" x14ac:dyDescent="0.25">
      <c r="A231" s="25" t="s">
        <v>710</v>
      </c>
      <c r="B231" s="30" t="s">
        <v>68</v>
      </c>
      <c r="C231" s="31" t="s">
        <v>708</v>
      </c>
      <c r="D231" s="32">
        <v>3140</v>
      </c>
      <c r="E231" s="32" t="s">
        <v>148</v>
      </c>
      <c r="F231" s="32" t="s">
        <v>711</v>
      </c>
      <c r="G231" s="29">
        <v>8.4057000000000007E-2</v>
      </c>
      <c r="H231" s="29">
        <v>7.0368E-2</v>
      </c>
      <c r="I231" s="29">
        <v>0.18945000000000001</v>
      </c>
      <c r="J231" s="29">
        <v>0.16719999999999999</v>
      </c>
      <c r="K231" s="29">
        <v>5.2492999999999998E-2</v>
      </c>
      <c r="L231" s="29">
        <v>6.1245000000000001E-2</v>
      </c>
      <c r="M231" s="29">
        <v>0.10312</v>
      </c>
      <c r="N231" s="29">
        <v>0.15353</v>
      </c>
      <c r="O231" s="29">
        <v>8.5712999999999998E-2</v>
      </c>
      <c r="P231" s="29">
        <v>6.7853999999999998E-2</v>
      </c>
    </row>
    <row r="232" spans="1:16" x14ac:dyDescent="0.25">
      <c r="A232" s="25" t="s">
        <v>712</v>
      </c>
      <c r="B232" s="30" t="s">
        <v>68</v>
      </c>
      <c r="C232" s="31" t="s">
        <v>713</v>
      </c>
      <c r="D232" s="32">
        <v>8226</v>
      </c>
      <c r="E232" s="32">
        <v>1</v>
      </c>
      <c r="F232" s="32" t="s">
        <v>714</v>
      </c>
      <c r="G232" s="29">
        <v>0.25355</v>
      </c>
      <c r="H232" s="29">
        <v>4.4117000000000003E-2</v>
      </c>
      <c r="I232" s="29">
        <v>0.31574000000000002</v>
      </c>
      <c r="J232" s="29">
        <v>9.7769999999999996E-2</v>
      </c>
      <c r="K232" s="29">
        <v>0.29881999999999997</v>
      </c>
      <c r="L232" s="29">
        <v>6.3064999999999996E-2</v>
      </c>
      <c r="M232" s="29">
        <v>0.4093</v>
      </c>
      <c r="N232" s="29">
        <v>9.6166000000000001E-2</v>
      </c>
      <c r="O232" s="29">
        <v>0.20744000000000001</v>
      </c>
      <c r="P232" s="29">
        <v>4.0955999999999999E-2</v>
      </c>
    </row>
    <row r="233" spans="1:16" x14ac:dyDescent="0.25">
      <c r="A233" s="25" t="s">
        <v>715</v>
      </c>
      <c r="B233" s="30" t="s">
        <v>68</v>
      </c>
      <c r="C233" s="31" t="s">
        <v>716</v>
      </c>
      <c r="D233" s="32">
        <v>3179</v>
      </c>
      <c r="E233" s="32">
        <v>3</v>
      </c>
      <c r="F233" s="32" t="s">
        <v>717</v>
      </c>
      <c r="G233" s="29">
        <v>8.5482000000000006E-3</v>
      </c>
      <c r="H233" s="29">
        <v>3.555559916361694E-2</v>
      </c>
      <c r="I233" s="29">
        <v>1.2034092411789916E-2</v>
      </c>
      <c r="J233" s="29">
        <v>8.3754929221106902E-2</v>
      </c>
      <c r="K233" s="29">
        <v>1.0302214560885418E-2</v>
      </c>
      <c r="L233" s="29">
        <v>4.853794098933633E-2</v>
      </c>
      <c r="M233" s="29">
        <v>1.4344000000000001E-2</v>
      </c>
      <c r="N233" s="29">
        <v>6.1996442870695424E-2</v>
      </c>
      <c r="O233" s="29">
        <v>7.0625999999999996E-3</v>
      </c>
      <c r="P233" s="29">
        <v>6.2870402978084217E-2</v>
      </c>
    </row>
    <row r="234" spans="1:16" x14ac:dyDescent="0.25">
      <c r="A234" s="25" t="s">
        <v>718</v>
      </c>
      <c r="B234" s="30" t="s">
        <v>68</v>
      </c>
      <c r="C234" s="31" t="s">
        <v>719</v>
      </c>
      <c r="D234" s="32">
        <v>3122</v>
      </c>
      <c r="E234" s="32">
        <v>1</v>
      </c>
      <c r="F234" s="32" t="s">
        <v>720</v>
      </c>
      <c r="G234" s="29">
        <v>0.49329000000000001</v>
      </c>
      <c r="H234" s="29">
        <v>2.4539999999999999E-2</v>
      </c>
      <c r="I234" s="29">
        <v>0.46224999999999999</v>
      </c>
      <c r="J234" s="29">
        <v>6.9653999999999994E-2</v>
      </c>
      <c r="K234" s="29">
        <v>0.44063000000000002</v>
      </c>
      <c r="L234" s="29">
        <v>3.5908000000000002E-2</v>
      </c>
      <c r="M234" s="29">
        <v>0.53700999999999999</v>
      </c>
      <c r="N234" s="29">
        <v>4.2859000000000001E-2</v>
      </c>
      <c r="O234" s="29">
        <v>0.30708000000000002</v>
      </c>
      <c r="P234" s="29">
        <v>2.5918E-2</v>
      </c>
    </row>
    <row r="235" spans="1:16" x14ac:dyDescent="0.25">
      <c r="A235" s="25" t="s">
        <v>721</v>
      </c>
      <c r="B235" s="30" t="s">
        <v>68</v>
      </c>
      <c r="C235" s="31" t="s">
        <v>719</v>
      </c>
      <c r="D235" s="32">
        <v>3122</v>
      </c>
      <c r="E235" s="32">
        <v>2</v>
      </c>
      <c r="F235" s="32" t="s">
        <v>722</v>
      </c>
      <c r="G235" s="29">
        <v>0.49380000000000002</v>
      </c>
      <c r="H235" s="29">
        <v>3.0176999999999999E-2</v>
      </c>
      <c r="I235" s="29">
        <v>0.46273999999999998</v>
      </c>
      <c r="J235" s="29">
        <v>8.5545999999999997E-2</v>
      </c>
      <c r="K235" s="29">
        <v>0.44108999999999998</v>
      </c>
      <c r="L235" s="29">
        <v>4.4428000000000002E-2</v>
      </c>
      <c r="M235" s="29">
        <v>0.53757999999999995</v>
      </c>
      <c r="N235" s="29">
        <v>5.2423999999999998E-2</v>
      </c>
      <c r="O235" s="29">
        <v>0.30740000000000001</v>
      </c>
      <c r="P235" s="29">
        <v>3.1980000000000001E-2</v>
      </c>
    </row>
    <row r="236" spans="1:16" x14ac:dyDescent="0.25">
      <c r="A236" s="25" t="s">
        <v>723</v>
      </c>
      <c r="B236" s="30" t="s">
        <v>68</v>
      </c>
      <c r="C236" s="31" t="s">
        <v>719</v>
      </c>
      <c r="D236" s="32"/>
      <c r="E236" s="32">
        <v>3</v>
      </c>
      <c r="F236" s="32" t="s">
        <v>724</v>
      </c>
      <c r="G236" s="29">
        <v>5.8483E-2</v>
      </c>
      <c r="H236" s="29">
        <v>3.5008999999999998E-2</v>
      </c>
      <c r="I236" s="29">
        <v>5.5890000000000002E-2</v>
      </c>
      <c r="J236" s="29">
        <v>0.10113999999999999</v>
      </c>
      <c r="K236" s="29">
        <v>4.8375000000000001E-2</v>
      </c>
      <c r="L236" s="29">
        <v>5.9256999999999997E-2</v>
      </c>
      <c r="M236" s="29">
        <v>6.2161000000000001E-2</v>
      </c>
      <c r="N236" s="29">
        <v>6.6310999999999995E-2</v>
      </c>
      <c r="O236" s="29">
        <v>3.7657999999999997E-2</v>
      </c>
      <c r="P236" s="29">
        <v>2.8105000000000002E-2</v>
      </c>
    </row>
    <row r="237" spans="1:16" x14ac:dyDescent="0.25">
      <c r="A237" s="25" t="s">
        <v>725</v>
      </c>
      <c r="B237" s="30" t="s">
        <v>68</v>
      </c>
      <c r="C237" s="31" t="s">
        <v>726</v>
      </c>
      <c r="D237" s="32">
        <v>3136</v>
      </c>
      <c r="E237" s="32">
        <v>1</v>
      </c>
      <c r="F237" s="32" t="s">
        <v>727</v>
      </c>
      <c r="G237" s="29">
        <v>0.25559999999999999</v>
      </c>
      <c r="H237" s="29">
        <v>7.6913999999999996E-2</v>
      </c>
      <c r="I237" s="29">
        <v>0.24698999999999999</v>
      </c>
      <c r="J237" s="29">
        <v>0.11838</v>
      </c>
      <c r="K237" s="29">
        <v>0.22836999999999999</v>
      </c>
      <c r="L237" s="29">
        <v>9.6980999999999998E-2</v>
      </c>
      <c r="M237" s="29">
        <v>0.29026999999999997</v>
      </c>
      <c r="N237" s="29">
        <v>0.12615999999999999</v>
      </c>
      <c r="O237" s="29">
        <v>0.17313000000000001</v>
      </c>
      <c r="P237" s="29">
        <v>7.5372999999999996E-2</v>
      </c>
    </row>
    <row r="238" spans="1:16" x14ac:dyDescent="0.25">
      <c r="A238" s="25" t="s">
        <v>728</v>
      </c>
      <c r="B238" s="30" t="s">
        <v>68</v>
      </c>
      <c r="C238" s="31" t="s">
        <v>726</v>
      </c>
      <c r="D238" s="32">
        <v>3136</v>
      </c>
      <c r="E238" s="32">
        <v>2</v>
      </c>
      <c r="F238" s="32" t="s">
        <v>729</v>
      </c>
      <c r="G238" s="29">
        <v>0.25462000000000001</v>
      </c>
      <c r="H238" s="29">
        <v>7.6296000000000003E-2</v>
      </c>
      <c r="I238" s="29">
        <v>0.24604000000000001</v>
      </c>
      <c r="J238" s="29">
        <v>0.11748</v>
      </c>
      <c r="K238" s="29">
        <v>0.22749</v>
      </c>
      <c r="L238" s="29">
        <v>9.6207000000000001E-2</v>
      </c>
      <c r="M238" s="29">
        <v>0.28915000000000002</v>
      </c>
      <c r="N238" s="29">
        <v>0.12520000000000001</v>
      </c>
      <c r="O238" s="29">
        <v>0.17247000000000001</v>
      </c>
      <c r="P238" s="29">
        <v>7.4776999999999996E-2</v>
      </c>
    </row>
    <row r="239" spans="1:16" x14ac:dyDescent="0.25">
      <c r="A239" s="25" t="s">
        <v>730</v>
      </c>
      <c r="B239" s="30" t="s">
        <v>68</v>
      </c>
      <c r="C239" s="31" t="s">
        <v>731</v>
      </c>
      <c r="D239" s="32">
        <v>3148</v>
      </c>
      <c r="E239" s="32" t="s">
        <v>277</v>
      </c>
      <c r="F239" s="32" t="s">
        <v>732</v>
      </c>
      <c r="G239" s="29">
        <v>3.4902000000000002E-2</v>
      </c>
      <c r="H239" s="29">
        <v>9.1158000000000003E-2</v>
      </c>
      <c r="I239" s="29">
        <v>6.7627999999999994E-2</v>
      </c>
      <c r="J239" s="29">
        <v>0.23779</v>
      </c>
      <c r="K239" s="29">
        <v>2.4587999999999999E-2</v>
      </c>
      <c r="L239" s="29">
        <v>0.14174999999999999</v>
      </c>
      <c r="M239" s="29">
        <v>4.4644999999999997E-2</v>
      </c>
      <c r="N239" s="29">
        <v>0.16474</v>
      </c>
      <c r="O239" s="29">
        <v>2.8358999999999999E-2</v>
      </c>
      <c r="P239" s="29">
        <v>0.1043</v>
      </c>
    </row>
    <row r="240" spans="1:16" x14ac:dyDescent="0.25">
      <c r="A240" s="25" t="s">
        <v>733</v>
      </c>
      <c r="B240" s="30" t="s">
        <v>68</v>
      </c>
      <c r="C240" s="31" t="s">
        <v>734</v>
      </c>
      <c r="D240" s="32">
        <v>3149</v>
      </c>
      <c r="E240" s="32">
        <v>1</v>
      </c>
      <c r="F240" s="32" t="s">
        <v>735</v>
      </c>
      <c r="G240" s="29">
        <v>9.1061000000000003E-2</v>
      </c>
      <c r="H240" s="29">
        <v>5.8559E-2</v>
      </c>
      <c r="I240" s="29">
        <v>0.20454</v>
      </c>
      <c r="J240" s="29">
        <v>0.24243000000000001</v>
      </c>
      <c r="K240" s="29">
        <v>7.9689999999999997E-2</v>
      </c>
      <c r="L240" s="29">
        <v>7.5191999999999995E-2</v>
      </c>
      <c r="M240" s="29">
        <v>0.13169</v>
      </c>
      <c r="N240" s="29">
        <v>0.16472999999999999</v>
      </c>
      <c r="O240" s="29">
        <v>9.6217999999999998E-2</v>
      </c>
      <c r="P240" s="29">
        <v>6.6577999999999998E-2</v>
      </c>
    </row>
    <row r="241" spans="1:16" x14ac:dyDescent="0.25">
      <c r="A241" s="25" t="s">
        <v>736</v>
      </c>
      <c r="B241" s="30" t="s">
        <v>68</v>
      </c>
      <c r="C241" s="31" t="s">
        <v>734</v>
      </c>
      <c r="D241" s="32">
        <v>3149</v>
      </c>
      <c r="E241" s="32">
        <v>2</v>
      </c>
      <c r="F241" s="32" t="s">
        <v>737</v>
      </c>
      <c r="G241" s="29">
        <v>9.2030000000000001E-2</v>
      </c>
      <c r="H241" s="29">
        <v>5.2788000000000002E-2</v>
      </c>
      <c r="I241" s="29">
        <v>0.20671</v>
      </c>
      <c r="J241" s="29">
        <v>0.21933</v>
      </c>
      <c r="K241" s="29">
        <v>8.0509999999999998E-2</v>
      </c>
      <c r="L241" s="29">
        <v>6.7674999999999999E-2</v>
      </c>
      <c r="M241" s="29">
        <v>0.13309000000000001</v>
      </c>
      <c r="N241" s="29">
        <v>0.14898</v>
      </c>
      <c r="O241" s="29">
        <v>9.7241999999999995E-2</v>
      </c>
      <c r="P241" s="29">
        <v>5.9943999999999997E-2</v>
      </c>
    </row>
    <row r="242" spans="1:16" x14ac:dyDescent="0.25">
      <c r="A242" s="25" t="s">
        <v>738</v>
      </c>
      <c r="B242" s="30" t="s">
        <v>68</v>
      </c>
      <c r="C242" s="31" t="s">
        <v>739</v>
      </c>
      <c r="D242" s="32"/>
      <c r="E242" s="32" t="s">
        <v>740</v>
      </c>
      <c r="F242" s="32" t="s">
        <v>741</v>
      </c>
      <c r="G242" s="29">
        <v>0.12572</v>
      </c>
      <c r="H242" s="29">
        <v>1.2959999999999999E-2</v>
      </c>
      <c r="I242" s="29">
        <v>0.18906000000000001</v>
      </c>
      <c r="J242" s="29">
        <v>4.9052999999999999E-2</v>
      </c>
      <c r="K242" s="29">
        <v>6.5200999999999995E-2</v>
      </c>
      <c r="L242" s="29">
        <v>1.0182999999999999E-2</v>
      </c>
      <c r="M242" s="29">
        <v>0.1323</v>
      </c>
      <c r="N242" s="29">
        <v>1.8369E-2</v>
      </c>
      <c r="O242" s="29">
        <v>9.1867000000000004E-2</v>
      </c>
      <c r="P242" s="29">
        <v>9.1441000000000005E-3</v>
      </c>
    </row>
    <row r="243" spans="1:16" x14ac:dyDescent="0.25">
      <c r="A243" s="25" t="s">
        <v>742</v>
      </c>
      <c r="B243" s="30" t="s">
        <v>68</v>
      </c>
      <c r="C243" s="31" t="s">
        <v>739</v>
      </c>
      <c r="D243" s="32"/>
      <c r="E243" s="32" t="s">
        <v>743</v>
      </c>
      <c r="F243" s="32" t="s">
        <v>744</v>
      </c>
      <c r="G243" s="29">
        <v>0.17019999999999999</v>
      </c>
      <c r="H243" s="29">
        <v>3.1071000000000001E-2</v>
      </c>
      <c r="I243" s="29">
        <v>0.28569</v>
      </c>
      <c r="J243" s="29">
        <v>0.11895</v>
      </c>
      <c r="K243" s="29">
        <v>9.9518999999999996E-2</v>
      </c>
      <c r="L243" s="29">
        <v>2.5090999999999999E-2</v>
      </c>
      <c r="M243" s="29">
        <v>0.21598999999999999</v>
      </c>
      <c r="N243" s="29">
        <v>5.0324000000000001E-2</v>
      </c>
      <c r="O243" s="29">
        <v>0.13361999999999999</v>
      </c>
      <c r="P243" s="29">
        <v>2.5465999999999999E-2</v>
      </c>
    </row>
    <row r="244" spans="1:16" x14ac:dyDescent="0.25">
      <c r="A244" s="25" t="s">
        <v>745</v>
      </c>
      <c r="B244" s="30" t="s">
        <v>68</v>
      </c>
      <c r="C244" s="31" t="s">
        <v>746</v>
      </c>
      <c r="D244" s="32">
        <v>3131</v>
      </c>
      <c r="E244" s="32">
        <v>1</v>
      </c>
      <c r="F244" s="32" t="s">
        <v>747</v>
      </c>
      <c r="G244" s="29">
        <v>3.9129999999999998E-2</v>
      </c>
      <c r="H244" s="29">
        <v>7.4844330861830299E-3</v>
      </c>
      <c r="I244" s="29">
        <v>3.0195445762998766E-2</v>
      </c>
      <c r="J244" s="29">
        <v>1.4475891396029891E-2</v>
      </c>
      <c r="K244" s="29">
        <v>2.6949064028599801E-2</v>
      </c>
      <c r="L244" s="29">
        <v>9.8286813896730409E-3</v>
      </c>
      <c r="M244" s="29">
        <v>3.1396E-2</v>
      </c>
      <c r="N244" s="29">
        <v>1.6654338733360322E-2</v>
      </c>
      <c r="O244" s="29">
        <v>3.6421000000000002E-2</v>
      </c>
      <c r="P244" s="29">
        <v>7.5030727492172659E-3</v>
      </c>
    </row>
    <row r="245" spans="1:16" x14ac:dyDescent="0.25">
      <c r="A245" s="25" t="s">
        <v>748</v>
      </c>
      <c r="B245" s="30" t="s">
        <v>68</v>
      </c>
      <c r="C245" s="31" t="s">
        <v>746</v>
      </c>
      <c r="D245" s="32">
        <v>3131</v>
      </c>
      <c r="E245" s="32">
        <v>2</v>
      </c>
      <c r="F245" s="32" t="s">
        <v>749</v>
      </c>
      <c r="G245" s="29">
        <v>3.8720999999999998E-2</v>
      </c>
      <c r="H245" s="29">
        <v>7.0183839546951151E-3</v>
      </c>
      <c r="I245" s="29">
        <v>2.98800620639917E-2</v>
      </c>
      <c r="J245" s="29">
        <v>1.3567968139621207E-2</v>
      </c>
      <c r="K245" s="29">
        <v>2.6667538718572161E-2</v>
      </c>
      <c r="L245" s="29">
        <v>9.2152215035567475E-3</v>
      </c>
      <c r="M245" s="29">
        <v>3.1067999999999998E-2</v>
      </c>
      <c r="N245" s="29">
        <v>1.5617491815363791E-2</v>
      </c>
      <c r="O245" s="29">
        <v>3.6040000000000003E-2</v>
      </c>
      <c r="P245" s="29">
        <v>7.029416323446158E-3</v>
      </c>
    </row>
    <row r="246" spans="1:16" x14ac:dyDescent="0.25">
      <c r="A246" s="25" t="s">
        <v>750</v>
      </c>
      <c r="B246" s="30" t="s">
        <v>68</v>
      </c>
      <c r="C246" s="31" t="s">
        <v>746</v>
      </c>
      <c r="D246" s="32">
        <v>3131</v>
      </c>
      <c r="E246" s="32" t="s">
        <v>277</v>
      </c>
      <c r="F246" s="32" t="s">
        <v>751</v>
      </c>
      <c r="G246" s="29">
        <v>0.24984000000000001</v>
      </c>
      <c r="H246" s="29">
        <v>2.7295E-2</v>
      </c>
      <c r="I246" s="29">
        <v>0.26450000000000001</v>
      </c>
      <c r="J246" s="29">
        <v>6.5154000000000004E-2</v>
      </c>
      <c r="K246" s="29">
        <v>0.16039</v>
      </c>
      <c r="L246" s="29">
        <v>3.3058999999999998E-2</v>
      </c>
      <c r="M246" s="29">
        <v>0.20560999999999999</v>
      </c>
      <c r="N246" s="29">
        <v>4.41E-2</v>
      </c>
      <c r="O246" s="29">
        <v>0.22416</v>
      </c>
      <c r="P246" s="29">
        <v>2.0782999999999999E-2</v>
      </c>
    </row>
    <row r="247" spans="1:16" x14ac:dyDescent="0.25">
      <c r="A247" s="25" t="s">
        <v>752</v>
      </c>
      <c r="B247" s="30" t="s">
        <v>68</v>
      </c>
      <c r="C247" s="31" t="s">
        <v>753</v>
      </c>
      <c r="D247" s="32"/>
      <c r="E247" s="32">
        <v>3</v>
      </c>
      <c r="F247" s="32" t="s">
        <v>754</v>
      </c>
      <c r="G247" s="29">
        <v>7.7855999999999995E-2</v>
      </c>
      <c r="H247" s="29">
        <v>6.4656999999999996E-3</v>
      </c>
      <c r="I247" s="29">
        <v>0.18390000000000001</v>
      </c>
      <c r="J247" s="29">
        <v>2.8562000000000001E-2</v>
      </c>
      <c r="K247" s="29">
        <v>6.8498000000000003E-2</v>
      </c>
      <c r="L247" s="29">
        <v>6.6604999999999998E-3</v>
      </c>
      <c r="M247" s="29">
        <v>0.12523999999999999</v>
      </c>
      <c r="N247" s="29">
        <v>2.2571000000000001E-2</v>
      </c>
      <c r="O247" s="29">
        <v>7.7198000000000003E-2</v>
      </c>
      <c r="P247" s="29">
        <v>6.8669999999999998E-3</v>
      </c>
    </row>
    <row r="248" spans="1:16" x14ac:dyDescent="0.25">
      <c r="A248" s="25" t="s">
        <v>755</v>
      </c>
      <c r="B248" s="30" t="s">
        <v>68</v>
      </c>
      <c r="C248" s="31" t="s">
        <v>753</v>
      </c>
      <c r="D248" s="32"/>
      <c r="E248" s="32">
        <v>4</v>
      </c>
      <c r="F248" s="32" t="s">
        <v>756</v>
      </c>
      <c r="G248" s="29">
        <v>9.1939000000000007E-2</v>
      </c>
      <c r="H248" s="29">
        <v>7.4787999999999999E-3</v>
      </c>
      <c r="I248" s="29">
        <v>0.19722000000000001</v>
      </c>
      <c r="J248" s="29">
        <v>2.7097E-2</v>
      </c>
      <c r="K248" s="29">
        <v>7.8880000000000006E-2</v>
      </c>
      <c r="L248" s="29">
        <v>6.5152999999999999E-3</v>
      </c>
      <c r="M248" s="29">
        <v>0.14391999999999999</v>
      </c>
      <c r="N248" s="29">
        <v>2.5500999999999999E-2</v>
      </c>
      <c r="O248" s="29">
        <v>9.0632000000000004E-2</v>
      </c>
      <c r="P248" s="29">
        <v>7.6804000000000004E-3</v>
      </c>
    </row>
    <row r="249" spans="1:16" x14ac:dyDescent="0.25">
      <c r="A249" s="25" t="s">
        <v>757</v>
      </c>
      <c r="B249" s="30" t="s">
        <v>68</v>
      </c>
      <c r="C249" s="31" t="s">
        <v>753</v>
      </c>
      <c r="D249" s="32"/>
      <c r="E249" s="32" t="s">
        <v>758</v>
      </c>
      <c r="F249" s="32" t="s">
        <v>759</v>
      </c>
      <c r="G249" s="29">
        <v>6.3925999999999997E-2</v>
      </c>
      <c r="H249" s="29">
        <v>5.2037999999999997E-3</v>
      </c>
      <c r="I249" s="29">
        <v>0.14535000000000001</v>
      </c>
      <c r="J249" s="29">
        <v>2.0889999999999999E-2</v>
      </c>
      <c r="K249" s="29">
        <v>5.5835000000000003E-2</v>
      </c>
      <c r="L249" s="29">
        <v>5.2791000000000001E-3</v>
      </c>
      <c r="M249" s="29">
        <v>0.10162</v>
      </c>
      <c r="N249" s="29">
        <v>1.9162999999999999E-2</v>
      </c>
      <c r="O249" s="29">
        <v>6.3252000000000003E-2</v>
      </c>
      <c r="P249" s="29">
        <v>5.4215000000000001E-3</v>
      </c>
    </row>
    <row r="250" spans="1:16" x14ac:dyDescent="0.25">
      <c r="A250" s="25" t="s">
        <v>760</v>
      </c>
      <c r="B250" s="30" t="s">
        <v>71</v>
      </c>
      <c r="C250" s="31" t="s">
        <v>761</v>
      </c>
      <c r="D250" s="32"/>
      <c r="E250" s="32" t="s">
        <v>762</v>
      </c>
      <c r="F250" s="32" t="s">
        <v>763</v>
      </c>
      <c r="G250" s="29">
        <v>9.844E-2</v>
      </c>
      <c r="H250" s="29">
        <v>6.9956999999999997E-3</v>
      </c>
      <c r="I250" s="29">
        <v>0.13611000000000001</v>
      </c>
      <c r="J250" s="29">
        <v>1.4522E-2</v>
      </c>
      <c r="K250" s="29">
        <v>7.8079999999999997E-2</v>
      </c>
      <c r="L250" s="29">
        <v>3.7843999999999998E-3</v>
      </c>
      <c r="M250" s="29">
        <v>5.7402000000000002E-2</v>
      </c>
      <c r="N250" s="29">
        <v>6.8659999999999997E-3</v>
      </c>
      <c r="O250" s="29">
        <v>9.1796000000000003E-2</v>
      </c>
      <c r="P250" s="29">
        <v>6.5826000000000001E-3</v>
      </c>
    </row>
    <row r="251" spans="1:16" x14ac:dyDescent="0.25">
      <c r="A251" s="25" t="s">
        <v>764</v>
      </c>
      <c r="B251" s="30" t="s">
        <v>71</v>
      </c>
      <c r="C251" s="31" t="s">
        <v>765</v>
      </c>
      <c r="D251" s="32"/>
      <c r="E251" s="32">
        <v>1</v>
      </c>
      <c r="F251" s="32" t="s">
        <v>766</v>
      </c>
      <c r="G251" s="29">
        <v>7.1156999999999998E-2</v>
      </c>
      <c r="H251" s="29">
        <v>6.2534000000000001E-3</v>
      </c>
      <c r="I251" s="29">
        <v>9.5088000000000006E-2</v>
      </c>
      <c r="J251" s="29">
        <v>1.3318E-2</v>
      </c>
      <c r="K251" s="29">
        <v>4.4634E-2</v>
      </c>
      <c r="L251" s="29">
        <v>9.3559999999999997E-3</v>
      </c>
      <c r="M251" s="29">
        <v>3.9703000000000002E-2</v>
      </c>
      <c r="N251" s="29">
        <v>1.0992E-2</v>
      </c>
      <c r="O251" s="29">
        <v>6.9209000000000007E-2</v>
      </c>
      <c r="P251" s="29">
        <v>5.4120000000000001E-3</v>
      </c>
    </row>
    <row r="252" spans="1:16" x14ac:dyDescent="0.25">
      <c r="A252" s="25" t="s">
        <v>767</v>
      </c>
      <c r="B252" s="30" t="s">
        <v>71</v>
      </c>
      <c r="C252" s="31" t="s">
        <v>768</v>
      </c>
      <c r="D252" s="32">
        <v>3319</v>
      </c>
      <c r="E252" s="32">
        <v>3</v>
      </c>
      <c r="F252" s="32"/>
      <c r="G252" s="29">
        <v>0.113</v>
      </c>
      <c r="H252" s="29">
        <v>8.4227999999999994E-3</v>
      </c>
      <c r="I252" s="29">
        <v>0.15154000000000001</v>
      </c>
      <c r="J252" s="29">
        <v>2.2712E-2</v>
      </c>
      <c r="K252" s="29">
        <v>6.7276000000000002E-2</v>
      </c>
      <c r="L252" s="29">
        <v>4.9077000000000001E-3</v>
      </c>
      <c r="M252" s="29">
        <v>5.4505999999999999E-2</v>
      </c>
      <c r="N252" s="29">
        <v>7.4035999999999998E-3</v>
      </c>
      <c r="O252" s="29">
        <v>0.10757</v>
      </c>
      <c r="P252" s="29">
        <v>9.1923999999999999E-3</v>
      </c>
    </row>
    <row r="253" spans="1:16" x14ac:dyDescent="0.25">
      <c r="A253" s="25" t="s">
        <v>769</v>
      </c>
      <c r="B253" s="30" t="s">
        <v>71</v>
      </c>
      <c r="C253" s="31" t="s">
        <v>768</v>
      </c>
      <c r="D253" s="32">
        <v>3319</v>
      </c>
      <c r="E253" s="32">
        <v>4</v>
      </c>
      <c r="F253" s="32"/>
      <c r="G253" s="29">
        <v>0.11285000000000001</v>
      </c>
      <c r="H253" s="29">
        <v>8.6458999999999998E-3</v>
      </c>
      <c r="I253" s="29">
        <v>0.15135000000000001</v>
      </c>
      <c r="J253" s="29">
        <v>2.3425000000000001E-2</v>
      </c>
      <c r="K253" s="29">
        <v>6.7170999999999995E-2</v>
      </c>
      <c r="L253" s="29">
        <v>5.1032999999999999E-3</v>
      </c>
      <c r="M253" s="29">
        <v>5.5891000000000003E-2</v>
      </c>
      <c r="N253" s="29">
        <v>7.9495999999999994E-3</v>
      </c>
      <c r="O253" s="29">
        <v>0.10743</v>
      </c>
      <c r="P253" s="29">
        <v>9.4430999999999994E-3</v>
      </c>
    </row>
    <row r="254" spans="1:16" x14ac:dyDescent="0.25">
      <c r="A254" s="25" t="s">
        <v>770</v>
      </c>
      <c r="B254" s="30" t="s">
        <v>71</v>
      </c>
      <c r="C254" s="31" t="s">
        <v>771</v>
      </c>
      <c r="D254" s="32"/>
      <c r="E254" s="32" t="s">
        <v>772</v>
      </c>
      <c r="F254" s="32" t="s">
        <v>773</v>
      </c>
      <c r="G254" s="29">
        <v>3.1343999999999997E-2</v>
      </c>
      <c r="H254" s="29">
        <v>1.2803677369882219E-3</v>
      </c>
      <c r="I254" s="29">
        <v>4.2228000000000002E-2</v>
      </c>
      <c r="J254" s="29">
        <v>3.4680000000000002E-3</v>
      </c>
      <c r="K254" s="29">
        <v>2.2925000000000001E-2</v>
      </c>
      <c r="L254" s="29">
        <v>9.6700658775118362E-4</v>
      </c>
      <c r="M254" s="29">
        <v>1.7371999999999999E-2</v>
      </c>
      <c r="N254" s="29">
        <v>2.8130856754212371E-3</v>
      </c>
      <c r="O254" s="29">
        <v>3.0592999999999999E-2</v>
      </c>
      <c r="P254" s="29">
        <v>1.3772741392050955E-3</v>
      </c>
    </row>
    <row r="255" spans="1:16" x14ac:dyDescent="0.25">
      <c r="A255" s="25" t="s">
        <v>774</v>
      </c>
      <c r="B255" s="30" t="s">
        <v>71</v>
      </c>
      <c r="C255" s="31" t="s">
        <v>771</v>
      </c>
      <c r="D255" s="32"/>
      <c r="E255" s="32" t="s">
        <v>775</v>
      </c>
      <c r="F255" s="32" t="s">
        <v>776</v>
      </c>
      <c r="G255" s="29">
        <v>3.2847000000000001E-2</v>
      </c>
      <c r="H255" s="29">
        <v>1.1866108029759089E-3</v>
      </c>
      <c r="I255" s="29">
        <v>4.4206000000000002E-2</v>
      </c>
      <c r="J255" s="29">
        <v>3.1587E-3</v>
      </c>
      <c r="K255" s="29">
        <v>2.402E-2</v>
      </c>
      <c r="L255" s="29">
        <v>9.2606303805678112E-4</v>
      </c>
      <c r="M255" s="29">
        <v>1.8208999999999999E-2</v>
      </c>
      <c r="N255" s="29">
        <v>2.6285812830217675E-3</v>
      </c>
      <c r="O255" s="29">
        <v>3.2060999999999999E-2</v>
      </c>
      <c r="P255" s="29">
        <v>1.2738664426341997E-3</v>
      </c>
    </row>
    <row r="256" spans="1:16" x14ac:dyDescent="0.25">
      <c r="A256" s="25" t="s">
        <v>777</v>
      </c>
      <c r="B256" s="30" t="s">
        <v>71</v>
      </c>
      <c r="C256" s="31" t="s">
        <v>778</v>
      </c>
      <c r="D256" s="32"/>
      <c r="E256" s="32" t="s">
        <v>779</v>
      </c>
      <c r="F256" s="32" t="s">
        <v>780</v>
      </c>
      <c r="G256" s="29">
        <v>3.9328000000000002E-2</v>
      </c>
      <c r="H256" s="29">
        <v>1.4990039255208933E-3</v>
      </c>
      <c r="I256" s="29">
        <v>5.2031000000000001E-2</v>
      </c>
      <c r="J256" s="29">
        <v>3.0175000000000002E-3</v>
      </c>
      <c r="K256" s="29">
        <v>3.6065E-2</v>
      </c>
      <c r="L256" s="29">
        <v>8.1562404051914927E-4</v>
      </c>
      <c r="M256" s="29">
        <v>2.4433E-2</v>
      </c>
      <c r="N256" s="29">
        <v>2.4795226282925699E-3</v>
      </c>
      <c r="O256" s="29">
        <v>3.8598E-2</v>
      </c>
      <c r="P256" s="29">
        <v>1.6040921934655245E-3</v>
      </c>
    </row>
    <row r="257" spans="1:16" x14ac:dyDescent="0.25">
      <c r="A257" s="25" t="s">
        <v>781</v>
      </c>
      <c r="B257" s="30" t="s">
        <v>71</v>
      </c>
      <c r="C257" s="31" t="s">
        <v>782</v>
      </c>
      <c r="D257" s="32">
        <v>3297</v>
      </c>
      <c r="E257" s="32" t="s">
        <v>783</v>
      </c>
      <c r="F257" s="32" t="s">
        <v>784</v>
      </c>
      <c r="G257" s="29">
        <v>0.1298</v>
      </c>
      <c r="H257" s="29">
        <v>6.3391000000000003E-3</v>
      </c>
      <c r="I257" s="29">
        <v>0.17892</v>
      </c>
      <c r="J257" s="29">
        <v>1.1656E-2</v>
      </c>
      <c r="K257" s="29">
        <v>8.7462999999999999E-2</v>
      </c>
      <c r="L257" s="29">
        <v>5.4339000000000002E-3</v>
      </c>
      <c r="M257" s="29">
        <v>6.1966E-2</v>
      </c>
      <c r="N257" s="29">
        <v>8.6771999999999995E-3</v>
      </c>
      <c r="O257" s="29">
        <v>0.12575</v>
      </c>
      <c r="P257" s="29">
        <v>6.5284999999999996E-3</v>
      </c>
    </row>
    <row r="258" spans="1:16" x14ac:dyDescent="0.25">
      <c r="A258" s="25" t="s">
        <v>785</v>
      </c>
      <c r="B258" s="30" t="s">
        <v>71</v>
      </c>
      <c r="C258" s="31" t="s">
        <v>782</v>
      </c>
      <c r="D258" s="32">
        <v>3297</v>
      </c>
      <c r="E258" s="32" t="s">
        <v>786</v>
      </c>
      <c r="F258" s="32" t="s">
        <v>787</v>
      </c>
      <c r="G258" s="29">
        <v>0.10736999999999999</v>
      </c>
      <c r="H258" s="29">
        <v>4.4717999999999997E-3</v>
      </c>
      <c r="I258" s="29">
        <v>0.14813000000000001</v>
      </c>
      <c r="J258" s="29">
        <v>8.9785999999999998E-3</v>
      </c>
      <c r="K258" s="29">
        <v>7.3001999999999997E-2</v>
      </c>
      <c r="L258" s="29">
        <v>3.4350000000000001E-3</v>
      </c>
      <c r="M258" s="29">
        <v>5.2278999999999999E-2</v>
      </c>
      <c r="N258" s="29">
        <v>6.6620000000000004E-3</v>
      </c>
      <c r="O258" s="29">
        <v>0.10390000000000001</v>
      </c>
      <c r="P258" s="29">
        <v>4.5738000000000003E-3</v>
      </c>
    </row>
    <row r="259" spans="1:16" x14ac:dyDescent="0.25">
      <c r="A259" s="25" t="s">
        <v>788</v>
      </c>
      <c r="B259" s="30" t="s">
        <v>71</v>
      </c>
      <c r="C259" s="31" t="s">
        <v>789</v>
      </c>
      <c r="D259" s="32">
        <v>3298</v>
      </c>
      <c r="E259" s="32" t="s">
        <v>790</v>
      </c>
      <c r="F259" s="32" t="s">
        <v>791</v>
      </c>
      <c r="G259" s="29">
        <v>1.0248E-2</v>
      </c>
      <c r="H259" s="29">
        <v>1.553222681135152E-2</v>
      </c>
      <c r="I259" s="29">
        <v>1.3440000000000001E-2</v>
      </c>
      <c r="J259" s="29">
        <v>2.8929E-2</v>
      </c>
      <c r="K259" s="29">
        <v>6.2576999999999997E-3</v>
      </c>
      <c r="L259" s="29">
        <v>6.2330858934146307E-3</v>
      </c>
      <c r="M259" s="29">
        <v>5.0658999999999999E-3</v>
      </c>
      <c r="N259" s="29">
        <v>9.1987285949778064E-3</v>
      </c>
      <c r="O259" s="29">
        <v>9.7491000000000001E-3</v>
      </c>
      <c r="P259" s="29">
        <v>1.4087934839981E-2</v>
      </c>
    </row>
    <row r="260" spans="1:16" x14ac:dyDescent="0.25">
      <c r="A260" s="25" t="s">
        <v>792</v>
      </c>
      <c r="B260" s="30" t="s">
        <v>71</v>
      </c>
      <c r="C260" s="31" t="s">
        <v>793</v>
      </c>
      <c r="D260" s="32">
        <v>6249</v>
      </c>
      <c r="E260" s="32">
        <v>1</v>
      </c>
      <c r="F260" s="32" t="s">
        <v>794</v>
      </c>
      <c r="G260" s="29">
        <v>4.4175999999999998E-3</v>
      </c>
      <c r="H260" s="29">
        <v>3.8311652023949989E-3</v>
      </c>
      <c r="I260" s="29">
        <v>4.8868000000000002E-3</v>
      </c>
      <c r="J260" s="29">
        <v>7.9628000000000008E-3</v>
      </c>
      <c r="K260" s="29">
        <v>2.0260999999999999E-3</v>
      </c>
      <c r="L260" s="29">
        <v>1.4660260604306213E-3</v>
      </c>
      <c r="M260" s="29">
        <v>1.8483E-3</v>
      </c>
      <c r="N260" s="29">
        <v>3.8501533370477814E-3</v>
      </c>
      <c r="O260" s="29">
        <v>4.3071999999999997E-3</v>
      </c>
      <c r="P260" s="29">
        <v>3.5628982441015546E-3</v>
      </c>
    </row>
    <row r="261" spans="1:16" x14ac:dyDescent="0.25">
      <c r="A261" s="25" t="s">
        <v>795</v>
      </c>
      <c r="B261" s="30" t="s">
        <v>71</v>
      </c>
      <c r="C261" s="31" t="s">
        <v>793</v>
      </c>
      <c r="D261" s="32">
        <v>6249</v>
      </c>
      <c r="E261" s="32" t="s">
        <v>796</v>
      </c>
      <c r="F261" s="32" t="s">
        <v>797</v>
      </c>
      <c r="G261" s="29">
        <v>3.9939000000000002E-2</v>
      </c>
      <c r="H261" s="29">
        <v>1.1914791691992773E-2</v>
      </c>
      <c r="I261" s="29">
        <v>4.199E-2</v>
      </c>
      <c r="J261" s="29">
        <v>2.3517E-2</v>
      </c>
      <c r="K261" s="29">
        <v>1.8619E-2</v>
      </c>
      <c r="L261" s="29">
        <v>5.1698949657027274E-3</v>
      </c>
      <c r="M261" s="29">
        <v>1.7221E-2</v>
      </c>
      <c r="N261" s="29">
        <v>1.2994780542949908E-2</v>
      </c>
      <c r="O261" s="29">
        <v>3.9015000000000001E-2</v>
      </c>
      <c r="P261" s="29">
        <v>1.1458494114749198E-2</v>
      </c>
    </row>
    <row r="262" spans="1:16" x14ac:dyDescent="0.25">
      <c r="A262" s="25" t="s">
        <v>798</v>
      </c>
      <c r="B262" s="30" t="s">
        <v>72</v>
      </c>
      <c r="C262" s="31" t="s">
        <v>799</v>
      </c>
      <c r="D262" s="32">
        <v>3399</v>
      </c>
      <c r="E262" s="32">
        <v>1</v>
      </c>
      <c r="F262" s="32"/>
      <c r="G262" s="29">
        <v>2.6058999999999999E-2</v>
      </c>
      <c r="H262" s="29">
        <v>7.6909759689367634E-3</v>
      </c>
      <c r="I262" s="29">
        <v>2.1768045667103438E-2</v>
      </c>
      <c r="J262" s="29">
        <v>1.2439403501014247E-2</v>
      </c>
      <c r="K262" s="29">
        <v>1.3653999999999999E-2</v>
      </c>
      <c r="L262" s="29">
        <v>7.1660505052952832E-3</v>
      </c>
      <c r="M262" s="29">
        <v>1.7943000000000001E-2</v>
      </c>
      <c r="N262" s="29">
        <v>1.473638449594402E-2</v>
      </c>
      <c r="O262" s="29">
        <v>2.7043000000000001E-2</v>
      </c>
      <c r="P262" s="29">
        <v>7.1043097354519785E-3</v>
      </c>
    </row>
    <row r="263" spans="1:16" x14ac:dyDescent="0.25">
      <c r="A263" s="25" t="s">
        <v>800</v>
      </c>
      <c r="B263" s="30" t="s">
        <v>72</v>
      </c>
      <c r="C263" s="31" t="s">
        <v>801</v>
      </c>
      <c r="D263" s="32">
        <v>3403</v>
      </c>
      <c r="E263" s="32" t="s">
        <v>148</v>
      </c>
      <c r="F263" s="32" t="s">
        <v>802</v>
      </c>
      <c r="G263" s="29">
        <v>5.5356000000000002E-2</v>
      </c>
      <c r="H263" s="29">
        <v>4.8974527878180582E-3</v>
      </c>
      <c r="I263" s="29">
        <v>8.4233726193154404E-2</v>
      </c>
      <c r="J263" s="29">
        <v>1.8357591554522063E-2</v>
      </c>
      <c r="K263" s="29">
        <v>2.9898000000000001E-2</v>
      </c>
      <c r="L263" s="29">
        <v>6.1605724913710094E-3</v>
      </c>
      <c r="M263" s="29">
        <v>4.5142000000000002E-2</v>
      </c>
      <c r="N263" s="29">
        <v>8.3927905189935849E-3</v>
      </c>
      <c r="O263" s="29">
        <v>5.3786E-2</v>
      </c>
      <c r="P263" s="29">
        <v>5.5767538876042161E-3</v>
      </c>
    </row>
    <row r="264" spans="1:16" x14ac:dyDescent="0.25">
      <c r="A264" s="25" t="s">
        <v>803</v>
      </c>
      <c r="B264" s="30" t="s">
        <v>72</v>
      </c>
      <c r="C264" s="31" t="s">
        <v>801</v>
      </c>
      <c r="D264" s="32">
        <v>3403</v>
      </c>
      <c r="E264" s="32" t="s">
        <v>277</v>
      </c>
      <c r="F264" s="32" t="s">
        <v>804</v>
      </c>
      <c r="G264" s="29">
        <v>6.3100000000000003E-2</v>
      </c>
      <c r="H264" s="29">
        <v>6.0517371166302824E-3</v>
      </c>
      <c r="I264" s="29">
        <v>9.4835262937896389E-2</v>
      </c>
      <c r="J264" s="29">
        <v>2.1093445638729467E-2</v>
      </c>
      <c r="K264" s="29">
        <v>3.3692E-2</v>
      </c>
      <c r="L264" s="29">
        <v>7.3621125036841019E-3</v>
      </c>
      <c r="M264" s="29">
        <v>5.0921000000000001E-2</v>
      </c>
      <c r="N264" s="29">
        <v>9.1381032656596937E-3</v>
      </c>
      <c r="O264" s="29">
        <v>6.1067999999999997E-2</v>
      </c>
      <c r="P264" s="29">
        <v>6.906168116341726E-3</v>
      </c>
    </row>
    <row r="265" spans="1:16" x14ac:dyDescent="0.25">
      <c r="A265" s="25" t="s">
        <v>805</v>
      </c>
      <c r="B265" s="30" t="s">
        <v>72</v>
      </c>
      <c r="C265" s="31" t="s">
        <v>806</v>
      </c>
      <c r="D265" s="32">
        <v>3405</v>
      </c>
      <c r="E265" s="32" t="s">
        <v>148</v>
      </c>
      <c r="F265" s="32" t="s">
        <v>807</v>
      </c>
      <c r="G265" s="29">
        <v>5.1323000000000001E-2</v>
      </c>
      <c r="H265" s="29">
        <v>8.5603999999999993E-3</v>
      </c>
      <c r="I265" s="29">
        <v>9.8524E-2</v>
      </c>
      <c r="J265" s="29">
        <v>2.8385000000000001E-2</v>
      </c>
      <c r="K265" s="29">
        <v>4.367E-2</v>
      </c>
      <c r="L265" s="29">
        <v>8.1872000000000004E-3</v>
      </c>
      <c r="M265" s="29">
        <v>6.4377000000000004E-2</v>
      </c>
      <c r="N265" s="29">
        <v>1.3967E-2</v>
      </c>
      <c r="O265" s="29">
        <v>5.4442999999999998E-2</v>
      </c>
      <c r="P265" s="29">
        <v>7.5896000000000002E-3</v>
      </c>
    </row>
    <row r="266" spans="1:16" x14ac:dyDescent="0.25">
      <c r="A266" s="34" t="s">
        <v>808</v>
      </c>
      <c r="B266" s="30" t="s">
        <v>72</v>
      </c>
      <c r="C266" s="31" t="s">
        <v>806</v>
      </c>
      <c r="D266" s="32">
        <v>3405</v>
      </c>
      <c r="E266" s="32" t="s">
        <v>277</v>
      </c>
      <c r="F266" s="32" t="s">
        <v>809</v>
      </c>
      <c r="G266" s="29">
        <v>5.0012000000000001E-2</v>
      </c>
      <c r="H266" s="29">
        <v>8.6067999999999995E-3</v>
      </c>
      <c r="I266" s="29">
        <v>9.6042000000000002E-2</v>
      </c>
      <c r="J266" s="29">
        <v>2.8542999999999999E-2</v>
      </c>
      <c r="K266" s="29">
        <v>4.2555000000000003E-2</v>
      </c>
      <c r="L266" s="29">
        <v>8.2325000000000002E-3</v>
      </c>
      <c r="M266" s="29">
        <v>6.2722E-2</v>
      </c>
      <c r="N266" s="29">
        <v>1.4037000000000001E-2</v>
      </c>
      <c r="O266" s="29">
        <v>5.3053000000000003E-2</v>
      </c>
      <c r="P266" s="29">
        <v>7.6312999999999997E-3</v>
      </c>
    </row>
    <row r="267" spans="1:16" x14ac:dyDescent="0.25">
      <c r="A267" s="34" t="s">
        <v>810</v>
      </c>
      <c r="B267" s="30" t="s">
        <v>72</v>
      </c>
      <c r="C267" s="31" t="s">
        <v>811</v>
      </c>
      <c r="D267" s="32">
        <v>3406</v>
      </c>
      <c r="E267" s="32" t="s">
        <v>812</v>
      </c>
      <c r="F267" s="32" t="s">
        <v>813</v>
      </c>
      <c r="G267" s="29">
        <v>0.18260000000000001</v>
      </c>
      <c r="H267" s="29">
        <v>1.3410999999999999E-2</v>
      </c>
      <c r="I267" s="29">
        <v>0.31340000000000001</v>
      </c>
      <c r="J267" s="29">
        <v>8.5043999999999995E-2</v>
      </c>
      <c r="K267" s="29">
        <v>0.10199</v>
      </c>
      <c r="L267" s="29">
        <v>2.3536999999999999E-2</v>
      </c>
      <c r="M267" s="29">
        <v>9.8674999999999999E-2</v>
      </c>
      <c r="N267" s="29">
        <v>2.3629000000000001E-2</v>
      </c>
      <c r="O267" s="29">
        <v>0.18923999999999999</v>
      </c>
      <c r="P267" s="29">
        <v>1.2401000000000001E-2</v>
      </c>
    </row>
    <row r="268" spans="1:16" x14ac:dyDescent="0.25">
      <c r="A268" s="34" t="s">
        <v>814</v>
      </c>
      <c r="B268" s="30" t="s">
        <v>72</v>
      </c>
      <c r="C268" s="31" t="s">
        <v>815</v>
      </c>
      <c r="D268" s="32">
        <v>3407</v>
      </c>
      <c r="E268" s="32" t="s">
        <v>362</v>
      </c>
      <c r="F268" s="32" t="s">
        <v>816</v>
      </c>
      <c r="G268" s="29">
        <v>9.0681999999999999E-2</v>
      </c>
      <c r="H268" s="29">
        <v>4.0845999999999999E-3</v>
      </c>
      <c r="I268" s="29">
        <v>0.17827000000000001</v>
      </c>
      <c r="J268" s="29">
        <v>1.5814000000000002E-2</v>
      </c>
      <c r="K268" s="29">
        <v>6.8388000000000004E-2</v>
      </c>
      <c r="L268" s="29">
        <v>3.9119999999999997E-3</v>
      </c>
      <c r="M268" s="29">
        <v>0.10192</v>
      </c>
      <c r="N268" s="29">
        <v>6.7758999999999996E-3</v>
      </c>
      <c r="O268" s="29">
        <v>9.0777999999999998E-2</v>
      </c>
      <c r="P268" s="29">
        <v>3.6603E-3</v>
      </c>
    </row>
    <row r="269" spans="1:16" x14ac:dyDescent="0.25">
      <c r="A269" s="34" t="s">
        <v>817</v>
      </c>
      <c r="B269" s="30" t="s">
        <v>72</v>
      </c>
      <c r="C269" s="31" t="s">
        <v>818</v>
      </c>
      <c r="D269" s="32">
        <v>3407</v>
      </c>
      <c r="E269" s="31" t="s">
        <v>819</v>
      </c>
      <c r="F269" s="31" t="s">
        <v>820</v>
      </c>
      <c r="G269" s="29">
        <v>9.8353999999999997E-2</v>
      </c>
      <c r="H269" s="29">
        <v>3.7231E-3</v>
      </c>
      <c r="I269" s="29">
        <v>0.19339999999999999</v>
      </c>
      <c r="J269" s="29">
        <v>1.4411999999999999E-2</v>
      </c>
      <c r="K269" s="29">
        <v>7.4177999999999994E-2</v>
      </c>
      <c r="L269" s="29">
        <v>3.5723999999999999E-3</v>
      </c>
      <c r="M269" s="29">
        <v>0.11055</v>
      </c>
      <c r="N269" s="29">
        <v>6.1841999999999999E-3</v>
      </c>
      <c r="O269" s="29">
        <v>9.8462999999999995E-2</v>
      </c>
      <c r="P269" s="29">
        <v>3.3352999999999998E-3</v>
      </c>
    </row>
    <row r="270" spans="1:16" x14ac:dyDescent="0.25">
      <c r="A270" s="34" t="s">
        <v>821</v>
      </c>
      <c r="B270" s="30" t="s">
        <v>73</v>
      </c>
      <c r="C270" s="31" t="s">
        <v>822</v>
      </c>
      <c r="D270" s="32">
        <v>3497</v>
      </c>
      <c r="E270" s="31">
        <v>1</v>
      </c>
      <c r="F270" s="37"/>
      <c r="G270" s="29">
        <v>5.1464999999999997E-2</v>
      </c>
      <c r="H270" s="29">
        <v>3.8682999999999999E-3</v>
      </c>
      <c r="I270" s="29">
        <v>0.12267</v>
      </c>
      <c r="J270" s="29">
        <v>9.6095999999999994E-3</v>
      </c>
      <c r="K270" s="29">
        <v>6.5597000000000003E-2</v>
      </c>
      <c r="L270" s="29">
        <v>3.6267999999999999E-3</v>
      </c>
      <c r="M270" s="29">
        <v>0.12741</v>
      </c>
      <c r="N270" s="29">
        <v>3.1917E-3</v>
      </c>
      <c r="O270" s="29">
        <v>5.4896E-2</v>
      </c>
      <c r="P270" s="29">
        <v>3.9925000000000004E-3</v>
      </c>
    </row>
    <row r="271" spans="1:16" x14ac:dyDescent="0.25">
      <c r="A271" s="34" t="s">
        <v>823</v>
      </c>
      <c r="B271" s="30" t="s">
        <v>73</v>
      </c>
      <c r="C271" s="31" t="s">
        <v>822</v>
      </c>
      <c r="D271" s="32">
        <v>3497</v>
      </c>
      <c r="E271" s="31">
        <v>2</v>
      </c>
      <c r="F271" s="37"/>
      <c r="G271" s="29">
        <v>5.4054999999999999E-2</v>
      </c>
      <c r="H271" s="29">
        <v>3.8652999999999999E-3</v>
      </c>
      <c r="I271" s="29">
        <v>0.12884000000000001</v>
      </c>
      <c r="J271" s="29">
        <v>9.6024000000000005E-3</v>
      </c>
      <c r="K271" s="29">
        <v>6.8902000000000005E-2</v>
      </c>
      <c r="L271" s="29">
        <v>3.6237999999999999E-3</v>
      </c>
      <c r="M271" s="29">
        <v>0.13381999999999999</v>
      </c>
      <c r="N271" s="29">
        <v>3.1889000000000002E-3</v>
      </c>
      <c r="O271" s="29">
        <v>5.7659000000000002E-2</v>
      </c>
      <c r="P271" s="29">
        <v>3.9896000000000003E-3</v>
      </c>
    </row>
    <row r="272" spans="1:16" x14ac:dyDescent="0.25">
      <c r="A272" s="34" t="s">
        <v>824</v>
      </c>
      <c r="B272" s="30" t="s">
        <v>73</v>
      </c>
      <c r="C272" s="31" t="s">
        <v>825</v>
      </c>
      <c r="D272" s="32">
        <v>7902</v>
      </c>
      <c r="E272" s="31">
        <v>1</v>
      </c>
      <c r="F272" s="37"/>
      <c r="G272" s="29">
        <v>2.3046000000000001E-2</v>
      </c>
      <c r="H272" s="29">
        <v>5.6201000000000003E-3</v>
      </c>
      <c r="I272" s="29">
        <v>5.8364830070738644E-2</v>
      </c>
      <c r="J272" s="29">
        <v>1.5321489281783254E-2</v>
      </c>
      <c r="K272" s="29">
        <v>3.0431E-2</v>
      </c>
      <c r="L272" s="29">
        <v>5.6816000000000002E-3</v>
      </c>
      <c r="M272" s="29">
        <v>5.9747000000000001E-2</v>
      </c>
      <c r="N272" s="29">
        <v>5.2093E-3</v>
      </c>
      <c r="O272" s="29">
        <v>2.3221485283572776E-2</v>
      </c>
      <c r="P272" s="29">
        <v>5.5657973678029842E-3</v>
      </c>
    </row>
    <row r="273" spans="1:16" x14ac:dyDescent="0.25">
      <c r="A273" s="34" t="s">
        <v>826</v>
      </c>
      <c r="B273" s="30" t="s">
        <v>73</v>
      </c>
      <c r="C273" s="31" t="s">
        <v>827</v>
      </c>
      <c r="D273" s="32">
        <v>298</v>
      </c>
      <c r="E273" s="31" t="s">
        <v>828</v>
      </c>
      <c r="F273" s="37"/>
      <c r="G273" s="29">
        <v>1.8921E-2</v>
      </c>
      <c r="H273" s="29">
        <v>7.8498999999999999E-3</v>
      </c>
      <c r="I273" s="29">
        <v>4.8154832797281527E-2</v>
      </c>
      <c r="J273" s="29">
        <v>1.8991048193991455E-2</v>
      </c>
      <c r="K273" s="29">
        <v>2.4969000000000002E-2</v>
      </c>
      <c r="L273" s="29">
        <v>9.2721000000000001E-3</v>
      </c>
      <c r="M273" s="29">
        <v>4.9239999999999999E-2</v>
      </c>
      <c r="N273" s="29">
        <v>9.8773999999999997E-3</v>
      </c>
      <c r="O273" s="29">
        <v>1.7130747564133929E-2</v>
      </c>
      <c r="P273" s="29">
        <v>7.5351281021835692E-3</v>
      </c>
    </row>
    <row r="274" spans="1:16" x14ac:dyDescent="0.25">
      <c r="A274" s="34" t="s">
        <v>829</v>
      </c>
      <c r="B274" s="30" t="s">
        <v>73</v>
      </c>
      <c r="C274" s="31" t="s">
        <v>827</v>
      </c>
      <c r="D274" s="32">
        <v>298</v>
      </c>
      <c r="E274" s="31" t="s">
        <v>830</v>
      </c>
      <c r="F274" s="37"/>
      <c r="G274" s="29">
        <v>2.0358999999999999E-2</v>
      </c>
      <c r="H274" s="29">
        <v>8.4154E-3</v>
      </c>
      <c r="I274" s="29">
        <v>5.1813720549549871E-2</v>
      </c>
      <c r="J274" s="29">
        <v>2.0370047733795218E-2</v>
      </c>
      <c r="K274" s="29">
        <v>2.6866000000000001E-2</v>
      </c>
      <c r="L274" s="29">
        <v>9.9564000000000007E-3</v>
      </c>
      <c r="M274" s="29">
        <v>5.2981E-2</v>
      </c>
      <c r="N274" s="29">
        <v>1.0612E-2</v>
      </c>
      <c r="O274" s="29">
        <v>1.8431054339848662E-2</v>
      </c>
      <c r="P274" s="29">
        <v>8.0768189427642655E-3</v>
      </c>
    </row>
    <row r="275" spans="1:16" x14ac:dyDescent="0.25">
      <c r="A275" s="34" t="s">
        <v>831</v>
      </c>
      <c r="B275" s="30" t="s">
        <v>73</v>
      </c>
      <c r="C275" s="31" t="s">
        <v>832</v>
      </c>
      <c r="D275" s="32">
        <v>6146</v>
      </c>
      <c r="E275" s="31">
        <v>1</v>
      </c>
      <c r="F275" s="37"/>
      <c r="G275" s="29">
        <v>3.8678999999999998E-2</v>
      </c>
      <c r="H275" s="29">
        <v>7.4352999999999997E-3</v>
      </c>
      <c r="I275" s="29">
        <v>9.2054999999999998E-2</v>
      </c>
      <c r="J275" s="29">
        <v>1.8336000000000002E-2</v>
      </c>
      <c r="K275" s="29">
        <v>4.9223000000000003E-2</v>
      </c>
      <c r="L275" s="29">
        <v>7.0567E-3</v>
      </c>
      <c r="M275" s="29">
        <v>9.5616000000000007E-2</v>
      </c>
      <c r="N275" s="29">
        <v>6.2509000000000002E-3</v>
      </c>
      <c r="O275" s="29">
        <v>4.1125000000000002E-2</v>
      </c>
      <c r="P275" s="29">
        <v>7.4649E-3</v>
      </c>
    </row>
    <row r="276" spans="1:16" x14ac:dyDescent="0.25">
      <c r="A276" s="34" t="s">
        <v>833</v>
      </c>
      <c r="B276" s="30" t="s">
        <v>73</v>
      </c>
      <c r="C276" s="31" t="s">
        <v>832</v>
      </c>
      <c r="D276" s="32">
        <v>6146</v>
      </c>
      <c r="E276" s="31">
        <v>2</v>
      </c>
      <c r="F276" s="37"/>
      <c r="G276" s="29">
        <v>3.6184000000000001E-2</v>
      </c>
      <c r="H276" s="29">
        <v>6.0658999999999999E-3</v>
      </c>
      <c r="I276" s="29">
        <v>8.6194999999999994E-2</v>
      </c>
      <c r="J276" s="29">
        <v>1.5006E-2</v>
      </c>
      <c r="K276" s="29">
        <v>4.6096999999999999E-2</v>
      </c>
      <c r="L276" s="29">
        <v>5.7260999999999996E-3</v>
      </c>
      <c r="M276" s="29">
        <v>8.9537000000000005E-2</v>
      </c>
      <c r="N276" s="29">
        <v>5.0585999999999999E-3</v>
      </c>
      <c r="O276" s="29">
        <v>3.8559999999999997E-2</v>
      </c>
      <c r="P276" s="29">
        <v>6.1475000000000002E-3</v>
      </c>
    </row>
    <row r="277" spans="1:16" x14ac:dyDescent="0.25">
      <c r="A277" s="34" t="s">
        <v>834</v>
      </c>
      <c r="B277" s="30" t="s">
        <v>73</v>
      </c>
      <c r="C277" s="31" t="s">
        <v>832</v>
      </c>
      <c r="D277" s="32">
        <v>6146</v>
      </c>
      <c r="E277" s="31">
        <v>3</v>
      </c>
      <c r="F277" s="37"/>
      <c r="G277" s="29">
        <v>3.3116E-2</v>
      </c>
      <c r="H277" s="29">
        <v>6.3412E-3</v>
      </c>
      <c r="I277" s="29">
        <v>7.8814999999999996E-2</v>
      </c>
      <c r="J277" s="29">
        <v>1.5647999999999999E-2</v>
      </c>
      <c r="K277" s="29">
        <v>4.2141999999999999E-2</v>
      </c>
      <c r="L277" s="29">
        <v>5.9987E-3</v>
      </c>
      <c r="M277" s="29">
        <v>8.1862000000000004E-2</v>
      </c>
      <c r="N277" s="29">
        <v>5.3024999999999999E-3</v>
      </c>
      <c r="O277" s="29">
        <v>3.5209999999999998E-2</v>
      </c>
      <c r="P277" s="29">
        <v>6.4025999999999996E-3</v>
      </c>
    </row>
    <row r="278" spans="1:16" x14ac:dyDescent="0.25">
      <c r="A278" s="34" t="s">
        <v>835</v>
      </c>
      <c r="B278" s="30" t="s">
        <v>73</v>
      </c>
      <c r="C278" s="31" t="s">
        <v>836</v>
      </c>
      <c r="D278" s="32">
        <v>6147</v>
      </c>
      <c r="E278" s="31">
        <v>1</v>
      </c>
      <c r="F278" s="37"/>
      <c r="G278" s="29">
        <v>3.0252000000000001E-2</v>
      </c>
      <c r="H278" s="29">
        <v>3.7829999999999999E-3</v>
      </c>
      <c r="I278" s="29">
        <v>7.2077000000000002E-2</v>
      </c>
      <c r="J278" s="29">
        <v>9.4018999999999995E-3</v>
      </c>
      <c r="K278" s="29">
        <v>3.8553999999999998E-2</v>
      </c>
      <c r="L278" s="29">
        <v>3.5452000000000001E-3</v>
      </c>
      <c r="M278" s="29">
        <v>7.4883000000000005E-2</v>
      </c>
      <c r="N278" s="29">
        <v>3.1215000000000001E-3</v>
      </c>
      <c r="O278" s="29">
        <v>3.2263E-2</v>
      </c>
      <c r="P278" s="29">
        <v>3.9075999999999998E-3</v>
      </c>
    </row>
    <row r="279" spans="1:16" x14ac:dyDescent="0.25">
      <c r="A279" s="34" t="s">
        <v>837</v>
      </c>
      <c r="B279" s="30" t="s">
        <v>73</v>
      </c>
      <c r="C279" s="31" t="s">
        <v>836</v>
      </c>
      <c r="D279" s="32">
        <v>6147</v>
      </c>
      <c r="E279" s="31">
        <v>2</v>
      </c>
      <c r="F279" s="37"/>
      <c r="G279" s="29">
        <v>2.8494999999999999E-2</v>
      </c>
      <c r="H279" s="29">
        <v>3.3235000000000001E-3</v>
      </c>
      <c r="I279" s="29">
        <v>6.7904910796604948E-2</v>
      </c>
      <c r="J279" s="29">
        <v>8.2805476831499993E-3</v>
      </c>
      <c r="K279" s="29">
        <v>3.6313999999999999E-2</v>
      </c>
      <c r="L279" s="29">
        <v>3.1101000000000002E-3</v>
      </c>
      <c r="M279" s="29">
        <v>7.0530999999999996E-2</v>
      </c>
      <c r="N279" s="29">
        <v>2.7334999999999998E-3</v>
      </c>
      <c r="O279" s="29">
        <v>3.0348524780455709E-2</v>
      </c>
      <c r="P279" s="29">
        <v>3.3819839930561463E-3</v>
      </c>
    </row>
    <row r="280" spans="1:16" x14ac:dyDescent="0.25">
      <c r="A280" s="34" t="s">
        <v>838</v>
      </c>
      <c r="B280" s="30" t="s">
        <v>73</v>
      </c>
      <c r="C280" s="31" t="s">
        <v>836</v>
      </c>
      <c r="D280" s="32">
        <v>6147</v>
      </c>
      <c r="E280" s="31">
        <v>3</v>
      </c>
      <c r="F280" s="37"/>
      <c r="G280" s="29">
        <v>2.537E-2</v>
      </c>
      <c r="H280" s="29">
        <v>5.9962000000000001E-3</v>
      </c>
      <c r="I280" s="29">
        <v>6.0371647912427474E-2</v>
      </c>
      <c r="J280" s="29">
        <v>1.4799287860003108E-2</v>
      </c>
      <c r="K280" s="29">
        <v>3.2279000000000002E-2</v>
      </c>
      <c r="L280" s="29">
        <v>5.6661999999999997E-3</v>
      </c>
      <c r="M280" s="29">
        <v>6.2701999999999994E-2</v>
      </c>
      <c r="N280" s="29">
        <v>5.0045000000000003E-3</v>
      </c>
      <c r="O280" s="29">
        <v>2.7042437291738726E-2</v>
      </c>
      <c r="P280" s="29">
        <v>6.1008636812635081E-3</v>
      </c>
    </row>
    <row r="281" spans="1:16" x14ac:dyDescent="0.25">
      <c r="A281" s="34" t="s">
        <v>839</v>
      </c>
      <c r="B281" s="30" t="s">
        <v>73</v>
      </c>
      <c r="C281" s="31" t="s">
        <v>840</v>
      </c>
      <c r="D281" s="32">
        <v>6139</v>
      </c>
      <c r="E281" s="31">
        <v>1</v>
      </c>
      <c r="F281" s="38"/>
      <c r="G281" s="29">
        <v>1.1224E-2</v>
      </c>
      <c r="H281" s="29">
        <v>4.3401999999999998E-3</v>
      </c>
      <c r="I281" s="29">
        <v>2.8574799260803925E-2</v>
      </c>
      <c r="J281" s="29">
        <v>9.8948391831938914E-3</v>
      </c>
      <c r="K281" s="29">
        <v>1.4774000000000001E-2</v>
      </c>
      <c r="L281" s="29">
        <v>4.8519000000000001E-3</v>
      </c>
      <c r="M281" s="29">
        <v>2.9045000000000001E-2</v>
      </c>
      <c r="N281" s="29">
        <v>5.3493000000000004E-3</v>
      </c>
      <c r="O281" s="29">
        <v>1.0245037117537392E-2</v>
      </c>
      <c r="P281" s="29">
        <v>4.2780327351634694E-3</v>
      </c>
    </row>
    <row r="282" spans="1:16" x14ac:dyDescent="0.25">
      <c r="A282" s="34" t="s">
        <v>841</v>
      </c>
      <c r="B282" s="30" t="s">
        <v>73</v>
      </c>
      <c r="C282" s="31" t="s">
        <v>840</v>
      </c>
      <c r="D282" s="32">
        <v>6139</v>
      </c>
      <c r="E282" s="31">
        <v>2</v>
      </c>
      <c r="F282" s="37"/>
      <c r="G282" s="29">
        <v>1.1512E-2</v>
      </c>
      <c r="H282" s="29">
        <v>3.7913999999999999E-3</v>
      </c>
      <c r="I282" s="29">
        <v>2.9313613133858107E-2</v>
      </c>
      <c r="J282" s="29">
        <v>8.6513028320807095E-3</v>
      </c>
      <c r="K282" s="29">
        <v>1.5152000000000001E-2</v>
      </c>
      <c r="L282" s="29">
        <v>4.2320999999999999E-3</v>
      </c>
      <c r="M282" s="29">
        <v>2.9787999999999999E-2</v>
      </c>
      <c r="N282" s="29">
        <v>4.6493999999999997E-3</v>
      </c>
      <c r="O282" s="29">
        <v>1.0506303474747136E-2</v>
      </c>
      <c r="P282" s="29">
        <v>3.7386224694929962E-3</v>
      </c>
    </row>
    <row r="283" spans="1:16" x14ac:dyDescent="0.25">
      <c r="A283" s="34" t="s">
        <v>842</v>
      </c>
      <c r="B283" s="30" t="s">
        <v>73</v>
      </c>
      <c r="C283" s="31" t="s">
        <v>840</v>
      </c>
      <c r="D283" s="32">
        <v>6139</v>
      </c>
      <c r="E283" s="31">
        <v>3</v>
      </c>
      <c r="F283" s="37"/>
      <c r="G283" s="29">
        <v>1.1717E-2</v>
      </c>
      <c r="H283" s="29">
        <v>4.9213E-3</v>
      </c>
      <c r="I283" s="29">
        <v>2.9683020070385199E-2</v>
      </c>
      <c r="J283" s="29">
        <v>1.0497742079087576E-2</v>
      </c>
      <c r="K283" s="29">
        <v>1.5408E-2</v>
      </c>
      <c r="L283" s="29">
        <v>5.4705999999999999E-3</v>
      </c>
      <c r="M283" s="29">
        <v>3.0283999999999998E-2</v>
      </c>
      <c r="N283" s="29">
        <v>5.5433000000000001E-3</v>
      </c>
      <c r="O283" s="29">
        <v>1.1278819345205457E-2</v>
      </c>
      <c r="P283" s="29">
        <v>4.8595793372704522E-3</v>
      </c>
    </row>
    <row r="284" spans="1:16" x14ac:dyDescent="0.25">
      <c r="A284" s="34" t="s">
        <v>843</v>
      </c>
      <c r="B284" s="30" t="s">
        <v>74</v>
      </c>
      <c r="C284" s="31" t="s">
        <v>844</v>
      </c>
      <c r="D284" s="32"/>
      <c r="E284" s="31">
        <v>4</v>
      </c>
      <c r="F284" s="31" t="s">
        <v>845</v>
      </c>
      <c r="G284" s="29">
        <v>4.0340000000000001E-2</v>
      </c>
      <c r="H284" s="29">
        <v>7.2602999999999999E-3</v>
      </c>
      <c r="I284" s="29">
        <v>0.13245999999999999</v>
      </c>
      <c r="J284" s="29">
        <v>3.1099000000000002E-2</v>
      </c>
      <c r="K284" s="29">
        <v>3.4186000000000001E-2</v>
      </c>
      <c r="L284" s="29">
        <v>6.5779999999999996E-3</v>
      </c>
      <c r="M284" s="29">
        <v>4.1813000000000003E-2</v>
      </c>
      <c r="N284" s="29">
        <v>2.0688000000000002E-2</v>
      </c>
      <c r="O284" s="29">
        <v>3.6569999999999998E-2</v>
      </c>
      <c r="P284" s="29">
        <v>4.6511E-3</v>
      </c>
    </row>
    <row r="285" spans="1:16" x14ac:dyDescent="0.25">
      <c r="A285" s="34" t="s">
        <v>846</v>
      </c>
      <c r="B285" s="30" t="s">
        <v>74</v>
      </c>
      <c r="C285" s="31" t="s">
        <v>847</v>
      </c>
      <c r="D285" s="32"/>
      <c r="E285" s="31">
        <v>1</v>
      </c>
      <c r="F285" s="31" t="s">
        <v>848</v>
      </c>
      <c r="G285" s="29">
        <v>5.1628E-2</v>
      </c>
      <c r="H285" s="29">
        <v>1.5115E-2</v>
      </c>
      <c r="I285" s="29">
        <v>0.11329</v>
      </c>
      <c r="J285" s="29">
        <v>6.3495999999999997E-2</v>
      </c>
      <c r="K285" s="29">
        <v>1.8029E-2</v>
      </c>
      <c r="L285" s="29">
        <v>8.7585000000000007E-3</v>
      </c>
      <c r="M285" s="29">
        <v>5.0590999999999997E-2</v>
      </c>
      <c r="N285" s="29">
        <v>1.4529E-2</v>
      </c>
      <c r="O285" s="29">
        <v>4.8124E-2</v>
      </c>
      <c r="P285" s="29">
        <v>1.0775E-2</v>
      </c>
    </row>
    <row r="286" spans="1:16" x14ac:dyDescent="0.25">
      <c r="A286" s="34" t="s">
        <v>849</v>
      </c>
      <c r="B286" s="30" t="s">
        <v>74</v>
      </c>
      <c r="C286" s="31" t="s">
        <v>847</v>
      </c>
      <c r="D286" s="32"/>
      <c r="E286" s="31">
        <v>2</v>
      </c>
      <c r="F286" s="31" t="s">
        <v>850</v>
      </c>
      <c r="G286" s="29">
        <v>7.1843000000000004E-2</v>
      </c>
      <c r="H286" s="29">
        <v>1.3854E-2</v>
      </c>
      <c r="I286" s="29">
        <v>0.15762000000000001</v>
      </c>
      <c r="J286" s="29">
        <v>5.8215000000000003E-2</v>
      </c>
      <c r="K286" s="29">
        <v>2.5072000000000001E-2</v>
      </c>
      <c r="L286" s="29">
        <v>8.0216999999999997E-3</v>
      </c>
      <c r="M286" s="29">
        <v>7.0384000000000002E-2</v>
      </c>
      <c r="N286" s="29">
        <v>1.3323E-2</v>
      </c>
      <c r="O286" s="29">
        <v>6.6973000000000005E-2</v>
      </c>
      <c r="P286" s="29">
        <v>9.8794E-3</v>
      </c>
    </row>
    <row r="287" spans="1:16" x14ac:dyDescent="0.25">
      <c r="A287" s="34" t="s">
        <v>851</v>
      </c>
      <c r="B287" s="30" t="s">
        <v>74</v>
      </c>
      <c r="C287" s="31" t="s">
        <v>847</v>
      </c>
      <c r="D287" s="32"/>
      <c r="E287" s="31">
        <v>3</v>
      </c>
      <c r="F287" s="31" t="s">
        <v>852</v>
      </c>
      <c r="G287" s="29">
        <v>0.11204</v>
      </c>
      <c r="H287" s="29">
        <v>2.3344E-2</v>
      </c>
      <c r="I287" s="29">
        <v>0.25319999999999998</v>
      </c>
      <c r="J287" s="29">
        <v>9.2036000000000007E-2</v>
      </c>
      <c r="K287" s="29">
        <v>3.9248999999999999E-2</v>
      </c>
      <c r="L287" s="29">
        <v>1.3353E-2</v>
      </c>
      <c r="M287" s="29">
        <v>0.10983</v>
      </c>
      <c r="N287" s="29">
        <v>2.2221000000000001E-2</v>
      </c>
      <c r="O287" s="29">
        <v>0.10718999999999999</v>
      </c>
      <c r="P287" s="29">
        <v>1.6664999999999999E-2</v>
      </c>
    </row>
    <row r="288" spans="1:16" x14ac:dyDescent="0.25">
      <c r="A288" s="25" t="s">
        <v>853</v>
      </c>
      <c r="B288" s="30" t="s">
        <v>74</v>
      </c>
      <c r="C288" s="31" t="s">
        <v>847</v>
      </c>
      <c r="D288" s="32"/>
      <c r="E288" s="31">
        <v>4</v>
      </c>
      <c r="F288" s="31" t="s">
        <v>854</v>
      </c>
      <c r="G288" s="29">
        <v>0.15651999999999999</v>
      </c>
      <c r="H288" s="29">
        <v>2.3911000000000002E-2</v>
      </c>
      <c r="I288" s="29">
        <v>0.36196</v>
      </c>
      <c r="J288" s="29">
        <v>8.2950999999999997E-2</v>
      </c>
      <c r="K288" s="29">
        <v>5.7121999999999999E-2</v>
      </c>
      <c r="L288" s="29">
        <v>1.302E-2</v>
      </c>
      <c r="M288" s="29">
        <v>0.15620999999999999</v>
      </c>
      <c r="N288" s="29">
        <v>2.2595000000000001E-2</v>
      </c>
      <c r="O288" s="29">
        <v>0.14935000000000001</v>
      </c>
      <c r="P288" s="29">
        <v>1.5506000000000001E-2</v>
      </c>
    </row>
    <row r="289" spans="1:16" x14ac:dyDescent="0.25">
      <c r="A289" s="25" t="s">
        <v>855</v>
      </c>
      <c r="B289" s="30" t="s">
        <v>74</v>
      </c>
      <c r="C289" s="31" t="s">
        <v>856</v>
      </c>
      <c r="D289" s="32">
        <v>3797</v>
      </c>
      <c r="E289" s="31">
        <v>4</v>
      </c>
      <c r="F289" s="31" t="s">
        <v>857</v>
      </c>
      <c r="G289" s="29">
        <v>8.2210000000000005E-2</v>
      </c>
      <c r="H289" s="29">
        <v>9.5902999999999995E-3</v>
      </c>
      <c r="I289" s="29">
        <v>0.15465000000000001</v>
      </c>
      <c r="J289" s="29">
        <v>6.4810000000000006E-2</v>
      </c>
      <c r="K289" s="29">
        <v>3.6714999999999998E-2</v>
      </c>
      <c r="L289" s="29">
        <v>8.3382000000000005E-3</v>
      </c>
      <c r="M289" s="29">
        <v>7.5548000000000004E-2</v>
      </c>
      <c r="N289" s="29">
        <v>1.9852000000000002E-2</v>
      </c>
      <c r="O289" s="29">
        <v>7.5889999999999999E-2</v>
      </c>
      <c r="P289" s="29">
        <v>7.1919000000000002E-3</v>
      </c>
    </row>
    <row r="290" spans="1:16" x14ac:dyDescent="0.25">
      <c r="A290" s="25" t="s">
        <v>858</v>
      </c>
      <c r="B290" s="30" t="s">
        <v>74</v>
      </c>
      <c r="C290" s="31" t="s">
        <v>856</v>
      </c>
      <c r="D290" s="32">
        <v>3797</v>
      </c>
      <c r="E290" s="31">
        <v>5</v>
      </c>
      <c r="F290" s="31" t="s">
        <v>859</v>
      </c>
      <c r="G290" s="29">
        <v>0.65871000000000002</v>
      </c>
      <c r="H290" s="29">
        <v>4.5447000000000001E-2</v>
      </c>
      <c r="I290" s="29">
        <v>1.159</v>
      </c>
      <c r="J290" s="29">
        <v>0.26207000000000003</v>
      </c>
      <c r="K290" s="29">
        <v>0.28039999999999998</v>
      </c>
      <c r="L290" s="29">
        <v>3.7415999999999998E-2</v>
      </c>
      <c r="M290" s="29">
        <v>0.63410999999999995</v>
      </c>
      <c r="N290" s="29">
        <v>7.7296000000000004E-2</v>
      </c>
      <c r="O290" s="29">
        <v>0.61634</v>
      </c>
      <c r="P290" s="29">
        <v>2.9815000000000001E-2</v>
      </c>
    </row>
    <row r="291" spans="1:16" x14ac:dyDescent="0.25">
      <c r="A291" s="25" t="s">
        <v>860</v>
      </c>
      <c r="B291" s="30" t="s">
        <v>74</v>
      </c>
      <c r="C291" s="31" t="s">
        <v>856</v>
      </c>
      <c r="D291" s="32">
        <v>3797</v>
      </c>
      <c r="E291" s="31">
        <v>6</v>
      </c>
      <c r="F291" s="31" t="s">
        <v>861</v>
      </c>
      <c r="G291" s="29">
        <v>1.8484810005508924E-2</v>
      </c>
      <c r="H291" s="29">
        <v>4.5408000000000002E-3</v>
      </c>
      <c r="I291" s="29">
        <v>4.2063999999999997E-2</v>
      </c>
      <c r="J291" s="29">
        <v>2.484183222932004E-2</v>
      </c>
      <c r="K291" s="29">
        <v>1.1417816541181838E-2</v>
      </c>
      <c r="L291" s="29">
        <v>4.7074999999999999E-3</v>
      </c>
      <c r="M291" s="29">
        <v>2.2726010416545265E-2</v>
      </c>
      <c r="N291" s="29">
        <v>6.260443135448047E-3</v>
      </c>
      <c r="O291" s="29">
        <v>1.7223318800969657E-2</v>
      </c>
      <c r="P291" s="29">
        <v>5.8783999999999998E-3</v>
      </c>
    </row>
    <row r="292" spans="1:16" x14ac:dyDescent="0.25">
      <c r="A292" s="25" t="s">
        <v>862</v>
      </c>
      <c r="B292" s="30" t="s">
        <v>74</v>
      </c>
      <c r="C292" s="31" t="s">
        <v>856</v>
      </c>
      <c r="D292" s="32">
        <v>3797</v>
      </c>
      <c r="E292" s="31" t="s">
        <v>863</v>
      </c>
      <c r="F292" s="31" t="s">
        <v>864</v>
      </c>
      <c r="G292" s="29">
        <v>0.14054</v>
      </c>
      <c r="H292" s="29">
        <v>9.5358999999999999E-3</v>
      </c>
      <c r="I292" s="29">
        <v>0.30676999999999999</v>
      </c>
      <c r="J292" s="29">
        <v>6.3786999999999996E-2</v>
      </c>
      <c r="K292" s="29">
        <v>9.5234148225928003E-2</v>
      </c>
      <c r="L292" s="29">
        <v>9.9434999999999992E-3</v>
      </c>
      <c r="M292" s="29">
        <v>0.17466182252829221</v>
      </c>
      <c r="N292" s="29">
        <v>1.4407E-2</v>
      </c>
      <c r="O292" s="29">
        <v>0.1249592864587931</v>
      </c>
      <c r="P292" s="29">
        <v>7.1666000000000004E-3</v>
      </c>
    </row>
    <row r="293" spans="1:16" x14ac:dyDescent="0.25">
      <c r="A293" s="25" t="s">
        <v>865</v>
      </c>
      <c r="B293" s="30" t="s">
        <v>74</v>
      </c>
      <c r="C293" s="31" t="s">
        <v>866</v>
      </c>
      <c r="D293" s="32">
        <v>3775</v>
      </c>
      <c r="E293" s="31" t="s">
        <v>148</v>
      </c>
      <c r="F293" s="31" t="s">
        <v>867</v>
      </c>
      <c r="G293" s="29">
        <v>3.9947653820220579E-2</v>
      </c>
      <c r="H293" s="29">
        <v>5.2556E-3</v>
      </c>
      <c r="I293" s="29">
        <v>6.2493E-2</v>
      </c>
      <c r="J293" s="29">
        <v>1.8144855638581949E-2</v>
      </c>
      <c r="K293" s="29">
        <v>3.1043259684455784E-2</v>
      </c>
      <c r="L293" s="29">
        <v>4.1314000000000003E-3</v>
      </c>
      <c r="M293" s="29">
        <v>7.7051322959522633E-2</v>
      </c>
      <c r="N293" s="29">
        <v>9.1268972372851309E-3</v>
      </c>
      <c r="O293" s="29">
        <v>3.578421273316177E-2</v>
      </c>
      <c r="P293" s="29">
        <v>5.4358000000000002E-3</v>
      </c>
    </row>
    <row r="294" spans="1:16" x14ac:dyDescent="0.25">
      <c r="A294" s="25" t="s">
        <v>868</v>
      </c>
      <c r="B294" s="30" t="s">
        <v>74</v>
      </c>
      <c r="C294" s="31" t="s">
        <v>869</v>
      </c>
      <c r="D294" s="32">
        <v>3809</v>
      </c>
      <c r="E294" s="31">
        <v>3</v>
      </c>
      <c r="F294" s="31" t="s">
        <v>870</v>
      </c>
      <c r="G294" s="29">
        <v>9.3598000000000001E-2</v>
      </c>
      <c r="H294" s="29">
        <v>1.3063E-2</v>
      </c>
      <c r="I294" s="29">
        <v>0.27062000000000003</v>
      </c>
      <c r="J294" s="29">
        <v>3.5758999999999999E-2</v>
      </c>
      <c r="K294" s="29">
        <v>7.5223999999999999E-2</v>
      </c>
      <c r="L294" s="29">
        <v>2.0334000000000001E-2</v>
      </c>
      <c r="M294" s="29">
        <v>0.1217</v>
      </c>
      <c r="N294" s="29">
        <v>2.4178999999999999E-2</v>
      </c>
      <c r="O294" s="29">
        <v>9.9586999999999995E-2</v>
      </c>
      <c r="P294" s="29">
        <v>1.264E-2</v>
      </c>
    </row>
    <row r="295" spans="1:16" x14ac:dyDescent="0.25">
      <c r="A295" s="25" t="s">
        <v>871</v>
      </c>
      <c r="B295" s="30" t="s">
        <v>74</v>
      </c>
      <c r="C295" s="31" t="s">
        <v>869</v>
      </c>
      <c r="D295" s="32">
        <v>3809</v>
      </c>
      <c r="E295" s="31" t="s">
        <v>148</v>
      </c>
      <c r="F295" s="31" t="s">
        <v>872</v>
      </c>
      <c r="G295" s="29">
        <v>0.19001999999999999</v>
      </c>
      <c r="H295" s="29">
        <v>2.1172E-2</v>
      </c>
      <c r="I295" s="29">
        <v>0.58262000000000003</v>
      </c>
      <c r="J295" s="29">
        <v>0.13642000000000001</v>
      </c>
      <c r="K295" s="29">
        <v>0.11716</v>
      </c>
      <c r="L295" s="29">
        <v>2.8447E-2</v>
      </c>
      <c r="M295" s="29">
        <v>0.21242</v>
      </c>
      <c r="N295" s="29">
        <v>7.3196999999999998E-2</v>
      </c>
      <c r="O295" s="29">
        <v>0.17604</v>
      </c>
      <c r="P295" s="29">
        <v>2.7597E-2</v>
      </c>
    </row>
    <row r="296" spans="1:16" x14ac:dyDescent="0.25">
      <c r="A296" s="25" t="s">
        <v>873</v>
      </c>
      <c r="B296" s="30" t="s">
        <v>77</v>
      </c>
      <c r="C296" s="31" t="s">
        <v>874</v>
      </c>
      <c r="D296" s="32"/>
      <c r="E296" s="31">
        <v>1</v>
      </c>
      <c r="F296" s="31" t="s">
        <v>875</v>
      </c>
      <c r="G296" s="29">
        <v>5.5622999999999999E-2</v>
      </c>
      <c r="H296" s="29">
        <v>1.1172E-2</v>
      </c>
      <c r="I296" s="29">
        <v>7.9426999999999998E-2</v>
      </c>
      <c r="J296" s="29">
        <v>1.8817E-2</v>
      </c>
      <c r="K296" s="29">
        <v>9.7100000000000006E-2</v>
      </c>
      <c r="L296" s="29">
        <v>2.5942E-2</v>
      </c>
      <c r="M296" s="29">
        <v>8.9792999999999998E-2</v>
      </c>
      <c r="N296" s="29">
        <v>1.6459999999999999E-2</v>
      </c>
      <c r="O296" s="29">
        <v>5.8011E-2</v>
      </c>
      <c r="P296" s="29">
        <v>1.1672999999999999E-2</v>
      </c>
    </row>
    <row r="297" spans="1:16" x14ac:dyDescent="0.25">
      <c r="A297" s="25" t="s">
        <v>876</v>
      </c>
      <c r="B297" s="30" t="s">
        <v>77</v>
      </c>
      <c r="C297" s="31" t="s">
        <v>874</v>
      </c>
      <c r="D297" s="32"/>
      <c r="E297" s="31">
        <v>2</v>
      </c>
      <c r="F297" s="31" t="s">
        <v>877</v>
      </c>
      <c r="G297" s="29">
        <v>6.4145999999999995E-2</v>
      </c>
      <c r="H297" s="29">
        <v>1.2685E-2</v>
      </c>
      <c r="I297" s="29">
        <v>7.5738E-2</v>
      </c>
      <c r="J297" s="29">
        <v>1.9934E-2</v>
      </c>
      <c r="K297" s="29">
        <v>9.1455999999999996E-2</v>
      </c>
      <c r="L297" s="29">
        <v>2.5297E-2</v>
      </c>
      <c r="M297" s="29">
        <v>9.4823000000000005E-2</v>
      </c>
      <c r="N297" s="29">
        <v>1.7579000000000001E-2</v>
      </c>
      <c r="O297" s="29">
        <v>6.1186999999999998E-2</v>
      </c>
      <c r="P297" s="29">
        <v>1.2779E-2</v>
      </c>
    </row>
    <row r="298" spans="1:16" x14ac:dyDescent="0.25">
      <c r="A298" s="25" t="s">
        <v>878</v>
      </c>
      <c r="B298" s="30" t="s">
        <v>77</v>
      </c>
      <c r="C298" s="31" t="s">
        <v>879</v>
      </c>
      <c r="D298" s="32">
        <v>4050</v>
      </c>
      <c r="E298" s="31">
        <v>5</v>
      </c>
      <c r="F298" s="31"/>
      <c r="G298" s="29">
        <v>3.2905464614499412E-2</v>
      </c>
      <c r="H298" s="29">
        <v>7.831562741226988E-3</v>
      </c>
      <c r="I298" s="29">
        <v>4.0824483049113236E-2</v>
      </c>
      <c r="J298" s="29">
        <v>1.863702598300658E-2</v>
      </c>
      <c r="K298" s="29">
        <v>6.4041753464360113E-2</v>
      </c>
      <c r="L298" s="29">
        <v>1.7810506848607355E-2</v>
      </c>
      <c r="M298" s="29">
        <v>5.6879571913167636E-2</v>
      </c>
      <c r="N298" s="29">
        <v>1.5401771718933487E-2</v>
      </c>
      <c r="O298" s="29">
        <v>3.6761000000000002E-2</v>
      </c>
      <c r="P298" s="29">
        <v>8.4419000000000004E-3</v>
      </c>
    </row>
    <row r="299" spans="1:16" x14ac:dyDescent="0.25">
      <c r="A299" s="25" t="s">
        <v>880</v>
      </c>
      <c r="B299" s="30" t="s">
        <v>77</v>
      </c>
      <c r="C299" s="31" t="s">
        <v>881</v>
      </c>
      <c r="D299" s="32">
        <v>4143</v>
      </c>
      <c r="E299" s="31">
        <v>1</v>
      </c>
      <c r="F299" s="31"/>
      <c r="G299" s="29">
        <v>2.0295723043728418E-2</v>
      </c>
      <c r="H299" s="29">
        <v>4.788709012388332E-3</v>
      </c>
      <c r="I299" s="29">
        <v>2.9278132537517054E-2</v>
      </c>
      <c r="J299" s="29">
        <v>1.9470570868429765E-2</v>
      </c>
      <c r="K299" s="29">
        <v>4.1553705207861606E-2</v>
      </c>
      <c r="L299" s="29">
        <v>9.9725602490167847E-3</v>
      </c>
      <c r="M299" s="29">
        <v>2.9030777435225859E-2</v>
      </c>
      <c r="N299" s="29">
        <v>7.376294494517311E-3</v>
      </c>
      <c r="O299" s="29">
        <v>1.9847E-2</v>
      </c>
      <c r="P299" s="29">
        <v>4.5239E-3</v>
      </c>
    </row>
    <row r="300" spans="1:16" x14ac:dyDescent="0.25">
      <c r="A300" s="25" t="s">
        <v>882</v>
      </c>
      <c r="B300" s="30" t="s">
        <v>77</v>
      </c>
      <c r="C300" s="31" t="s">
        <v>883</v>
      </c>
      <c r="D300" s="32">
        <v>4054</v>
      </c>
      <c r="E300" s="31">
        <v>2</v>
      </c>
      <c r="F300" s="31"/>
      <c r="G300" s="29">
        <v>2.7701462514384344E-2</v>
      </c>
      <c r="H300" s="29">
        <v>3.7677127782439167E-3</v>
      </c>
      <c r="I300" s="29">
        <v>4.6219271623465209E-2</v>
      </c>
      <c r="J300" s="29">
        <v>1.6426592658255783E-2</v>
      </c>
      <c r="K300" s="29">
        <v>7.681594855538447E-2</v>
      </c>
      <c r="L300" s="29">
        <v>1.2719994310586442E-2</v>
      </c>
      <c r="M300" s="29">
        <v>6.3748168899317031E-2</v>
      </c>
      <c r="N300" s="29">
        <v>7.9553135414756927E-3</v>
      </c>
      <c r="O300" s="29">
        <v>2.2363999999999998E-2</v>
      </c>
      <c r="P300" s="29">
        <v>2.9654E-3</v>
      </c>
    </row>
    <row r="301" spans="1:16" x14ac:dyDescent="0.25">
      <c r="A301" s="34" t="s">
        <v>884</v>
      </c>
      <c r="B301" s="30" t="s">
        <v>77</v>
      </c>
      <c r="C301" s="31" t="s">
        <v>885</v>
      </c>
      <c r="D301" s="32"/>
      <c r="E301" s="31" t="s">
        <v>429</v>
      </c>
      <c r="F301" s="31" t="s">
        <v>886</v>
      </c>
      <c r="G301" s="29">
        <v>2.5155165304948213E-2</v>
      </c>
      <c r="H301" s="29">
        <v>7.177588218745372E-3</v>
      </c>
      <c r="I301" s="29">
        <v>5.1036160538881312E-2</v>
      </c>
      <c r="J301" s="29">
        <v>1.912877185419502E-2</v>
      </c>
      <c r="K301" s="29">
        <v>6.1094125024907166E-2</v>
      </c>
      <c r="L301" s="29">
        <v>1.698491995427804E-2</v>
      </c>
      <c r="M301" s="29">
        <v>5.6290259387589928E-2</v>
      </c>
      <c r="N301" s="29">
        <v>1.6766252956886683E-2</v>
      </c>
      <c r="O301" s="29">
        <v>2.0736999999999998E-2</v>
      </c>
      <c r="P301" s="29">
        <v>5.9804000000000003E-3</v>
      </c>
    </row>
    <row r="302" spans="1:16" x14ac:dyDescent="0.25">
      <c r="A302" s="25" t="s">
        <v>887</v>
      </c>
      <c r="B302" s="30" t="s">
        <v>78</v>
      </c>
      <c r="C302" s="31" t="s">
        <v>888</v>
      </c>
      <c r="D302" s="32">
        <v>3942</v>
      </c>
      <c r="E302" s="31">
        <v>3</v>
      </c>
      <c r="F302" s="31" t="s">
        <v>889</v>
      </c>
      <c r="G302" s="29">
        <v>5.8043999999999998E-2</v>
      </c>
      <c r="H302" s="29">
        <v>5.3340000000000002E-3</v>
      </c>
      <c r="I302" s="29">
        <v>0.10874</v>
      </c>
      <c r="J302" s="29">
        <v>3.0644999999999999E-2</v>
      </c>
      <c r="K302" s="29">
        <v>6.1991999999999998E-2</v>
      </c>
      <c r="L302" s="29">
        <v>1.3434E-2</v>
      </c>
      <c r="M302" s="29">
        <v>0.10133</v>
      </c>
      <c r="N302" s="29">
        <v>9.3705000000000004E-3</v>
      </c>
      <c r="O302" s="29">
        <v>4.7327000000000001E-2</v>
      </c>
      <c r="P302" s="29">
        <v>5.2620999999999996E-3</v>
      </c>
    </row>
    <row r="303" spans="1:16" x14ac:dyDescent="0.25">
      <c r="A303" s="25" t="s">
        <v>890</v>
      </c>
      <c r="B303" s="35" t="s">
        <v>78</v>
      </c>
      <c r="C303" s="31" t="s">
        <v>891</v>
      </c>
      <c r="D303" s="32">
        <v>3943</v>
      </c>
      <c r="E303" s="31">
        <v>1</v>
      </c>
      <c r="F303" s="31" t="s">
        <v>892</v>
      </c>
      <c r="G303" s="29">
        <v>2.0313000000000001E-2</v>
      </c>
      <c r="H303" s="29">
        <v>3.0545610241042295E-2</v>
      </c>
      <c r="I303" s="29">
        <v>2.1878581347231422E-2</v>
      </c>
      <c r="J303" s="29">
        <v>0.16088605123004823</v>
      </c>
      <c r="K303" s="29">
        <v>2.3608112680321876E-2</v>
      </c>
      <c r="L303" s="29">
        <v>5.0314222153803378E-2</v>
      </c>
      <c r="M303" s="29">
        <v>3.5178000000000001E-2</v>
      </c>
      <c r="N303" s="29">
        <v>7.4613796483672973E-2</v>
      </c>
      <c r="O303" s="29">
        <v>1.6021000000000001E-2</v>
      </c>
      <c r="P303" s="29">
        <v>3.6357914628377307E-2</v>
      </c>
    </row>
    <row r="304" spans="1:16" x14ac:dyDescent="0.25">
      <c r="A304" s="25" t="s">
        <v>893</v>
      </c>
      <c r="B304" s="35" t="s">
        <v>78</v>
      </c>
      <c r="C304" s="31" t="s">
        <v>891</v>
      </c>
      <c r="D304" s="32">
        <v>3943</v>
      </c>
      <c r="E304" s="31">
        <v>2</v>
      </c>
      <c r="F304" s="31" t="s">
        <v>894</v>
      </c>
      <c r="G304" s="29">
        <v>1.8574E-2</v>
      </c>
      <c r="H304" s="29">
        <v>2.6467477011278658E-2</v>
      </c>
      <c r="I304" s="29">
        <v>2.0006946162306107E-2</v>
      </c>
      <c r="J304" s="29">
        <v>0.13980815431893054</v>
      </c>
      <c r="K304" s="29">
        <v>2.1587932752391476E-2</v>
      </c>
      <c r="L304" s="29">
        <v>4.3739248208177928E-2</v>
      </c>
      <c r="M304" s="29">
        <v>3.2167000000000001E-2</v>
      </c>
      <c r="N304" s="29">
        <v>6.5150791829836879E-2</v>
      </c>
      <c r="O304" s="29">
        <v>1.4651000000000001E-2</v>
      </c>
      <c r="P304" s="29">
        <v>3.1530393282092631E-2</v>
      </c>
    </row>
    <row r="305" spans="1:17" x14ac:dyDescent="0.25">
      <c r="A305" s="25" t="s">
        <v>895</v>
      </c>
      <c r="B305" s="35" t="s">
        <v>78</v>
      </c>
      <c r="C305" s="31" t="s">
        <v>896</v>
      </c>
      <c r="D305" s="32"/>
      <c r="E305" s="31" t="s">
        <v>897</v>
      </c>
      <c r="F305" s="31" t="s">
        <v>898</v>
      </c>
      <c r="G305" s="29">
        <v>5.0448E-2</v>
      </c>
      <c r="H305" s="29">
        <v>9.6480999999999997E-2</v>
      </c>
      <c r="I305" s="29">
        <v>0.10990999999999999</v>
      </c>
      <c r="J305" s="29">
        <v>0.46966000000000002</v>
      </c>
      <c r="K305" s="29">
        <v>4.5053000000000003E-2</v>
      </c>
      <c r="L305" s="29">
        <v>0.18614</v>
      </c>
      <c r="M305" s="29">
        <v>9.1793E-2</v>
      </c>
      <c r="N305" s="29">
        <v>0.17943000000000001</v>
      </c>
      <c r="O305" s="29">
        <v>3.3737000000000003E-2</v>
      </c>
      <c r="P305" s="29">
        <v>9.4605999999999996E-2</v>
      </c>
    </row>
    <row r="306" spans="1:17" x14ac:dyDescent="0.25">
      <c r="A306" s="25" t="s">
        <v>899</v>
      </c>
      <c r="B306" s="35" t="s">
        <v>78</v>
      </c>
      <c r="C306" s="31" t="s">
        <v>900</v>
      </c>
      <c r="D306" s="32">
        <v>3935</v>
      </c>
      <c r="E306" s="31">
        <v>3</v>
      </c>
      <c r="F306" s="31" t="s">
        <v>901</v>
      </c>
      <c r="G306" s="29">
        <v>1.9082999999999999E-2</v>
      </c>
      <c r="H306" s="29">
        <v>1.8009562553375543E-2</v>
      </c>
      <c r="I306" s="29">
        <v>5.7183991877188575E-2</v>
      </c>
      <c r="J306" s="29">
        <v>8.9338621501163548E-2</v>
      </c>
      <c r="K306" s="29">
        <v>1.9350783026970495E-2</v>
      </c>
      <c r="L306" s="29">
        <v>5.3881682575291641E-2</v>
      </c>
      <c r="M306" s="29">
        <v>2.1078E-2</v>
      </c>
      <c r="N306" s="29">
        <v>2.4030188700400187E-2</v>
      </c>
      <c r="O306" s="29">
        <v>1.5571E-2</v>
      </c>
      <c r="P306" s="29">
        <v>1.917682485504079E-2</v>
      </c>
    </row>
    <row r="307" spans="1:17" x14ac:dyDescent="0.25">
      <c r="A307" s="25" t="s">
        <v>902</v>
      </c>
      <c r="B307" s="35" t="s">
        <v>78</v>
      </c>
      <c r="C307" s="31" t="s">
        <v>900</v>
      </c>
      <c r="D307" s="32">
        <v>3935</v>
      </c>
      <c r="E307" s="31" t="s">
        <v>148</v>
      </c>
      <c r="F307" s="31" t="s">
        <v>903</v>
      </c>
      <c r="G307" s="29">
        <v>4.2076000000000002E-2</v>
      </c>
      <c r="H307" s="29">
        <v>1.1251000000000001E-2</v>
      </c>
      <c r="I307" s="29">
        <v>8.8976E-2</v>
      </c>
      <c r="J307" s="29">
        <v>2.1742000000000001E-2</v>
      </c>
      <c r="K307" s="29">
        <v>5.0840000000000003E-2</v>
      </c>
      <c r="L307" s="29">
        <v>3.5188999999999998E-2</v>
      </c>
      <c r="M307" s="29">
        <v>5.348E-2</v>
      </c>
      <c r="N307" s="29">
        <v>1.7905000000000001E-2</v>
      </c>
      <c r="O307" s="29">
        <v>3.4512000000000001E-2</v>
      </c>
      <c r="P307" s="29">
        <v>1.1864E-2</v>
      </c>
    </row>
    <row r="308" spans="1:17" x14ac:dyDescent="0.25">
      <c r="A308" s="25" t="s">
        <v>904</v>
      </c>
      <c r="B308" s="35" t="s">
        <v>78</v>
      </c>
      <c r="C308" s="31" t="s">
        <v>905</v>
      </c>
      <c r="D308" s="32">
        <v>3947</v>
      </c>
      <c r="E308" s="31" t="s">
        <v>233</v>
      </c>
      <c r="F308" s="31" t="s">
        <v>906</v>
      </c>
      <c r="G308" s="29">
        <v>0.14112</v>
      </c>
      <c r="H308" s="29">
        <v>2.0525999999999999E-2</v>
      </c>
      <c r="I308" s="29">
        <v>0.20541999999999999</v>
      </c>
      <c r="J308" s="29">
        <v>9.1417999999999999E-2</v>
      </c>
      <c r="K308" s="29">
        <v>0.10496999999999999</v>
      </c>
      <c r="L308" s="29">
        <v>4.4718000000000001E-2</v>
      </c>
      <c r="M308" s="29">
        <v>0.22412000000000001</v>
      </c>
      <c r="N308" s="29">
        <v>5.6265999999999997E-2</v>
      </c>
      <c r="O308" s="29">
        <v>9.7543000000000005E-2</v>
      </c>
      <c r="P308" s="29">
        <v>2.5862E-2</v>
      </c>
    </row>
    <row r="309" spans="1:17" x14ac:dyDescent="0.25">
      <c r="A309" s="25" t="s">
        <v>907</v>
      </c>
      <c r="B309" s="35" t="s">
        <v>78</v>
      </c>
      <c r="C309" s="31" t="s">
        <v>908</v>
      </c>
      <c r="D309" s="32">
        <v>3936</v>
      </c>
      <c r="E309" s="31" t="s">
        <v>148</v>
      </c>
      <c r="F309" s="31" t="s">
        <v>909</v>
      </c>
      <c r="G309" s="29">
        <v>7.3870000000000005E-2</v>
      </c>
      <c r="H309" s="29">
        <v>1.8696999999999998E-2</v>
      </c>
      <c r="I309" s="29">
        <v>0.17901</v>
      </c>
      <c r="J309" s="29">
        <v>3.3311E-2</v>
      </c>
      <c r="K309" s="29">
        <v>7.7072000000000002E-2</v>
      </c>
      <c r="L309" s="29">
        <v>3.9934999999999998E-2</v>
      </c>
      <c r="M309" s="29">
        <v>8.0354999999999996E-2</v>
      </c>
      <c r="N309" s="29">
        <v>3.1474000000000002E-2</v>
      </c>
      <c r="O309" s="29">
        <v>6.3120999999999997E-2</v>
      </c>
      <c r="P309" s="29">
        <v>1.8846000000000002E-2</v>
      </c>
    </row>
    <row r="310" spans="1:17" x14ac:dyDescent="0.25">
      <c r="A310" s="25" t="s">
        <v>910</v>
      </c>
      <c r="B310" s="35" t="s">
        <v>78</v>
      </c>
      <c r="C310" s="31" t="s">
        <v>911</v>
      </c>
      <c r="D310" s="32">
        <v>56671</v>
      </c>
      <c r="E310" s="31">
        <v>1</v>
      </c>
      <c r="F310" s="31"/>
      <c r="G310" s="29">
        <v>2.7181E-2</v>
      </c>
      <c r="H310" s="29">
        <v>6.4008458966759883E-3</v>
      </c>
      <c r="I310" s="29">
        <v>2.9345981917035711E-2</v>
      </c>
      <c r="J310" s="29">
        <v>3.5483834809932314E-2</v>
      </c>
      <c r="K310" s="29">
        <v>3.0936745373798934E-2</v>
      </c>
      <c r="L310" s="29">
        <v>1.1815936037687486E-2</v>
      </c>
      <c r="M310" s="29">
        <v>4.7490999999999998E-2</v>
      </c>
      <c r="N310" s="29">
        <v>1.8060229890924377E-2</v>
      </c>
      <c r="O310" s="29">
        <v>2.1055000000000001E-2</v>
      </c>
      <c r="P310" s="29">
        <v>8.4804463058492756E-3</v>
      </c>
    </row>
    <row r="311" spans="1:17" x14ac:dyDescent="0.25">
      <c r="A311" s="25" t="s">
        <v>912</v>
      </c>
      <c r="B311" s="35" t="s">
        <v>78</v>
      </c>
      <c r="C311" s="31" t="s">
        <v>913</v>
      </c>
      <c r="D311" s="32">
        <v>3948</v>
      </c>
      <c r="E311" s="31" t="s">
        <v>148</v>
      </c>
      <c r="F311" s="31" t="s">
        <v>914</v>
      </c>
      <c r="G311" s="29">
        <v>4.4944999999999999E-2</v>
      </c>
      <c r="H311" s="29">
        <v>1.1142000000000001E-2</v>
      </c>
      <c r="I311" s="29">
        <v>6.3338000000000005E-2</v>
      </c>
      <c r="J311" s="29">
        <v>5.2662E-2</v>
      </c>
      <c r="K311" s="29">
        <v>3.6655E-2</v>
      </c>
      <c r="L311" s="29">
        <v>3.0223E-2</v>
      </c>
      <c r="M311" s="29">
        <v>7.2417999999999996E-2</v>
      </c>
      <c r="N311" s="29">
        <v>3.2665E-2</v>
      </c>
      <c r="O311" s="29">
        <v>3.0742999999999999E-2</v>
      </c>
      <c r="P311" s="29">
        <v>1.1554E-2</v>
      </c>
    </row>
    <row r="312" spans="1:17" x14ac:dyDescent="0.25">
      <c r="A312" s="25" t="s">
        <v>915</v>
      </c>
      <c r="B312" s="35" t="s">
        <v>78</v>
      </c>
      <c r="C312" s="31" t="s">
        <v>916</v>
      </c>
      <c r="D312" s="32">
        <v>3954</v>
      </c>
      <c r="E312" s="31" t="s">
        <v>148</v>
      </c>
      <c r="F312" s="31" t="s">
        <v>917</v>
      </c>
      <c r="G312" s="29">
        <v>1.7708000000000002E-2</v>
      </c>
      <c r="H312" s="29">
        <v>1.7200859732940242E-2</v>
      </c>
      <c r="I312" s="29">
        <v>4.2977884348657562E-2</v>
      </c>
      <c r="J312" s="29">
        <v>6.439216256059925E-2</v>
      </c>
      <c r="K312" s="29">
        <v>2.0156831445627202E-2</v>
      </c>
      <c r="L312" s="29">
        <v>3.8125692520268456E-2</v>
      </c>
      <c r="M312" s="29">
        <v>3.2465000000000001E-2</v>
      </c>
      <c r="N312" s="29">
        <v>4.0378099300423347E-2</v>
      </c>
      <c r="O312" s="29">
        <v>1.4220999999999999E-2</v>
      </c>
      <c r="P312" s="29">
        <v>2.201083212845615E-2</v>
      </c>
    </row>
    <row r="313" spans="1:17" x14ac:dyDescent="0.25">
      <c r="A313" s="25" t="s">
        <v>918</v>
      </c>
      <c r="B313" s="35" t="s">
        <v>78</v>
      </c>
      <c r="C313" s="31" t="s">
        <v>919</v>
      </c>
      <c r="D313" s="32">
        <v>6264</v>
      </c>
      <c r="E313" s="31">
        <v>1</v>
      </c>
      <c r="F313" s="31" t="s">
        <v>920</v>
      </c>
      <c r="G313" s="29">
        <v>2.036E-2</v>
      </c>
      <c r="H313" s="29">
        <v>1.13181467791516E-2</v>
      </c>
      <c r="I313" s="29">
        <v>5.3104401379148299E-2</v>
      </c>
      <c r="J313" s="29">
        <v>5.5051000587057419E-2</v>
      </c>
      <c r="K313" s="29">
        <v>2.1372087150742815E-2</v>
      </c>
      <c r="L313" s="29">
        <v>3.5194599421744584E-2</v>
      </c>
      <c r="M313" s="29">
        <v>2.3036999999999998E-2</v>
      </c>
      <c r="N313" s="29">
        <v>1.8602143673999854E-2</v>
      </c>
      <c r="O313" s="29">
        <v>1.8592000000000001E-2</v>
      </c>
      <c r="P313" s="29">
        <v>1.2373557506566525E-2</v>
      </c>
    </row>
    <row r="314" spans="1:17" x14ac:dyDescent="0.25">
      <c r="A314" s="34" t="s">
        <v>921</v>
      </c>
      <c r="B314" s="35" t="s">
        <v>78</v>
      </c>
      <c r="C314" s="31" t="s">
        <v>922</v>
      </c>
      <c r="D314" s="32">
        <v>3938</v>
      </c>
      <c r="E314" s="31" t="s">
        <v>923</v>
      </c>
      <c r="F314" s="31" t="s">
        <v>924</v>
      </c>
      <c r="G314" s="29">
        <v>6.7474000000000006E-2</v>
      </c>
      <c r="H314" s="29">
        <v>1.6526709921726911E-2</v>
      </c>
      <c r="I314" s="29">
        <v>0.18259722081711111</v>
      </c>
      <c r="J314" s="29">
        <v>7.3817195797652127E-2</v>
      </c>
      <c r="K314" s="29">
        <v>7.3384131973017672E-2</v>
      </c>
      <c r="L314" s="29">
        <v>4.615864140616651E-2</v>
      </c>
      <c r="M314" s="29">
        <v>8.1598000000000004E-2</v>
      </c>
      <c r="N314" s="29">
        <v>2.8382244492817652E-2</v>
      </c>
      <c r="O314" s="29">
        <v>6.2787999999999997E-2</v>
      </c>
      <c r="P314" s="29">
        <v>1.4852203366387482E-2</v>
      </c>
    </row>
    <row r="315" spans="1:17" x14ac:dyDescent="0.25">
      <c r="A315" s="25" t="s">
        <v>925</v>
      </c>
      <c r="B315" s="35" t="s">
        <v>78</v>
      </c>
      <c r="C315" s="31" t="s">
        <v>926</v>
      </c>
      <c r="D315" s="32">
        <v>6004</v>
      </c>
      <c r="E315" s="31">
        <v>1</v>
      </c>
      <c r="F315" s="31" t="s">
        <v>927</v>
      </c>
      <c r="G315" s="29">
        <v>6.0047999999999997E-2</v>
      </c>
      <c r="H315" s="29">
        <v>2.6914E-2</v>
      </c>
      <c r="I315" s="29">
        <v>0.10681</v>
      </c>
      <c r="J315" s="29">
        <v>0.14093</v>
      </c>
      <c r="K315" s="29">
        <v>5.9466999999999999E-2</v>
      </c>
      <c r="L315" s="29">
        <v>7.1763999999999994E-2</v>
      </c>
      <c r="M315" s="29">
        <v>9.3369999999999995E-2</v>
      </c>
      <c r="N315" s="29">
        <v>5.1817000000000002E-2</v>
      </c>
      <c r="O315" s="29">
        <v>4.3358000000000001E-2</v>
      </c>
      <c r="P315" s="29">
        <v>3.0473E-2</v>
      </c>
    </row>
    <row r="316" spans="1:17" x14ac:dyDescent="0.25">
      <c r="A316" s="25" t="s">
        <v>928</v>
      </c>
      <c r="B316" s="35" t="s">
        <v>78</v>
      </c>
      <c r="C316" s="31" t="s">
        <v>926</v>
      </c>
      <c r="D316" s="32">
        <v>6004</v>
      </c>
      <c r="E316" s="31">
        <v>2</v>
      </c>
      <c r="F316" s="31" t="s">
        <v>929</v>
      </c>
      <c r="G316" s="29">
        <v>5.3462999999999997E-2</v>
      </c>
      <c r="H316" s="29">
        <v>1.8827E-2</v>
      </c>
      <c r="I316" s="29">
        <v>9.5089999999999994E-2</v>
      </c>
      <c r="J316" s="29">
        <v>9.8377000000000006E-2</v>
      </c>
      <c r="K316" s="29">
        <v>5.2997000000000002E-2</v>
      </c>
      <c r="L316" s="29">
        <v>4.9854999999999997E-2</v>
      </c>
      <c r="M316" s="29">
        <v>8.3122000000000001E-2</v>
      </c>
      <c r="N316" s="29">
        <v>3.6399000000000001E-2</v>
      </c>
      <c r="O316" s="29">
        <v>3.8608999999999997E-2</v>
      </c>
      <c r="P316" s="29">
        <v>2.1198999999999999E-2</v>
      </c>
    </row>
    <row r="317" spans="1:17" x14ac:dyDescent="0.25">
      <c r="B317" s="40"/>
      <c r="C317" s="40"/>
      <c r="D317" s="41"/>
      <c r="E317" s="42"/>
      <c r="F317" s="43" t="s">
        <v>930</v>
      </c>
      <c r="G317" s="44"/>
      <c r="H317" s="44"/>
      <c r="I317" s="45"/>
      <c r="J317" s="45"/>
      <c r="K317" s="46"/>
      <c r="L317" s="46"/>
      <c r="M317" s="47"/>
      <c r="N317" s="47"/>
      <c r="O317" s="52"/>
      <c r="P317" s="52"/>
    </row>
    <row r="318" spans="1:17" x14ac:dyDescent="0.25">
      <c r="A318" s="14"/>
      <c r="B318" s="207" t="s">
        <v>1219</v>
      </c>
      <c r="C318" s="85"/>
      <c r="D318" s="115"/>
      <c r="E318" s="115"/>
      <c r="F318" s="115"/>
      <c r="G318" s="115"/>
      <c r="H318" s="115"/>
    </row>
    <row r="319" spans="1:17" x14ac:dyDescent="0.25">
      <c r="A319" s="14"/>
      <c r="B319" s="116" t="s">
        <v>83</v>
      </c>
      <c r="C319" s="117"/>
      <c r="D319" s="116"/>
      <c r="E319" s="118"/>
      <c r="F319" s="118"/>
      <c r="G319" s="118"/>
      <c r="H319" s="63" t="s">
        <v>1202</v>
      </c>
      <c r="I319" s="190"/>
      <c r="J319" s="64" t="s">
        <v>1203</v>
      </c>
      <c r="K319" s="191"/>
      <c r="L319" s="67" t="s">
        <v>1204</v>
      </c>
      <c r="M319" s="192"/>
      <c r="N319" s="66" t="s">
        <v>1205</v>
      </c>
      <c r="O319" s="50"/>
      <c r="P319" s="65" t="s">
        <v>1206</v>
      </c>
      <c r="Q319" s="51"/>
    </row>
    <row r="320" spans="1:17" ht="47.25" x14ac:dyDescent="0.25">
      <c r="A320" s="14"/>
      <c r="B320" s="119" t="s">
        <v>86</v>
      </c>
      <c r="C320" s="120" t="s">
        <v>87</v>
      </c>
      <c r="D320" s="121" t="s">
        <v>88</v>
      </c>
      <c r="E320" s="122" t="s">
        <v>89</v>
      </c>
      <c r="F320" s="123" t="s">
        <v>941</v>
      </c>
      <c r="G320" s="124" t="s">
        <v>942</v>
      </c>
      <c r="H320" s="125" t="s">
        <v>943</v>
      </c>
      <c r="I320" s="125" t="s">
        <v>944</v>
      </c>
      <c r="J320" s="126" t="s">
        <v>943</v>
      </c>
      <c r="K320" s="126" t="s">
        <v>944</v>
      </c>
      <c r="L320" s="127" t="s">
        <v>943</v>
      </c>
      <c r="M320" s="127" t="s">
        <v>944</v>
      </c>
      <c r="N320" s="128" t="s">
        <v>943</v>
      </c>
      <c r="O320" s="128" t="s">
        <v>944</v>
      </c>
      <c r="P320" s="129" t="s">
        <v>943</v>
      </c>
      <c r="Q320" s="129" t="s">
        <v>944</v>
      </c>
    </row>
    <row r="321" spans="1:17" x14ac:dyDescent="0.25">
      <c r="A321" s="14"/>
      <c r="B321" s="130" t="s">
        <v>50</v>
      </c>
      <c r="C321" s="131" t="s">
        <v>945</v>
      </c>
      <c r="D321" s="132">
        <v>8065311</v>
      </c>
      <c r="E321" s="132">
        <v>48</v>
      </c>
      <c r="F321" s="132">
        <v>1367.5</v>
      </c>
      <c r="G321" s="132">
        <v>144</v>
      </c>
      <c r="H321" s="133">
        <v>1.6115999999999998E-2</v>
      </c>
      <c r="I321" s="133">
        <v>1.6716999999999999E-3</v>
      </c>
      <c r="J321" s="133">
        <v>2.3977999999999999E-2</v>
      </c>
      <c r="K321" s="133">
        <v>3.6822999999999999E-3</v>
      </c>
      <c r="L321" s="133">
        <v>2.6176999999999999E-2</v>
      </c>
      <c r="M321" s="133">
        <v>2.0666E-3</v>
      </c>
      <c r="N321" s="133">
        <v>2.2019E-2</v>
      </c>
      <c r="O321" s="133">
        <v>1.6063E-3</v>
      </c>
      <c r="P321" s="133">
        <v>2.3154999999999999E-2</v>
      </c>
      <c r="Q321" s="133">
        <v>1.5996999999999999E-3</v>
      </c>
    </row>
    <row r="322" spans="1:17" x14ac:dyDescent="0.25">
      <c r="A322" s="14"/>
      <c r="B322" s="134" t="s">
        <v>50</v>
      </c>
      <c r="C322" s="135" t="s">
        <v>945</v>
      </c>
      <c r="D322" s="118">
        <v>8065311</v>
      </c>
      <c r="E322" s="118">
        <v>49</v>
      </c>
      <c r="F322" s="132">
        <v>1553.9</v>
      </c>
      <c r="G322" s="132">
        <v>206.9</v>
      </c>
      <c r="H322" s="133">
        <v>1.8228000000000001E-2</v>
      </c>
      <c r="I322" s="133">
        <v>2.2182999999999999E-3</v>
      </c>
      <c r="J322" s="133">
        <v>2.6719E-2</v>
      </c>
      <c r="K322" s="133">
        <v>5.2088999999999998E-3</v>
      </c>
      <c r="L322" s="133">
        <v>2.9236999999999999E-2</v>
      </c>
      <c r="M322" s="133">
        <v>2.8782E-3</v>
      </c>
      <c r="N322" s="133">
        <v>2.5055000000000001E-2</v>
      </c>
      <c r="O322" s="133">
        <v>2.2862999999999998E-3</v>
      </c>
      <c r="P322" s="133">
        <v>2.6190999999999999E-2</v>
      </c>
      <c r="Q322" s="133">
        <v>2.0958999999999999E-3</v>
      </c>
    </row>
    <row r="323" spans="1:17" x14ac:dyDescent="0.25">
      <c r="A323" s="14"/>
      <c r="B323" s="134" t="s">
        <v>50</v>
      </c>
      <c r="C323" s="135" t="s">
        <v>946</v>
      </c>
      <c r="D323" s="118">
        <v>7793311</v>
      </c>
      <c r="E323" s="118">
        <v>292</v>
      </c>
      <c r="F323" s="132">
        <v>742.3</v>
      </c>
      <c r="G323" s="132">
        <v>63</v>
      </c>
      <c r="H323" s="133">
        <v>1.0451E-2</v>
      </c>
      <c r="I323" s="133">
        <v>9.1618999999999999E-4</v>
      </c>
      <c r="J323" s="133">
        <v>1.7014999999999999E-2</v>
      </c>
      <c r="K323" s="133">
        <v>2.0219000000000001E-3</v>
      </c>
      <c r="L323" s="133">
        <v>1.3150999999999999E-2</v>
      </c>
      <c r="M323" s="133">
        <v>1.132E-3</v>
      </c>
      <c r="N323" s="133">
        <v>9.3510999999999993E-3</v>
      </c>
      <c r="O323" s="133">
        <v>6.1868000000000003E-4</v>
      </c>
      <c r="P323" s="133">
        <v>1.0687E-2</v>
      </c>
      <c r="Q323" s="133">
        <v>7.7530999999999997E-4</v>
      </c>
    </row>
    <row r="324" spans="1:17" x14ac:dyDescent="0.25">
      <c r="A324" s="14"/>
      <c r="B324" s="134" t="s">
        <v>51</v>
      </c>
      <c r="C324" s="135" t="s">
        <v>947</v>
      </c>
      <c r="D324" s="118">
        <v>8192011</v>
      </c>
      <c r="E324" s="118">
        <v>0</v>
      </c>
      <c r="F324" s="132">
        <v>446.7</v>
      </c>
      <c r="G324" s="132">
        <v>262.3</v>
      </c>
      <c r="H324" s="133">
        <v>5.3147999999999997E-3</v>
      </c>
      <c r="I324" s="133">
        <v>3.7276000000000002E-3</v>
      </c>
      <c r="J324" s="133">
        <v>9.2876E-3</v>
      </c>
      <c r="K324" s="133">
        <v>5.0312999999999998E-3</v>
      </c>
      <c r="L324" s="133">
        <v>6.2452000000000002E-3</v>
      </c>
      <c r="M324" s="133">
        <v>6.2541000000000003E-3</v>
      </c>
      <c r="N324" s="133">
        <v>9.7514000000000003E-3</v>
      </c>
      <c r="O324" s="133">
        <v>5.3628E-3</v>
      </c>
      <c r="P324" s="133">
        <v>5.7172000000000004E-3</v>
      </c>
      <c r="Q324" s="133">
        <v>4.1380999999999996E-3</v>
      </c>
    </row>
    <row r="325" spans="1:17" x14ac:dyDescent="0.25">
      <c r="A325" s="14"/>
      <c r="B325" s="134" t="s">
        <v>51</v>
      </c>
      <c r="C325" s="135" t="s">
        <v>948</v>
      </c>
      <c r="D325" s="118">
        <v>4873211</v>
      </c>
      <c r="E325" s="118">
        <v>1</v>
      </c>
      <c r="F325" s="132">
        <v>233.6</v>
      </c>
      <c r="G325" s="132">
        <v>27.9</v>
      </c>
      <c r="H325" s="133">
        <v>4.8845E-3</v>
      </c>
      <c r="I325" s="133">
        <v>3.7544999999999999E-4</v>
      </c>
      <c r="J325" s="133">
        <v>5.8735000000000002E-3</v>
      </c>
      <c r="K325" s="133">
        <v>1.1236E-3</v>
      </c>
      <c r="L325" s="133">
        <v>4.0198999999999999E-3</v>
      </c>
      <c r="M325" s="133">
        <v>2.9840999999999998E-4</v>
      </c>
      <c r="N325" s="133">
        <v>5.0568999999999996E-3</v>
      </c>
      <c r="O325" s="133">
        <v>4.9719E-4</v>
      </c>
      <c r="P325" s="133">
        <v>4.4389E-3</v>
      </c>
      <c r="Q325" s="133">
        <v>2.7865000000000002E-4</v>
      </c>
    </row>
    <row r="326" spans="1:17" x14ac:dyDescent="0.25">
      <c r="A326" s="14"/>
      <c r="B326" s="134" t="s">
        <v>51</v>
      </c>
      <c r="C326" s="135" t="s">
        <v>949</v>
      </c>
      <c r="D326" s="118">
        <v>4885311</v>
      </c>
      <c r="E326" s="118">
        <v>1</v>
      </c>
      <c r="F326" s="132">
        <v>514.79999999999995</v>
      </c>
      <c r="G326" s="132">
        <v>108.6</v>
      </c>
      <c r="H326" s="133">
        <v>8.8432000000000007E-3</v>
      </c>
      <c r="I326" s="133">
        <v>9.5465999999999997E-4</v>
      </c>
      <c r="J326" s="133">
        <v>1.1535999999999999E-2</v>
      </c>
      <c r="K326" s="133">
        <v>3.7905999999999999E-3</v>
      </c>
      <c r="L326" s="133">
        <v>1.1889E-2</v>
      </c>
      <c r="M326" s="133">
        <v>1.0924000000000001E-3</v>
      </c>
      <c r="N326" s="133">
        <v>1.1108E-2</v>
      </c>
      <c r="O326" s="133">
        <v>1.4333E-3</v>
      </c>
      <c r="P326" s="133">
        <v>7.6512000000000004E-3</v>
      </c>
      <c r="Q326" s="133">
        <v>1.1257999999999999E-3</v>
      </c>
    </row>
    <row r="327" spans="1:17" x14ac:dyDescent="0.25">
      <c r="A327" s="14"/>
      <c r="B327" s="134" t="s">
        <v>51</v>
      </c>
      <c r="C327" s="135" t="s">
        <v>950</v>
      </c>
      <c r="D327" s="118">
        <v>7364611</v>
      </c>
      <c r="E327" s="118">
        <v>1</v>
      </c>
      <c r="F327" s="132">
        <v>776.8</v>
      </c>
      <c r="G327" s="132">
        <v>73.8</v>
      </c>
      <c r="H327" s="133">
        <v>6.9671999999999998E-3</v>
      </c>
      <c r="I327" s="133">
        <v>4.7112E-4</v>
      </c>
      <c r="J327" s="133">
        <v>1.0507000000000001E-2</v>
      </c>
      <c r="K327" s="133">
        <v>9.7282E-4</v>
      </c>
      <c r="L327" s="133">
        <v>7.2582000000000002E-3</v>
      </c>
      <c r="M327" s="133">
        <v>6.6728999999999996E-4</v>
      </c>
      <c r="N327" s="133">
        <v>7.5291000000000004E-3</v>
      </c>
      <c r="O327" s="133">
        <v>5.7176000000000004E-4</v>
      </c>
      <c r="P327" s="133">
        <v>7.5429E-3</v>
      </c>
      <c r="Q327" s="133">
        <v>5.4087999999999998E-4</v>
      </c>
    </row>
    <row r="328" spans="1:17" x14ac:dyDescent="0.25">
      <c r="A328" s="14"/>
      <c r="B328" s="136" t="s">
        <v>51</v>
      </c>
      <c r="C328" s="135" t="s">
        <v>948</v>
      </c>
      <c r="D328" s="118">
        <v>4873211</v>
      </c>
      <c r="E328" s="118">
        <v>2</v>
      </c>
      <c r="F328" s="132">
        <v>233.6</v>
      </c>
      <c r="G328" s="132">
        <v>27.9</v>
      </c>
      <c r="H328" s="133">
        <v>4.8845E-3</v>
      </c>
      <c r="I328" s="133">
        <v>3.7544999999999999E-4</v>
      </c>
      <c r="J328" s="133">
        <v>5.8735000000000002E-3</v>
      </c>
      <c r="K328" s="133">
        <v>1.1236E-3</v>
      </c>
      <c r="L328" s="133">
        <v>4.0198999999999999E-3</v>
      </c>
      <c r="M328" s="133">
        <v>2.9840999999999998E-4</v>
      </c>
      <c r="N328" s="133">
        <v>5.0568999999999996E-3</v>
      </c>
      <c r="O328" s="133">
        <v>4.9719E-4</v>
      </c>
      <c r="P328" s="133">
        <v>4.4389E-3</v>
      </c>
      <c r="Q328" s="133">
        <v>2.7865000000000002E-4</v>
      </c>
    </row>
    <row r="329" spans="1:17" x14ac:dyDescent="0.25">
      <c r="A329" s="14"/>
      <c r="B329" s="136" t="s">
        <v>51</v>
      </c>
      <c r="C329" s="135" t="s">
        <v>951</v>
      </c>
      <c r="D329" s="118">
        <v>5552011</v>
      </c>
      <c r="E329" s="118">
        <v>2</v>
      </c>
      <c r="F329" s="132">
        <v>353.8</v>
      </c>
      <c r="G329" s="132">
        <v>118.2</v>
      </c>
      <c r="H329" s="133">
        <v>9.9644E-3</v>
      </c>
      <c r="I329" s="133">
        <v>1.9312000000000001E-3</v>
      </c>
      <c r="J329" s="133">
        <v>8.0294000000000008E-3</v>
      </c>
      <c r="K329" s="133">
        <v>2.7428000000000001E-3</v>
      </c>
      <c r="L329" s="133">
        <v>6.8864E-3</v>
      </c>
      <c r="M329" s="133">
        <v>2.4104E-3</v>
      </c>
      <c r="N329" s="133">
        <v>7.7692000000000004E-3</v>
      </c>
      <c r="O329" s="133">
        <v>2.0761E-3</v>
      </c>
      <c r="P329" s="133">
        <v>7.6005999999999999E-3</v>
      </c>
      <c r="Q329" s="133">
        <v>2.0041E-3</v>
      </c>
    </row>
    <row r="330" spans="1:17" x14ac:dyDescent="0.25">
      <c r="A330" s="14"/>
      <c r="B330" s="136" t="s">
        <v>51</v>
      </c>
      <c r="C330" s="135" t="s">
        <v>952</v>
      </c>
      <c r="D330" s="118">
        <v>8223611</v>
      </c>
      <c r="E330" s="118">
        <v>2</v>
      </c>
      <c r="F330" s="132">
        <v>405.3</v>
      </c>
      <c r="G330" s="132">
        <v>129.9</v>
      </c>
      <c r="H330" s="133">
        <v>4.7410000000000004E-3</v>
      </c>
      <c r="I330" s="133">
        <v>1.4731E-3</v>
      </c>
      <c r="J330" s="133">
        <v>7.4814E-3</v>
      </c>
      <c r="K330" s="133">
        <v>3.8731E-3</v>
      </c>
      <c r="L330" s="133">
        <v>7.7675000000000001E-3</v>
      </c>
      <c r="M330" s="133">
        <v>2.0790000000000001E-3</v>
      </c>
      <c r="N330" s="133">
        <v>6.1162999999999999E-3</v>
      </c>
      <c r="O330" s="133">
        <v>1.4373999999999999E-3</v>
      </c>
      <c r="P330" s="133">
        <v>4.0163999999999998E-3</v>
      </c>
      <c r="Q330" s="133">
        <v>1.1386E-3</v>
      </c>
    </row>
    <row r="331" spans="1:17" x14ac:dyDescent="0.25">
      <c r="A331" s="14"/>
      <c r="B331" s="136" t="s">
        <v>51</v>
      </c>
      <c r="C331" s="135" t="s">
        <v>949</v>
      </c>
      <c r="D331" s="118">
        <v>4885311</v>
      </c>
      <c r="E331" s="118">
        <v>4</v>
      </c>
      <c r="F331" s="132">
        <v>478</v>
      </c>
      <c r="G331" s="132">
        <v>203.4</v>
      </c>
      <c r="H331" s="133">
        <v>8.1492999999999999E-3</v>
      </c>
      <c r="I331" s="133">
        <v>1.7895000000000001E-3</v>
      </c>
      <c r="J331" s="133">
        <v>1.0673E-2</v>
      </c>
      <c r="K331" s="133">
        <v>7.1824000000000002E-3</v>
      </c>
      <c r="L331" s="133">
        <v>1.0996000000000001E-2</v>
      </c>
      <c r="M331" s="133">
        <v>2.0649000000000002E-3</v>
      </c>
      <c r="N331" s="133">
        <v>1.0307999999999999E-2</v>
      </c>
      <c r="O331" s="133">
        <v>2.7345999999999998E-3</v>
      </c>
      <c r="P331" s="133">
        <v>7.0645999999999999E-3</v>
      </c>
      <c r="Q331" s="133">
        <v>2.1749E-3</v>
      </c>
    </row>
    <row r="332" spans="1:17" x14ac:dyDescent="0.25">
      <c r="A332" s="14"/>
      <c r="B332" s="136" t="s">
        <v>51</v>
      </c>
      <c r="C332" s="135" t="s">
        <v>953</v>
      </c>
      <c r="D332" s="118">
        <v>7376411</v>
      </c>
      <c r="E332" s="118">
        <v>4</v>
      </c>
      <c r="F332" s="132">
        <v>480.9</v>
      </c>
      <c r="G332" s="132">
        <v>103.9</v>
      </c>
      <c r="H332" s="133">
        <v>8.2678999999999999E-3</v>
      </c>
      <c r="I332" s="133">
        <v>1.7909E-3</v>
      </c>
      <c r="J332" s="133">
        <v>1.2489E-2</v>
      </c>
      <c r="K332" s="133">
        <v>4.3099000000000002E-3</v>
      </c>
      <c r="L332" s="133">
        <v>8.4963999999999994E-3</v>
      </c>
      <c r="M332" s="133">
        <v>2.6059E-3</v>
      </c>
      <c r="N332" s="133">
        <v>7.6873000000000002E-3</v>
      </c>
      <c r="O332" s="133">
        <v>1.5039999999999999E-3</v>
      </c>
      <c r="P332" s="133">
        <v>7.5678000000000004E-3</v>
      </c>
      <c r="Q332" s="133">
        <v>1.1739000000000001E-3</v>
      </c>
    </row>
    <row r="333" spans="1:17" x14ac:dyDescent="0.25">
      <c r="A333" s="14"/>
      <c r="B333" s="136" t="s">
        <v>51</v>
      </c>
      <c r="C333" s="135" t="s">
        <v>954</v>
      </c>
      <c r="D333" s="118">
        <v>7376511</v>
      </c>
      <c r="E333" s="118">
        <v>4</v>
      </c>
      <c r="F333" s="132">
        <v>229.8</v>
      </c>
      <c r="G333" s="132">
        <v>32.700000000000003</v>
      </c>
      <c r="H333" s="133">
        <v>3.6695999999999999E-3</v>
      </c>
      <c r="I333" s="133">
        <v>4.1170999999999997E-4</v>
      </c>
      <c r="J333" s="133">
        <v>4.8154000000000001E-3</v>
      </c>
      <c r="K333" s="133">
        <v>6.5110999999999999E-4</v>
      </c>
      <c r="L333" s="133">
        <v>4.2288999999999998E-3</v>
      </c>
      <c r="M333" s="133">
        <v>6.6074000000000005E-4</v>
      </c>
      <c r="N333" s="133">
        <v>7.0943999999999998E-3</v>
      </c>
      <c r="O333" s="133">
        <v>6.0451999999999999E-4</v>
      </c>
      <c r="P333" s="133">
        <v>3.4404000000000001E-3</v>
      </c>
      <c r="Q333" s="133">
        <v>5.4131000000000003E-4</v>
      </c>
    </row>
    <row r="334" spans="1:17" x14ac:dyDescent="0.25">
      <c r="A334" s="14"/>
      <c r="B334" s="136" t="s">
        <v>51</v>
      </c>
      <c r="C334" s="135" t="s">
        <v>954</v>
      </c>
      <c r="D334" s="118">
        <v>7376511</v>
      </c>
      <c r="E334" s="118">
        <v>5</v>
      </c>
      <c r="F334" s="132">
        <v>273.3</v>
      </c>
      <c r="G334" s="132">
        <v>36.6</v>
      </c>
      <c r="H334" s="133">
        <v>4.3842000000000004E-3</v>
      </c>
      <c r="I334" s="133">
        <v>4.6224999999999999E-4</v>
      </c>
      <c r="J334" s="133">
        <v>5.7311000000000003E-3</v>
      </c>
      <c r="K334" s="133">
        <v>7.3098E-4</v>
      </c>
      <c r="L334" s="133">
        <v>5.1013999999999999E-3</v>
      </c>
      <c r="M334" s="133">
        <v>7.071E-4</v>
      </c>
      <c r="N334" s="133">
        <v>8.2631000000000007E-3</v>
      </c>
      <c r="O334" s="133">
        <v>6.6783999999999995E-4</v>
      </c>
      <c r="P334" s="133">
        <v>4.1111000000000003E-3</v>
      </c>
      <c r="Q334" s="133">
        <v>6.3427999999999998E-4</v>
      </c>
    </row>
    <row r="335" spans="1:17" x14ac:dyDescent="0.25">
      <c r="A335" s="14"/>
      <c r="B335" s="136" t="s">
        <v>51</v>
      </c>
      <c r="C335" s="135" t="s">
        <v>954</v>
      </c>
      <c r="D335" s="118">
        <v>7376511</v>
      </c>
      <c r="E335" s="118">
        <v>8</v>
      </c>
      <c r="F335" s="132">
        <v>253.3</v>
      </c>
      <c r="G335" s="132">
        <v>41.3</v>
      </c>
      <c r="H335" s="133">
        <v>4.0417999999999999E-3</v>
      </c>
      <c r="I335" s="133">
        <v>5.1504000000000003E-4</v>
      </c>
      <c r="J335" s="133">
        <v>5.2995000000000004E-3</v>
      </c>
      <c r="K335" s="133">
        <v>8.2165000000000005E-4</v>
      </c>
      <c r="L335" s="133">
        <v>4.6750000000000003E-3</v>
      </c>
      <c r="M335" s="133">
        <v>8.4471000000000004E-4</v>
      </c>
      <c r="N335" s="133">
        <v>7.8180999999999997E-3</v>
      </c>
      <c r="O335" s="133">
        <v>7.6563E-4</v>
      </c>
      <c r="P335" s="133">
        <v>3.8043E-3</v>
      </c>
      <c r="Q335" s="133">
        <v>6.8327999999999998E-4</v>
      </c>
    </row>
    <row r="336" spans="1:17" x14ac:dyDescent="0.25">
      <c r="A336" s="14"/>
      <c r="B336" s="136" t="s">
        <v>51</v>
      </c>
      <c r="C336" s="135" t="s">
        <v>954</v>
      </c>
      <c r="D336" s="118">
        <v>7376511</v>
      </c>
      <c r="E336" s="118">
        <v>13</v>
      </c>
      <c r="F336" s="132">
        <v>435</v>
      </c>
      <c r="G336" s="132">
        <v>756.9</v>
      </c>
      <c r="H336" s="133">
        <v>7.0232000000000003E-3</v>
      </c>
      <c r="I336" s="133">
        <v>1.0274E-2</v>
      </c>
      <c r="J336" s="133">
        <v>9.1996000000000005E-3</v>
      </c>
      <c r="K336" s="133">
        <v>1.5361E-2</v>
      </c>
      <c r="L336" s="133">
        <v>7.9229000000000001E-3</v>
      </c>
      <c r="M336" s="133">
        <v>1.5734999999999999E-2</v>
      </c>
      <c r="N336" s="133">
        <v>1.3061E-2</v>
      </c>
      <c r="O336" s="133">
        <v>1.4378E-2</v>
      </c>
      <c r="P336" s="133">
        <v>6.4920999999999998E-3</v>
      </c>
      <c r="Q336" s="133">
        <v>1.4220999999999999E-2</v>
      </c>
    </row>
    <row r="337" spans="1:17" x14ac:dyDescent="0.25">
      <c r="A337" s="14"/>
      <c r="B337" s="136" t="s">
        <v>51</v>
      </c>
      <c r="C337" s="135" t="s">
        <v>954</v>
      </c>
      <c r="D337" s="118">
        <v>7376511</v>
      </c>
      <c r="E337" s="118">
        <v>14</v>
      </c>
      <c r="F337" s="132">
        <v>529.5</v>
      </c>
      <c r="G337" s="132">
        <v>41.4</v>
      </c>
      <c r="H337" s="133">
        <v>7.9959999999999996E-3</v>
      </c>
      <c r="I337" s="133">
        <v>5.5641999999999996E-4</v>
      </c>
      <c r="J337" s="133">
        <v>1.1237E-2</v>
      </c>
      <c r="K337" s="133">
        <v>8.3303000000000001E-4</v>
      </c>
      <c r="L337" s="133">
        <v>8.9456999999999991E-3</v>
      </c>
      <c r="M337" s="133">
        <v>7.8852000000000002E-4</v>
      </c>
      <c r="N337" s="133">
        <v>1.6358000000000001E-2</v>
      </c>
      <c r="O337" s="133">
        <v>7.6223999999999997E-4</v>
      </c>
      <c r="P337" s="133">
        <v>7.7435000000000004E-3</v>
      </c>
      <c r="Q337" s="133">
        <v>6.8110000000000002E-4</v>
      </c>
    </row>
    <row r="338" spans="1:17" x14ac:dyDescent="0.25">
      <c r="A338" s="14"/>
      <c r="B338" s="136" t="s">
        <v>51</v>
      </c>
      <c r="C338" s="135" t="s">
        <v>955</v>
      </c>
      <c r="D338" s="118">
        <v>8198511</v>
      </c>
      <c r="E338" s="118">
        <v>15</v>
      </c>
      <c r="F338" s="132">
        <v>352.7</v>
      </c>
      <c r="G338" s="132">
        <v>263.10000000000002</v>
      </c>
      <c r="H338" s="133">
        <v>4.1095999999999997E-3</v>
      </c>
      <c r="I338" s="133">
        <v>2.6254999999999998E-3</v>
      </c>
      <c r="J338" s="133">
        <v>6.6616000000000002E-3</v>
      </c>
      <c r="K338" s="133">
        <v>4.1514000000000004E-3</v>
      </c>
      <c r="L338" s="133">
        <v>3.9937000000000002E-3</v>
      </c>
      <c r="M338" s="133">
        <v>1.7482000000000001E-3</v>
      </c>
      <c r="N338" s="133">
        <v>5.7388999999999999E-3</v>
      </c>
      <c r="O338" s="133">
        <v>3.6738999999999999E-3</v>
      </c>
      <c r="P338" s="133">
        <v>3.1914999999999999E-3</v>
      </c>
      <c r="Q338" s="133">
        <v>1.8407E-3</v>
      </c>
    </row>
    <row r="339" spans="1:17" x14ac:dyDescent="0.25">
      <c r="A339" s="14"/>
      <c r="B339" s="136" t="s">
        <v>51</v>
      </c>
      <c r="C339" s="135" t="s">
        <v>954</v>
      </c>
      <c r="D339" s="118">
        <v>7376511</v>
      </c>
      <c r="E339" s="118">
        <v>31</v>
      </c>
      <c r="F339" s="132">
        <v>214.5</v>
      </c>
      <c r="G339" s="132">
        <v>83.7</v>
      </c>
      <c r="H339" s="133">
        <v>3.4367E-3</v>
      </c>
      <c r="I339" s="133">
        <v>1.1950999999999999E-3</v>
      </c>
      <c r="J339" s="133">
        <v>4.5833999999999996E-3</v>
      </c>
      <c r="K339" s="133">
        <v>1.65E-3</v>
      </c>
      <c r="L339" s="133">
        <v>3.9436999999999996E-3</v>
      </c>
      <c r="M339" s="133">
        <v>1.6649E-3</v>
      </c>
      <c r="N339" s="133">
        <v>6.5297000000000003E-3</v>
      </c>
      <c r="O339" s="133">
        <v>1.5897000000000001E-3</v>
      </c>
      <c r="P339" s="133">
        <v>3.2810999999999999E-3</v>
      </c>
      <c r="Q339" s="133">
        <v>1.4835E-3</v>
      </c>
    </row>
    <row r="340" spans="1:17" x14ac:dyDescent="0.25">
      <c r="A340" s="14"/>
      <c r="B340" s="136" t="s">
        <v>51</v>
      </c>
      <c r="C340" s="135" t="s">
        <v>954</v>
      </c>
      <c r="D340" s="118">
        <v>7376511</v>
      </c>
      <c r="E340" s="118">
        <v>34</v>
      </c>
      <c r="F340" s="132">
        <v>378</v>
      </c>
      <c r="G340" s="132">
        <v>280.5</v>
      </c>
      <c r="H340" s="133">
        <v>6.0791999999999999E-3</v>
      </c>
      <c r="I340" s="133">
        <v>4.1384000000000004E-3</v>
      </c>
      <c r="J340" s="133">
        <v>8.0298000000000001E-3</v>
      </c>
      <c r="K340" s="133">
        <v>5.5491999999999998E-3</v>
      </c>
      <c r="L340" s="133">
        <v>6.9535999999999999E-3</v>
      </c>
      <c r="M340" s="133">
        <v>5.6708000000000001E-3</v>
      </c>
      <c r="N340" s="133">
        <v>1.1471E-2</v>
      </c>
      <c r="O340" s="133">
        <v>5.3883999999999998E-3</v>
      </c>
      <c r="P340" s="133">
        <v>5.7821000000000001E-3</v>
      </c>
      <c r="Q340" s="133">
        <v>5.1602999999999996E-3</v>
      </c>
    </row>
    <row r="341" spans="1:17" x14ac:dyDescent="0.25">
      <c r="A341" s="14"/>
      <c r="B341" s="136" t="s">
        <v>51</v>
      </c>
      <c r="C341" s="135" t="s">
        <v>956</v>
      </c>
      <c r="D341" s="118">
        <v>3986511</v>
      </c>
      <c r="E341" s="118"/>
      <c r="F341" s="132">
        <v>655.8936796872141</v>
      </c>
      <c r="G341" s="132">
        <v>1098.7963817351585</v>
      </c>
      <c r="H341" s="133">
        <v>9.7861000000000007E-3</v>
      </c>
      <c r="I341" s="133">
        <v>2.0015999999999999E-2</v>
      </c>
      <c r="J341" s="133">
        <v>1.1398E-2</v>
      </c>
      <c r="K341" s="133">
        <v>2.1344999999999999E-2</v>
      </c>
      <c r="L341" s="133">
        <v>1.1789000000000001E-2</v>
      </c>
      <c r="M341" s="133">
        <v>2.4936E-2</v>
      </c>
      <c r="N341" s="133">
        <v>1.8298999999999999E-2</v>
      </c>
      <c r="O341" s="133">
        <v>2.1840999999999999E-2</v>
      </c>
      <c r="P341" s="133">
        <v>9.2052000000000002E-3</v>
      </c>
      <c r="Q341" s="133">
        <v>2.3994000000000001E-2</v>
      </c>
    </row>
    <row r="342" spans="1:17" x14ac:dyDescent="0.25">
      <c r="A342" s="14"/>
      <c r="B342" s="136" t="s">
        <v>51</v>
      </c>
      <c r="C342" s="135" t="s">
        <v>957</v>
      </c>
      <c r="D342" s="118">
        <v>4553211</v>
      </c>
      <c r="E342" s="118"/>
      <c r="F342" s="132">
        <v>329.6637374429219</v>
      </c>
      <c r="G342" s="132">
        <v>74.318082191780789</v>
      </c>
      <c r="H342" s="133">
        <v>5.2160000000000002E-3</v>
      </c>
      <c r="I342" s="133">
        <v>6.1868999999999997E-4</v>
      </c>
      <c r="J342" s="133">
        <v>6.4197999999999998E-3</v>
      </c>
      <c r="K342" s="133">
        <v>1.2321000000000001E-3</v>
      </c>
      <c r="L342" s="133">
        <v>5.1168000000000003E-3</v>
      </c>
      <c r="M342" s="133">
        <v>6.0143999999999996E-4</v>
      </c>
      <c r="N342" s="133">
        <v>6.4285999999999996E-3</v>
      </c>
      <c r="O342" s="133">
        <v>1.8258E-3</v>
      </c>
      <c r="P342" s="133">
        <v>5.3723E-3</v>
      </c>
      <c r="Q342" s="133">
        <v>6.3597000000000002E-4</v>
      </c>
    </row>
    <row r="343" spans="1:17" x14ac:dyDescent="0.25">
      <c r="A343" s="14"/>
      <c r="B343" s="136" t="s">
        <v>51</v>
      </c>
      <c r="C343" s="135" t="s">
        <v>958</v>
      </c>
      <c r="D343" s="118">
        <v>8181811</v>
      </c>
      <c r="E343" s="118"/>
      <c r="F343" s="132">
        <v>889.91093607305947</v>
      </c>
      <c r="G343" s="132">
        <v>75.706484018264746</v>
      </c>
      <c r="H343" s="133">
        <v>9.8314000000000006E-3</v>
      </c>
      <c r="I343" s="133">
        <v>5.5886E-4</v>
      </c>
      <c r="J343" s="133">
        <v>1.2359999999999999E-2</v>
      </c>
      <c r="K343" s="133">
        <v>9.1567000000000005E-4</v>
      </c>
      <c r="L343" s="133">
        <v>8.5042999999999994E-3</v>
      </c>
      <c r="M343" s="133">
        <v>5.8898000000000002E-4</v>
      </c>
      <c r="N343" s="133">
        <v>1.0109E-2</v>
      </c>
      <c r="O343" s="133">
        <v>7.4885999999999996E-4</v>
      </c>
      <c r="P343" s="133">
        <v>1.021E-2</v>
      </c>
      <c r="Q343" s="133">
        <v>4.7188999999999998E-4</v>
      </c>
    </row>
    <row r="344" spans="1:17" x14ac:dyDescent="0.25">
      <c r="A344" s="14"/>
      <c r="B344" s="136" t="s">
        <v>51</v>
      </c>
      <c r="C344" s="135" t="s">
        <v>954</v>
      </c>
      <c r="D344" s="118">
        <v>7376511</v>
      </c>
      <c r="E344" s="118"/>
      <c r="F344" s="132">
        <v>803.2804939155244</v>
      </c>
      <c r="G344" s="132">
        <v>619.35066242694006</v>
      </c>
      <c r="H344" s="133">
        <v>1.2876E-2</v>
      </c>
      <c r="I344" s="133">
        <v>8.5135000000000002E-3</v>
      </c>
      <c r="J344" s="133">
        <v>1.6840000000000001E-2</v>
      </c>
      <c r="K344" s="133">
        <v>1.2519000000000001E-2</v>
      </c>
      <c r="L344" s="133">
        <v>1.5062000000000001E-2</v>
      </c>
      <c r="M344" s="133">
        <v>1.2766E-2</v>
      </c>
      <c r="N344" s="133">
        <v>2.4514000000000001E-2</v>
      </c>
      <c r="O344" s="133">
        <v>1.133E-2</v>
      </c>
      <c r="P344" s="133">
        <v>1.2043E-2</v>
      </c>
      <c r="Q344" s="133">
        <v>1.1594E-2</v>
      </c>
    </row>
    <row r="345" spans="1:17" x14ac:dyDescent="0.25">
      <c r="A345" s="14"/>
      <c r="B345" s="136" t="s">
        <v>51</v>
      </c>
      <c r="C345" s="135" t="s">
        <v>950</v>
      </c>
      <c r="D345" s="118">
        <v>7364611</v>
      </c>
      <c r="E345" s="118"/>
      <c r="F345" s="132">
        <v>345.4678184931505</v>
      </c>
      <c r="G345" s="132">
        <v>336.92617351598142</v>
      </c>
      <c r="H345" s="133">
        <v>2.9732000000000001E-3</v>
      </c>
      <c r="I345" s="133">
        <v>2.1445000000000001E-3</v>
      </c>
      <c r="J345" s="133">
        <v>4.7089000000000002E-3</v>
      </c>
      <c r="K345" s="133">
        <v>4.6027000000000004E-3</v>
      </c>
      <c r="L345" s="133">
        <v>2.8557999999999999E-3</v>
      </c>
      <c r="M345" s="133">
        <v>2.6459999999999999E-3</v>
      </c>
      <c r="N345" s="133">
        <v>3.3825000000000001E-3</v>
      </c>
      <c r="O345" s="133">
        <v>2.8357E-3</v>
      </c>
      <c r="P345" s="133">
        <v>3.2204999999999998E-3</v>
      </c>
      <c r="Q345" s="133">
        <v>2.5316000000000002E-3</v>
      </c>
    </row>
    <row r="346" spans="1:17" x14ac:dyDescent="0.25">
      <c r="A346" s="14"/>
      <c r="B346" s="136" t="s">
        <v>51</v>
      </c>
      <c r="C346" s="135" t="s">
        <v>947</v>
      </c>
      <c r="D346" s="118">
        <v>8192011</v>
      </c>
      <c r="E346" s="118"/>
      <c r="F346" s="132">
        <v>479.52074445205392</v>
      </c>
      <c r="G346" s="132">
        <v>722.47011643835549</v>
      </c>
      <c r="H346" s="133">
        <v>5.8476999999999999E-3</v>
      </c>
      <c r="I346" s="133">
        <v>2.3009999999999999E-2</v>
      </c>
      <c r="J346" s="133">
        <v>7.7311000000000003E-3</v>
      </c>
      <c r="K346" s="133">
        <v>1.9685999999999999E-2</v>
      </c>
      <c r="L346" s="133">
        <v>5.2601000000000002E-3</v>
      </c>
      <c r="M346" s="133">
        <v>3.9689000000000002E-2</v>
      </c>
      <c r="N346" s="133">
        <v>1.0772E-2</v>
      </c>
      <c r="O346" s="133">
        <v>3.3071999999999997E-2</v>
      </c>
      <c r="P346" s="133">
        <v>6.2909999999999997E-3</v>
      </c>
      <c r="Q346" s="133">
        <v>2.8218E-2</v>
      </c>
    </row>
    <row r="347" spans="1:17" x14ac:dyDescent="0.25">
      <c r="A347" s="14"/>
      <c r="B347" s="136" t="s">
        <v>53</v>
      </c>
      <c r="C347" s="135" t="s">
        <v>959</v>
      </c>
      <c r="D347" s="118">
        <v>6096411</v>
      </c>
      <c r="E347" s="118">
        <v>1</v>
      </c>
      <c r="F347" s="132">
        <v>346.8</v>
      </c>
      <c r="G347" s="132">
        <v>0.8</v>
      </c>
      <c r="H347" s="133">
        <v>3.973E-3</v>
      </c>
      <c r="I347" s="133">
        <v>6.3816E-6</v>
      </c>
      <c r="J347" s="133">
        <v>8.8386000000000003E-3</v>
      </c>
      <c r="K347" s="133">
        <v>1.5056E-5</v>
      </c>
      <c r="L347" s="133">
        <v>5.2488999999999999E-3</v>
      </c>
      <c r="M347" s="133">
        <v>1.4049000000000001E-5</v>
      </c>
      <c r="N347" s="133">
        <v>5.9198999999999996E-3</v>
      </c>
      <c r="O347" s="133">
        <v>9.0025000000000006E-6</v>
      </c>
      <c r="P347" s="133">
        <v>3.1814999999999999E-3</v>
      </c>
      <c r="Q347" s="133">
        <v>8.4680999999999994E-6</v>
      </c>
    </row>
    <row r="348" spans="1:17" x14ac:dyDescent="0.25">
      <c r="A348" s="14"/>
      <c r="B348" s="136" t="s">
        <v>53</v>
      </c>
      <c r="C348" s="135" t="s">
        <v>960</v>
      </c>
      <c r="D348" s="118">
        <v>7365311</v>
      </c>
      <c r="E348" s="118" t="s">
        <v>961</v>
      </c>
      <c r="F348" s="132">
        <v>451.1</v>
      </c>
      <c r="G348" s="132">
        <v>52</v>
      </c>
      <c r="H348" s="133">
        <v>3.1573E-3</v>
      </c>
      <c r="I348" s="133">
        <v>2.5832999999999997E-4</v>
      </c>
      <c r="J348" s="133">
        <v>6.9392999999999998E-3</v>
      </c>
      <c r="K348" s="133">
        <v>6.8446999999999996E-4</v>
      </c>
      <c r="L348" s="133">
        <v>3.3484000000000001E-3</v>
      </c>
      <c r="M348" s="133">
        <v>2.8246E-4</v>
      </c>
      <c r="N348" s="133">
        <v>2.9508999999999998E-3</v>
      </c>
      <c r="O348" s="133">
        <v>3.4023000000000001E-4</v>
      </c>
      <c r="P348" s="133">
        <v>2.9992E-3</v>
      </c>
      <c r="Q348" s="133">
        <v>3.4080999999999998E-4</v>
      </c>
    </row>
    <row r="349" spans="1:17" x14ac:dyDescent="0.25">
      <c r="A349" s="14"/>
      <c r="B349" s="136" t="s">
        <v>53</v>
      </c>
      <c r="C349" s="135" t="s">
        <v>962</v>
      </c>
      <c r="D349" s="118">
        <v>7352311</v>
      </c>
      <c r="E349" s="118"/>
      <c r="F349" s="132">
        <v>8.4679908675799068E-2</v>
      </c>
      <c r="G349" s="132">
        <v>17.095232876712327</v>
      </c>
      <c r="H349" s="133">
        <v>9.4824999999999998E-7</v>
      </c>
      <c r="I349" s="133">
        <v>7.0557999999999998E-5</v>
      </c>
      <c r="J349" s="133">
        <v>1.2213000000000001E-6</v>
      </c>
      <c r="K349" s="133">
        <v>1.9969000000000001E-4</v>
      </c>
      <c r="L349" s="133">
        <v>8.5924999999999997E-7</v>
      </c>
      <c r="M349" s="133">
        <v>9.7090999999999996E-5</v>
      </c>
      <c r="N349" s="133">
        <v>8.2264000000000001E-7</v>
      </c>
      <c r="O349" s="133">
        <v>1.3143000000000001E-4</v>
      </c>
      <c r="P349" s="133">
        <v>8.9790000000000001E-7</v>
      </c>
      <c r="Q349" s="133">
        <v>7.9330000000000001E-5</v>
      </c>
    </row>
    <row r="350" spans="1:17" x14ac:dyDescent="0.25">
      <c r="A350" s="14"/>
      <c r="B350" s="136" t="s">
        <v>55</v>
      </c>
      <c r="C350" s="135" t="s">
        <v>963</v>
      </c>
      <c r="D350" s="118">
        <v>7236411</v>
      </c>
      <c r="E350" s="118"/>
      <c r="F350" s="132">
        <v>143.77828767123265</v>
      </c>
      <c r="G350" s="132">
        <v>75.807191780821711</v>
      </c>
      <c r="H350" s="133">
        <v>5.9959000000000002E-3</v>
      </c>
      <c r="I350" s="133">
        <v>6.5383000000000004E-3</v>
      </c>
      <c r="J350" s="133">
        <v>4.8541000000000001E-3</v>
      </c>
      <c r="K350" s="133">
        <v>8.3041E-3</v>
      </c>
      <c r="L350" s="133">
        <v>3.16E-3</v>
      </c>
      <c r="M350" s="133">
        <v>5.2135999999999997E-3</v>
      </c>
      <c r="N350" s="133">
        <v>1.3154000000000001E-2</v>
      </c>
      <c r="O350" s="133">
        <v>9.2793000000000007E-3</v>
      </c>
      <c r="P350" s="133">
        <v>4.9159E-3</v>
      </c>
      <c r="Q350" s="133">
        <v>4.3788000000000004E-3</v>
      </c>
    </row>
    <row r="351" spans="1:17" x14ac:dyDescent="0.25">
      <c r="A351" s="14"/>
      <c r="B351" s="137" t="s">
        <v>56</v>
      </c>
      <c r="C351" s="138" t="s">
        <v>964</v>
      </c>
      <c r="D351" s="116">
        <v>7763811</v>
      </c>
      <c r="E351" s="116" t="s">
        <v>965</v>
      </c>
      <c r="F351" s="139">
        <v>10651.3</v>
      </c>
      <c r="G351" s="139">
        <v>1527.3</v>
      </c>
      <c r="H351" s="133">
        <v>0.17965</v>
      </c>
      <c r="I351" s="133">
        <v>3.2497999999999999E-2</v>
      </c>
      <c r="J351" s="133">
        <v>0.39567999999999998</v>
      </c>
      <c r="K351" s="133">
        <v>0.13825000000000001</v>
      </c>
      <c r="L351" s="133">
        <v>0.26895999999999998</v>
      </c>
      <c r="M351" s="133">
        <v>5.2070999999999999E-2</v>
      </c>
      <c r="N351" s="133">
        <v>0.46633000000000002</v>
      </c>
      <c r="O351" s="133">
        <v>6.5311999999999995E-2</v>
      </c>
      <c r="P351" s="133">
        <v>0.15151999999999999</v>
      </c>
      <c r="Q351" s="133">
        <v>3.0543000000000001E-2</v>
      </c>
    </row>
    <row r="352" spans="1:17" x14ac:dyDescent="0.25">
      <c r="A352" s="14"/>
      <c r="B352" s="137" t="s">
        <v>56</v>
      </c>
      <c r="C352" s="138" t="s">
        <v>964</v>
      </c>
      <c r="D352" s="116">
        <v>7763811</v>
      </c>
      <c r="E352" s="116" t="s">
        <v>966</v>
      </c>
      <c r="F352" s="139">
        <v>10505.5</v>
      </c>
      <c r="G352" s="139">
        <v>1468.8</v>
      </c>
      <c r="H352" s="133">
        <v>0.17718999999999999</v>
      </c>
      <c r="I352" s="133">
        <v>3.1175999999999999E-2</v>
      </c>
      <c r="J352" s="133">
        <v>0.39026</v>
      </c>
      <c r="K352" s="133">
        <v>0.13281999999999999</v>
      </c>
      <c r="L352" s="133">
        <v>0.26527000000000001</v>
      </c>
      <c r="M352" s="133">
        <v>4.9987999999999998E-2</v>
      </c>
      <c r="N352" s="133">
        <v>0.45995000000000003</v>
      </c>
      <c r="O352" s="133">
        <v>6.2688999999999995E-2</v>
      </c>
      <c r="P352" s="133">
        <v>0.14943999999999999</v>
      </c>
      <c r="Q352" s="133">
        <v>2.9294000000000001E-2</v>
      </c>
    </row>
    <row r="353" spans="1:17" x14ac:dyDescent="0.25">
      <c r="A353" s="14"/>
      <c r="B353" s="136" t="s">
        <v>56</v>
      </c>
      <c r="C353" s="135" t="s">
        <v>964</v>
      </c>
      <c r="D353" s="118">
        <v>7763811</v>
      </c>
      <c r="E353" s="118" t="s">
        <v>967</v>
      </c>
      <c r="F353" s="132">
        <v>618.20000000000005</v>
      </c>
      <c r="G353" s="132">
        <v>415.8</v>
      </c>
      <c r="H353" s="133">
        <v>9.8521000000000008E-3</v>
      </c>
      <c r="I353" s="133">
        <v>6.5721E-3</v>
      </c>
      <c r="J353" s="133">
        <v>1.7656000000000002E-2</v>
      </c>
      <c r="K353" s="133">
        <v>2.7184E-2</v>
      </c>
      <c r="L353" s="133">
        <v>1.2315E-2</v>
      </c>
      <c r="M353" s="133">
        <v>1.3653999999999999E-2</v>
      </c>
      <c r="N353" s="133">
        <v>1.9462E-2</v>
      </c>
      <c r="O353" s="133">
        <v>1.1095000000000001E-2</v>
      </c>
      <c r="P353" s="133">
        <v>7.6537999999999997E-3</v>
      </c>
      <c r="Q353" s="133">
        <v>6.8126000000000003E-3</v>
      </c>
    </row>
    <row r="354" spans="1:17" x14ac:dyDescent="0.25">
      <c r="A354" s="14"/>
      <c r="B354" s="136" t="s">
        <v>56</v>
      </c>
      <c r="C354" s="135" t="s">
        <v>968</v>
      </c>
      <c r="D354" s="118">
        <v>8239711</v>
      </c>
      <c r="E354" s="118" t="s">
        <v>969</v>
      </c>
      <c r="F354" s="132">
        <v>231.2</v>
      </c>
      <c r="G354" s="132">
        <v>56.8</v>
      </c>
      <c r="H354" s="133">
        <v>7.4484E-3</v>
      </c>
      <c r="I354" s="133">
        <v>1.8567E-3</v>
      </c>
      <c r="J354" s="133">
        <v>1.9354E-2</v>
      </c>
      <c r="K354" s="133">
        <v>1.3266999999999999E-2</v>
      </c>
      <c r="L354" s="133">
        <v>5.8947000000000001E-3</v>
      </c>
      <c r="M354" s="133">
        <v>9.9624000000000002E-4</v>
      </c>
      <c r="N354" s="133">
        <v>5.3893999999999999E-3</v>
      </c>
      <c r="O354" s="133">
        <v>2.3682E-3</v>
      </c>
      <c r="P354" s="133">
        <v>7.5459000000000004E-3</v>
      </c>
      <c r="Q354" s="133">
        <v>1.4071999999999999E-3</v>
      </c>
    </row>
    <row r="355" spans="1:17" x14ac:dyDescent="0.25">
      <c r="A355" s="14"/>
      <c r="B355" s="136" t="s">
        <v>56</v>
      </c>
      <c r="C355" s="135" t="s">
        <v>968</v>
      </c>
      <c r="D355" s="118">
        <v>8239711</v>
      </c>
      <c r="E355" s="118" t="s">
        <v>970</v>
      </c>
      <c r="F355" s="132">
        <v>416.6</v>
      </c>
      <c r="G355" s="132">
        <v>368.7</v>
      </c>
      <c r="H355" s="133">
        <v>8.3499999999999998E-3</v>
      </c>
      <c r="I355" s="133">
        <v>1.0727E-2</v>
      </c>
      <c r="J355" s="133">
        <v>1.1427E-2</v>
      </c>
      <c r="K355" s="133">
        <v>8.8134000000000007E-3</v>
      </c>
      <c r="L355" s="133">
        <v>4.7051999999999997E-3</v>
      </c>
      <c r="M355" s="133">
        <v>8.3134999999999997E-3</v>
      </c>
      <c r="N355" s="133">
        <v>9.9910999999999993E-3</v>
      </c>
      <c r="O355" s="133">
        <v>5.9362E-3</v>
      </c>
      <c r="P355" s="133">
        <v>9.4905000000000007E-3</v>
      </c>
      <c r="Q355" s="133">
        <v>4.287E-3</v>
      </c>
    </row>
    <row r="356" spans="1:17" x14ac:dyDescent="0.25">
      <c r="A356" s="14"/>
      <c r="B356" s="136" t="s">
        <v>56</v>
      </c>
      <c r="C356" s="135" t="s">
        <v>971</v>
      </c>
      <c r="D356" s="118">
        <v>6117011</v>
      </c>
      <c r="E356" s="118" t="s">
        <v>972</v>
      </c>
      <c r="F356" s="132">
        <v>346.1</v>
      </c>
      <c r="G356" s="132">
        <v>79</v>
      </c>
      <c r="H356" s="133">
        <v>9.7394000000000005E-3</v>
      </c>
      <c r="I356" s="133">
        <v>1.6045E-3</v>
      </c>
      <c r="J356" s="133">
        <v>2.8493999999999998E-2</v>
      </c>
      <c r="K356" s="133">
        <v>1.0826000000000001E-2</v>
      </c>
      <c r="L356" s="133">
        <v>9.9173000000000004E-3</v>
      </c>
      <c r="M356" s="133">
        <v>1.761E-3</v>
      </c>
      <c r="N356" s="133">
        <v>1.0522E-2</v>
      </c>
      <c r="O356" s="133">
        <v>2.9305999999999998E-3</v>
      </c>
      <c r="P356" s="133">
        <v>8.3975999999999999E-3</v>
      </c>
      <c r="Q356" s="133">
        <v>1.3783999999999999E-3</v>
      </c>
    </row>
    <row r="357" spans="1:17" x14ac:dyDescent="0.25">
      <c r="A357" s="14"/>
      <c r="B357" s="136" t="s">
        <v>56</v>
      </c>
      <c r="C357" s="135" t="s">
        <v>968</v>
      </c>
      <c r="D357" s="118">
        <v>8239711</v>
      </c>
      <c r="E357" s="118"/>
      <c r="F357" s="132">
        <v>189.33691951923049</v>
      </c>
      <c r="G357" s="132">
        <v>695.31985480769094</v>
      </c>
      <c r="H357" s="133">
        <v>5.2050000000000004E-3</v>
      </c>
      <c r="I357" s="133">
        <v>2.6022E-2</v>
      </c>
      <c r="J357" s="133">
        <v>1.2272E-2</v>
      </c>
      <c r="K357" s="133">
        <v>0.13399</v>
      </c>
      <c r="L357" s="133">
        <v>3.4020999999999999E-3</v>
      </c>
      <c r="M357" s="133">
        <v>1.6868000000000001E-2</v>
      </c>
      <c r="N357" s="133">
        <v>4.6569999999999997E-3</v>
      </c>
      <c r="O357" s="133">
        <v>2.989E-2</v>
      </c>
      <c r="P357" s="133">
        <v>5.6509999999999998E-3</v>
      </c>
      <c r="Q357" s="133">
        <v>2.1755E-2</v>
      </c>
    </row>
    <row r="358" spans="1:17" x14ac:dyDescent="0.25">
      <c r="A358" s="14"/>
      <c r="B358" s="136" t="s">
        <v>57</v>
      </c>
      <c r="C358" s="135" t="s">
        <v>973</v>
      </c>
      <c r="D358" s="118">
        <v>5253911</v>
      </c>
      <c r="E358" s="118"/>
      <c r="F358" s="132">
        <v>195.3048802700869</v>
      </c>
      <c r="G358" s="132">
        <v>53.811535088994155</v>
      </c>
      <c r="H358" s="133">
        <v>2.1128000000000001E-2</v>
      </c>
      <c r="I358" s="133">
        <v>1.4329E-2</v>
      </c>
      <c r="J358" s="133">
        <v>6.8934E-3</v>
      </c>
      <c r="K358" s="133">
        <v>9.1321999999999996E-4</v>
      </c>
      <c r="L358" s="133">
        <v>1.2321E-2</v>
      </c>
      <c r="M358" s="133">
        <v>1.3252999999999999E-2</v>
      </c>
      <c r="N358" s="133">
        <v>1.3835999999999999E-2</v>
      </c>
      <c r="O358" s="133">
        <v>6.4853000000000003E-3</v>
      </c>
      <c r="P358" s="133">
        <v>1.2876E-2</v>
      </c>
      <c r="Q358" s="133">
        <v>7.4796000000000003E-3</v>
      </c>
    </row>
    <row r="359" spans="1:17" x14ac:dyDescent="0.25">
      <c r="A359" s="14"/>
      <c r="B359" s="136" t="s">
        <v>57</v>
      </c>
      <c r="C359" s="135" t="s">
        <v>974</v>
      </c>
      <c r="D359" s="118">
        <v>5691611</v>
      </c>
      <c r="E359" s="118"/>
      <c r="F359" s="132">
        <v>141.68189616727716</v>
      </c>
      <c r="G359" s="132">
        <v>63.512023229548156</v>
      </c>
      <c r="H359" s="133">
        <v>2.2433000000000002E-2</v>
      </c>
      <c r="I359" s="133">
        <v>3.5541000000000003E-2</v>
      </c>
      <c r="J359" s="133">
        <v>5.8209000000000004E-3</v>
      </c>
      <c r="K359" s="133">
        <v>9.4152000000000005E-4</v>
      </c>
      <c r="L359" s="133">
        <v>1.0737999999999999E-2</v>
      </c>
      <c r="M359" s="133">
        <v>1.1679999999999999E-2</v>
      </c>
      <c r="N359" s="133">
        <v>5.6086E-3</v>
      </c>
      <c r="O359" s="133">
        <v>6.8710000000000004E-3</v>
      </c>
      <c r="P359" s="133">
        <v>2.8905E-2</v>
      </c>
      <c r="Q359" s="133">
        <v>1.4651000000000001E-2</v>
      </c>
    </row>
    <row r="360" spans="1:17" x14ac:dyDescent="0.25">
      <c r="A360" s="14"/>
      <c r="B360" s="137" t="s">
        <v>57</v>
      </c>
      <c r="C360" s="138" t="s">
        <v>975</v>
      </c>
      <c r="D360" s="116">
        <v>5692011</v>
      </c>
      <c r="E360" s="118"/>
      <c r="F360" s="132">
        <v>166.03003362156142</v>
      </c>
      <c r="G360" s="132">
        <v>57.166449442583897</v>
      </c>
      <c r="H360" s="133">
        <v>7.6174000000000006E-2</v>
      </c>
      <c r="I360" s="133">
        <v>5.9285999999999998E-2</v>
      </c>
      <c r="J360" s="133">
        <v>1.2154E-2</v>
      </c>
      <c r="K360" s="133">
        <v>1.621E-3</v>
      </c>
      <c r="L360" s="133">
        <v>9.8758000000000006E-3</v>
      </c>
      <c r="M360" s="133">
        <v>6.5420000000000001E-3</v>
      </c>
      <c r="N360" s="133">
        <v>8.5155000000000005E-3</v>
      </c>
      <c r="O360" s="133">
        <v>1.8379E-3</v>
      </c>
      <c r="P360" s="133">
        <v>4.2190999999999999E-2</v>
      </c>
      <c r="Q360" s="133">
        <v>2.6197999999999999E-2</v>
      </c>
    </row>
    <row r="361" spans="1:17" x14ac:dyDescent="0.25">
      <c r="A361" s="14"/>
      <c r="B361" s="137" t="s">
        <v>57</v>
      </c>
      <c r="C361" s="138" t="s">
        <v>976</v>
      </c>
      <c r="D361" s="116">
        <v>5974211</v>
      </c>
      <c r="E361" s="118"/>
      <c r="F361" s="132">
        <v>115.79496696677691</v>
      </c>
      <c r="G361" s="132">
        <v>259.84806817472821</v>
      </c>
      <c r="H361" s="133">
        <v>2.4586E-2</v>
      </c>
      <c r="I361" s="133">
        <v>0.10976</v>
      </c>
      <c r="J361" s="133">
        <v>4.6455999999999997E-3</v>
      </c>
      <c r="K361" s="133">
        <v>3.7756999999999999E-3</v>
      </c>
      <c r="L361" s="133">
        <v>2.3406999999999998E-3</v>
      </c>
      <c r="M361" s="133">
        <v>8.1886000000000007E-3</v>
      </c>
      <c r="N361" s="133">
        <v>4.2509000000000002E-3</v>
      </c>
      <c r="O361" s="133">
        <v>1.3716000000000001E-2</v>
      </c>
      <c r="P361" s="133">
        <v>0.14627999999999999</v>
      </c>
      <c r="Q361" s="133">
        <v>0.31620999999999999</v>
      </c>
    </row>
    <row r="362" spans="1:17" x14ac:dyDescent="0.25">
      <c r="A362" s="14"/>
      <c r="B362" s="136" t="s">
        <v>57</v>
      </c>
      <c r="C362" s="135" t="s">
        <v>977</v>
      </c>
      <c r="D362" s="118">
        <v>7764711</v>
      </c>
      <c r="E362" s="118"/>
      <c r="F362" s="132">
        <v>106.40375430076018</v>
      </c>
      <c r="G362" s="132">
        <v>234.43713195342221</v>
      </c>
      <c r="H362" s="133">
        <v>1.1544E-2</v>
      </c>
      <c r="I362" s="133">
        <v>3.6222999999999998E-2</v>
      </c>
      <c r="J362" s="133">
        <v>3.8140000000000001E-3</v>
      </c>
      <c r="K362" s="133">
        <v>4.3439999999999998E-3</v>
      </c>
      <c r="L362" s="133">
        <v>1.41E-2</v>
      </c>
      <c r="M362" s="133">
        <v>0.10718999999999999</v>
      </c>
      <c r="N362" s="133">
        <v>6.9830999999999999E-3</v>
      </c>
      <c r="O362" s="133">
        <v>2.9881000000000001E-2</v>
      </c>
      <c r="P362" s="133">
        <v>7.9415000000000006E-3</v>
      </c>
      <c r="Q362" s="133">
        <v>2.1600000000000001E-2</v>
      </c>
    </row>
    <row r="363" spans="1:17" x14ac:dyDescent="0.25">
      <c r="A363" s="14"/>
      <c r="B363" s="137" t="s">
        <v>57</v>
      </c>
      <c r="C363" s="138" t="s">
        <v>978</v>
      </c>
      <c r="D363" s="116">
        <v>7945211</v>
      </c>
      <c r="E363" s="118"/>
      <c r="F363" s="132">
        <v>37.663283497443949</v>
      </c>
      <c r="G363" s="132">
        <v>58.8</v>
      </c>
      <c r="H363" s="133">
        <v>0.24016000000000001</v>
      </c>
      <c r="I363" s="133">
        <v>0.56227000000000005</v>
      </c>
      <c r="J363" s="133">
        <v>2.9331000000000001E-3</v>
      </c>
      <c r="K363" s="133">
        <v>1.403E-3</v>
      </c>
      <c r="L363" s="133">
        <v>1.8718000000000001E-3</v>
      </c>
      <c r="M363" s="133">
        <v>3.5515999999999998E-3</v>
      </c>
      <c r="N363" s="133">
        <v>2.0706000000000001E-3</v>
      </c>
      <c r="O363" s="133">
        <v>3.8631E-3</v>
      </c>
      <c r="P363" s="133">
        <v>1.5438E-2</v>
      </c>
      <c r="Q363" s="133">
        <v>6.1939000000000001E-2</v>
      </c>
    </row>
    <row r="364" spans="1:17" x14ac:dyDescent="0.25">
      <c r="A364" s="14"/>
      <c r="B364" s="137" t="s">
        <v>57</v>
      </c>
      <c r="C364" s="138" t="s">
        <v>979</v>
      </c>
      <c r="D364" s="116">
        <v>8200111</v>
      </c>
      <c r="E364" s="118"/>
      <c r="F364" s="132">
        <v>174.9465981735157</v>
      </c>
      <c r="G364" s="132">
        <v>470.6421917808218</v>
      </c>
      <c r="H364" s="133">
        <v>1.8804000000000001E-2</v>
      </c>
      <c r="I364" s="133">
        <v>0.11298999999999999</v>
      </c>
      <c r="J364" s="133">
        <v>5.4726000000000002E-3</v>
      </c>
      <c r="K364" s="133">
        <v>7.6001999999999997E-3</v>
      </c>
      <c r="L364" s="133">
        <v>1.0203E-2</v>
      </c>
      <c r="M364" s="133">
        <v>0.10408000000000001</v>
      </c>
      <c r="N364" s="133">
        <v>1.0784999999999999E-2</v>
      </c>
      <c r="O364" s="133">
        <v>6.2737000000000001E-2</v>
      </c>
      <c r="P364" s="133">
        <v>1.8950999999999999E-2</v>
      </c>
      <c r="Q364" s="133">
        <v>8.1001000000000004E-2</v>
      </c>
    </row>
    <row r="365" spans="1:17" x14ac:dyDescent="0.25">
      <c r="A365" s="14"/>
      <c r="B365" s="136" t="s">
        <v>58</v>
      </c>
      <c r="C365" s="135" t="s">
        <v>980</v>
      </c>
      <c r="D365" s="118">
        <v>8483611</v>
      </c>
      <c r="E365" s="118" t="s">
        <v>981</v>
      </c>
      <c r="F365" s="132">
        <v>517.29999999999995</v>
      </c>
      <c r="G365" s="132">
        <v>244.9</v>
      </c>
      <c r="H365" s="133">
        <v>2.2496999999999999E-3</v>
      </c>
      <c r="I365" s="133">
        <v>6.4128000000000004E-4</v>
      </c>
      <c r="J365" s="133">
        <v>3.5948999999999998E-3</v>
      </c>
      <c r="K365" s="133">
        <v>1.0644999999999999E-3</v>
      </c>
      <c r="L365" s="133">
        <v>3.3344999999999998E-3</v>
      </c>
      <c r="M365" s="133">
        <v>1.2404E-3</v>
      </c>
      <c r="N365" s="133">
        <v>2.1228000000000002E-3</v>
      </c>
      <c r="O365" s="133">
        <v>1.1819000000000001E-3</v>
      </c>
      <c r="P365" s="133">
        <v>1.8781E-3</v>
      </c>
      <c r="Q365" s="133">
        <v>7.9244000000000005E-4</v>
      </c>
    </row>
    <row r="366" spans="1:17" x14ac:dyDescent="0.25">
      <c r="A366" s="14"/>
      <c r="B366" s="136" t="s">
        <v>58</v>
      </c>
      <c r="C366" s="135" t="s">
        <v>982</v>
      </c>
      <c r="D366" s="118">
        <v>8160611</v>
      </c>
      <c r="E366" s="118" t="s">
        <v>983</v>
      </c>
      <c r="F366" s="132">
        <v>221.7</v>
      </c>
      <c r="G366" s="132">
        <v>227.9</v>
      </c>
      <c r="H366" s="133">
        <v>6.3026999999999996E-3</v>
      </c>
      <c r="I366" s="133">
        <v>6.6696000000000004E-3</v>
      </c>
      <c r="J366" s="133">
        <v>1.0300999999999999E-2</v>
      </c>
      <c r="K366" s="133">
        <v>4.1627000000000001E-3</v>
      </c>
      <c r="L366" s="133">
        <v>1.1873999999999999E-2</v>
      </c>
      <c r="M366" s="133">
        <v>1.3395000000000001E-2</v>
      </c>
      <c r="N366" s="133">
        <v>1.3545E-2</v>
      </c>
      <c r="O366" s="133">
        <v>1.584E-2</v>
      </c>
      <c r="P366" s="133">
        <v>4.3702000000000003E-3</v>
      </c>
      <c r="Q366" s="133">
        <v>6.0482000000000001E-3</v>
      </c>
    </row>
    <row r="367" spans="1:17" x14ac:dyDescent="0.25">
      <c r="A367" s="14"/>
      <c r="B367" s="136" t="s">
        <v>58</v>
      </c>
      <c r="C367" s="135" t="s">
        <v>982</v>
      </c>
      <c r="D367" s="118">
        <v>8160611</v>
      </c>
      <c r="E367" s="118" t="s">
        <v>984</v>
      </c>
      <c r="F367" s="132">
        <v>221.7</v>
      </c>
      <c r="G367" s="132">
        <v>227.9</v>
      </c>
      <c r="H367" s="133">
        <v>5.7518999999999999E-3</v>
      </c>
      <c r="I367" s="133">
        <v>6.6984999999999996E-3</v>
      </c>
      <c r="J367" s="133">
        <v>9.1672999999999998E-3</v>
      </c>
      <c r="K367" s="133">
        <v>4.7194999999999997E-3</v>
      </c>
      <c r="L367" s="133">
        <v>1.1309E-2</v>
      </c>
      <c r="M367" s="133">
        <v>1.3367E-2</v>
      </c>
      <c r="N367" s="133">
        <v>1.1671000000000001E-2</v>
      </c>
      <c r="O367" s="133">
        <v>1.4697E-2</v>
      </c>
      <c r="P367" s="133">
        <v>4.4261999999999999E-3</v>
      </c>
      <c r="Q367" s="133">
        <v>5.1766E-3</v>
      </c>
    </row>
    <row r="368" spans="1:17" x14ac:dyDescent="0.25">
      <c r="A368" s="14"/>
      <c r="B368" s="136" t="s">
        <v>58</v>
      </c>
      <c r="C368" s="135" t="s">
        <v>985</v>
      </c>
      <c r="D368" s="118">
        <v>8126511</v>
      </c>
      <c r="E368" s="118" t="s">
        <v>986</v>
      </c>
      <c r="F368" s="132">
        <v>507</v>
      </c>
      <c r="G368" s="132">
        <v>340.1</v>
      </c>
      <c r="H368" s="133">
        <v>1.1937E-2</v>
      </c>
      <c r="I368" s="133">
        <v>8.4781000000000006E-3</v>
      </c>
      <c r="J368" s="133">
        <v>9.8419000000000006E-3</v>
      </c>
      <c r="K368" s="133">
        <v>5.5072000000000003E-3</v>
      </c>
      <c r="L368" s="133">
        <v>2.0749E-2</v>
      </c>
      <c r="M368" s="133">
        <v>1.5221E-2</v>
      </c>
      <c r="N368" s="133">
        <v>2.7872999999999998E-2</v>
      </c>
      <c r="O368" s="133">
        <v>2.1080000000000002E-2</v>
      </c>
      <c r="P368" s="133">
        <v>9.2248999999999994E-3</v>
      </c>
      <c r="Q368" s="133">
        <v>8.6636999999999999E-3</v>
      </c>
    </row>
    <row r="369" spans="1:17" x14ac:dyDescent="0.25">
      <c r="A369" s="14"/>
      <c r="B369" s="136" t="s">
        <v>58</v>
      </c>
      <c r="C369" s="135" t="s">
        <v>980</v>
      </c>
      <c r="D369" s="118">
        <v>8483611</v>
      </c>
      <c r="E369" s="118"/>
      <c r="F369" s="132">
        <v>889.77461147737233</v>
      </c>
      <c r="G369" s="132">
        <v>256.87074308379272</v>
      </c>
      <c r="H369" s="133">
        <v>2.5274999999999999E-2</v>
      </c>
      <c r="I369" s="133">
        <v>4.9451E-3</v>
      </c>
      <c r="J369" s="133">
        <v>2.8753999999999998E-2</v>
      </c>
      <c r="K369" s="133">
        <v>7.6192999999999999E-3</v>
      </c>
      <c r="L369" s="133">
        <v>3.8182000000000001E-2</v>
      </c>
      <c r="M369" s="133">
        <v>8.8544000000000001E-3</v>
      </c>
      <c r="N369" s="133">
        <v>2.6033000000000001E-2</v>
      </c>
      <c r="O369" s="133">
        <v>1.0034E-2</v>
      </c>
      <c r="P369" s="133">
        <v>1.8172000000000001E-2</v>
      </c>
      <c r="Q369" s="133">
        <v>6.9867000000000002E-3</v>
      </c>
    </row>
    <row r="370" spans="1:17" x14ac:dyDescent="0.25">
      <c r="A370" s="14"/>
      <c r="B370" s="136" t="s">
        <v>62</v>
      </c>
      <c r="C370" s="135" t="s">
        <v>987</v>
      </c>
      <c r="D370" s="118">
        <v>7920511</v>
      </c>
      <c r="E370" s="118" t="s">
        <v>988</v>
      </c>
      <c r="F370" s="132">
        <v>605</v>
      </c>
      <c r="G370" s="132">
        <v>256.2</v>
      </c>
      <c r="H370" s="133">
        <v>9.6288999999999993E-3</v>
      </c>
      <c r="I370" s="133">
        <v>1.8190999999999999E-3</v>
      </c>
      <c r="J370" s="133">
        <v>1.4631E-2</v>
      </c>
      <c r="K370" s="133">
        <v>8.7930000000000005E-3</v>
      </c>
      <c r="L370" s="133">
        <v>8.7580000000000002E-3</v>
      </c>
      <c r="M370" s="133">
        <v>1.7695E-3</v>
      </c>
      <c r="N370" s="133">
        <v>1.0505E-2</v>
      </c>
      <c r="O370" s="133">
        <v>4.2691999999999999E-3</v>
      </c>
      <c r="P370" s="133">
        <v>9.9184000000000008E-3</v>
      </c>
      <c r="Q370" s="133">
        <v>1.8454999999999999E-3</v>
      </c>
    </row>
    <row r="371" spans="1:17" x14ac:dyDescent="0.25">
      <c r="A371" s="14"/>
      <c r="B371" s="136" t="s">
        <v>62</v>
      </c>
      <c r="C371" s="135" t="s">
        <v>987</v>
      </c>
      <c r="D371" s="118">
        <v>7920511</v>
      </c>
      <c r="E371" s="118" t="s">
        <v>989</v>
      </c>
      <c r="F371" s="132">
        <v>440.4</v>
      </c>
      <c r="G371" s="132">
        <v>115.5</v>
      </c>
      <c r="H371" s="133">
        <v>6.9254E-3</v>
      </c>
      <c r="I371" s="133">
        <v>7.6106000000000004E-4</v>
      </c>
      <c r="J371" s="133">
        <v>1.1023E-2</v>
      </c>
      <c r="K371" s="133">
        <v>4.0242000000000003E-3</v>
      </c>
      <c r="L371" s="133">
        <v>6.2544000000000002E-3</v>
      </c>
      <c r="M371" s="133">
        <v>8.1275E-4</v>
      </c>
      <c r="N371" s="133">
        <v>7.5351999999999997E-3</v>
      </c>
      <c r="O371" s="133">
        <v>1.7744E-3</v>
      </c>
      <c r="P371" s="133">
        <v>7.1325E-3</v>
      </c>
      <c r="Q371" s="133">
        <v>8.1207999999999996E-4</v>
      </c>
    </row>
    <row r="372" spans="1:17" x14ac:dyDescent="0.25">
      <c r="A372" s="14"/>
      <c r="B372" s="136" t="s">
        <v>62</v>
      </c>
      <c r="C372" s="135" t="s">
        <v>987</v>
      </c>
      <c r="D372" s="118">
        <v>7920511</v>
      </c>
      <c r="E372" s="118" t="s">
        <v>990</v>
      </c>
      <c r="F372" s="132">
        <v>1011.5</v>
      </c>
      <c r="G372" s="132">
        <v>352.6</v>
      </c>
      <c r="H372" s="133">
        <v>1.5720999999999999E-2</v>
      </c>
      <c r="I372" s="133">
        <v>2.4367999999999998E-3</v>
      </c>
      <c r="J372" s="133">
        <v>2.4348999999999999E-2</v>
      </c>
      <c r="K372" s="133">
        <v>1.2220999999999999E-2</v>
      </c>
      <c r="L372" s="133">
        <v>1.4226000000000001E-2</v>
      </c>
      <c r="M372" s="133">
        <v>2.6657999999999999E-3</v>
      </c>
      <c r="N372" s="133">
        <v>1.7094000000000002E-2</v>
      </c>
      <c r="O372" s="133">
        <v>5.5725999999999996E-3</v>
      </c>
      <c r="P372" s="133">
        <v>1.6191000000000001E-2</v>
      </c>
      <c r="Q372" s="133">
        <v>2.5523E-3</v>
      </c>
    </row>
    <row r="373" spans="1:17" x14ac:dyDescent="0.25">
      <c r="A373" s="14"/>
      <c r="B373" s="136" t="s">
        <v>62</v>
      </c>
      <c r="C373" s="135" t="s">
        <v>987</v>
      </c>
      <c r="D373" s="118">
        <v>7920511</v>
      </c>
      <c r="E373" s="118" t="s">
        <v>991</v>
      </c>
      <c r="F373" s="132">
        <v>222.6</v>
      </c>
      <c r="G373" s="132">
        <v>99.5</v>
      </c>
      <c r="H373" s="133">
        <v>3.1538999999999998E-3</v>
      </c>
      <c r="I373" s="133">
        <v>5.8184999999999997E-4</v>
      </c>
      <c r="J373" s="133">
        <v>4.4676000000000004E-3</v>
      </c>
      <c r="K373" s="133">
        <v>2.8679999999999999E-3</v>
      </c>
      <c r="L373" s="133">
        <v>2.8291000000000002E-3</v>
      </c>
      <c r="M373" s="133">
        <v>6.5755000000000002E-4</v>
      </c>
      <c r="N373" s="133">
        <v>3.2437999999999998E-3</v>
      </c>
      <c r="O373" s="133">
        <v>1.374E-3</v>
      </c>
      <c r="P373" s="133">
        <v>3.2572999999999999E-3</v>
      </c>
      <c r="Q373" s="133">
        <v>5.4361999999999998E-4</v>
      </c>
    </row>
    <row r="374" spans="1:17" x14ac:dyDescent="0.25">
      <c r="A374" s="14"/>
      <c r="B374" s="136" t="s">
        <v>62</v>
      </c>
      <c r="C374" s="135" t="s">
        <v>987</v>
      </c>
      <c r="D374" s="118">
        <v>7920511</v>
      </c>
      <c r="E374" s="118" t="s">
        <v>992</v>
      </c>
      <c r="F374" s="132">
        <v>442.7</v>
      </c>
      <c r="G374" s="132">
        <v>153.5</v>
      </c>
      <c r="H374" s="133">
        <v>6.7535E-3</v>
      </c>
      <c r="I374" s="133">
        <v>1.0195E-3</v>
      </c>
      <c r="J374" s="133">
        <v>9.6433000000000005E-3</v>
      </c>
      <c r="K374" s="133">
        <v>4.6655000000000004E-3</v>
      </c>
      <c r="L374" s="133">
        <v>6.0622999999999996E-3</v>
      </c>
      <c r="M374" s="133">
        <v>1.1364999999999999E-3</v>
      </c>
      <c r="N374" s="133">
        <v>7.2741000000000004E-3</v>
      </c>
      <c r="O374" s="133">
        <v>2.2235000000000002E-3</v>
      </c>
      <c r="P374" s="133">
        <v>6.9648000000000002E-3</v>
      </c>
      <c r="Q374" s="133">
        <v>9.993300000000001E-4</v>
      </c>
    </row>
    <row r="375" spans="1:17" x14ac:dyDescent="0.25">
      <c r="A375" s="14"/>
      <c r="B375" s="136" t="s">
        <v>62</v>
      </c>
      <c r="C375" s="135" t="s">
        <v>993</v>
      </c>
      <c r="D375" s="118">
        <v>8122511</v>
      </c>
      <c r="E375" s="118" t="s">
        <v>994</v>
      </c>
      <c r="F375" s="132">
        <v>235.7</v>
      </c>
      <c r="G375" s="132">
        <v>122.9</v>
      </c>
      <c r="H375" s="133">
        <v>7.4530000000000004E-3</v>
      </c>
      <c r="I375" s="133">
        <v>1.5885999999999999E-3</v>
      </c>
      <c r="J375" s="133">
        <v>8.5824999999999999E-3</v>
      </c>
      <c r="K375" s="133">
        <v>4.2208999999999997E-3</v>
      </c>
      <c r="L375" s="133">
        <v>3.9007E-3</v>
      </c>
      <c r="M375" s="133">
        <v>9.5180999999999998E-4</v>
      </c>
      <c r="N375" s="133">
        <v>5.2602999999999999E-3</v>
      </c>
      <c r="O375" s="133">
        <v>1.8829999999999999E-3</v>
      </c>
      <c r="P375" s="133">
        <v>7.5862000000000004E-3</v>
      </c>
      <c r="Q375" s="133">
        <v>1.1987E-3</v>
      </c>
    </row>
    <row r="376" spans="1:17" x14ac:dyDescent="0.25">
      <c r="A376" s="14"/>
      <c r="B376" s="136" t="s">
        <v>62</v>
      </c>
      <c r="C376" s="135" t="s">
        <v>993</v>
      </c>
      <c r="D376" s="118">
        <v>8122511</v>
      </c>
      <c r="E376" s="118" t="s">
        <v>995</v>
      </c>
      <c r="F376" s="132">
        <v>235.7</v>
      </c>
      <c r="G376" s="132">
        <v>122.9</v>
      </c>
      <c r="H376" s="133">
        <v>7.4530000000000004E-3</v>
      </c>
      <c r="I376" s="133">
        <v>1.5885999999999999E-3</v>
      </c>
      <c r="J376" s="133">
        <v>8.5824999999999999E-3</v>
      </c>
      <c r="K376" s="133">
        <v>4.2208999999999997E-3</v>
      </c>
      <c r="L376" s="133">
        <v>3.9007E-3</v>
      </c>
      <c r="M376" s="133">
        <v>9.5180999999999998E-4</v>
      </c>
      <c r="N376" s="133">
        <v>5.2602999999999999E-3</v>
      </c>
      <c r="O376" s="133">
        <v>1.8829999999999999E-3</v>
      </c>
      <c r="P376" s="133">
        <v>7.5862000000000004E-3</v>
      </c>
      <c r="Q376" s="133">
        <v>1.1987E-3</v>
      </c>
    </row>
    <row r="377" spans="1:17" x14ac:dyDescent="0.25">
      <c r="A377" s="14"/>
      <c r="B377" s="136" t="s">
        <v>62</v>
      </c>
      <c r="C377" s="135" t="s">
        <v>996</v>
      </c>
      <c r="D377" s="118">
        <v>8048011</v>
      </c>
      <c r="E377" s="118"/>
      <c r="F377" s="132">
        <v>246.9812271062269</v>
      </c>
      <c r="G377" s="132">
        <v>363.15430402930372</v>
      </c>
      <c r="H377" s="133">
        <v>4.8384999999999999E-3</v>
      </c>
      <c r="I377" s="133">
        <v>4.5766000000000001E-3</v>
      </c>
      <c r="J377" s="133">
        <v>1.1093E-2</v>
      </c>
      <c r="K377" s="133">
        <v>2.9647E-2</v>
      </c>
      <c r="L377" s="133">
        <v>3.8478000000000002E-3</v>
      </c>
      <c r="M377" s="133">
        <v>5.7359000000000004E-3</v>
      </c>
      <c r="N377" s="133">
        <v>1.0655E-2</v>
      </c>
      <c r="O377" s="133">
        <v>7.4960000000000001E-3</v>
      </c>
      <c r="P377" s="133">
        <v>4.8276999999999999E-3</v>
      </c>
      <c r="Q377" s="133">
        <v>3.8760999999999999E-3</v>
      </c>
    </row>
    <row r="378" spans="1:17" x14ac:dyDescent="0.25">
      <c r="A378" s="14"/>
      <c r="B378" s="136" t="s">
        <v>63</v>
      </c>
      <c r="C378" s="135" t="s">
        <v>997</v>
      </c>
      <c r="D378" s="118">
        <v>7199811</v>
      </c>
      <c r="E378" s="118"/>
      <c r="F378" s="132">
        <v>70.536334931506829</v>
      </c>
      <c r="G378" s="132">
        <v>25.85146963470315</v>
      </c>
      <c r="H378" s="133">
        <v>4.1111000000000003E-3</v>
      </c>
      <c r="I378" s="133">
        <v>2.6738E-3</v>
      </c>
      <c r="J378" s="133">
        <v>1.3965E-3</v>
      </c>
      <c r="K378" s="133">
        <v>9.2533000000000003E-4</v>
      </c>
      <c r="L378" s="133">
        <v>4.8285999999999997E-3</v>
      </c>
      <c r="M378" s="133">
        <v>4.3848999999999997E-3</v>
      </c>
      <c r="N378" s="133">
        <v>9.8884000000000003E-3</v>
      </c>
      <c r="O378" s="133">
        <v>1.4061000000000001E-2</v>
      </c>
      <c r="P378" s="133">
        <v>2.7482000000000001E-3</v>
      </c>
      <c r="Q378" s="133">
        <v>1.4580999999999999E-3</v>
      </c>
    </row>
    <row r="379" spans="1:17" x14ac:dyDescent="0.25">
      <c r="A379" s="14"/>
      <c r="B379" s="136" t="s">
        <v>63</v>
      </c>
      <c r="C379" s="135" t="s">
        <v>998</v>
      </c>
      <c r="D379" s="118">
        <v>7866711</v>
      </c>
      <c r="E379" s="118"/>
      <c r="F379" s="132">
        <v>28.992553881278535</v>
      </c>
      <c r="G379" s="132">
        <v>9.7710940639269168</v>
      </c>
      <c r="H379" s="133">
        <v>1.9765E-3</v>
      </c>
      <c r="I379" s="133">
        <v>7.5255999999999999E-4</v>
      </c>
      <c r="J379" s="133">
        <v>8.9755E-4</v>
      </c>
      <c r="K379" s="133">
        <v>5.0487999999999998E-4</v>
      </c>
      <c r="L379" s="133">
        <v>7.0733999999999997E-3</v>
      </c>
      <c r="M379" s="133">
        <v>1.8449E-2</v>
      </c>
      <c r="N379" s="133">
        <v>2.2929000000000001E-3</v>
      </c>
      <c r="O379" s="133">
        <v>1.6548999999999999E-3</v>
      </c>
      <c r="P379" s="133">
        <v>1.9222E-3</v>
      </c>
      <c r="Q379" s="133">
        <v>7.8096999999999997E-4</v>
      </c>
    </row>
    <row r="380" spans="1:17" x14ac:dyDescent="0.25">
      <c r="A380" s="14"/>
      <c r="B380" s="136" t="s">
        <v>64</v>
      </c>
      <c r="C380" s="135" t="s">
        <v>999</v>
      </c>
      <c r="D380" s="118">
        <v>8093211</v>
      </c>
      <c r="E380" s="118"/>
      <c r="F380" s="132">
        <v>5.4591611219830405</v>
      </c>
      <c r="G380" s="132">
        <v>11.123519243313764</v>
      </c>
      <c r="H380" s="133">
        <v>4.6581999999999998E-4</v>
      </c>
      <c r="I380" s="133">
        <v>5.8925000000000004E-4</v>
      </c>
      <c r="J380" s="133">
        <v>8.6236000000000004E-3</v>
      </c>
      <c r="K380" s="133">
        <v>0.11032</v>
      </c>
      <c r="L380" s="133">
        <v>1.9165999999999999E-4</v>
      </c>
      <c r="M380" s="133">
        <v>4.0768E-4</v>
      </c>
      <c r="N380" s="133">
        <v>2.3452E-4</v>
      </c>
      <c r="O380" s="133">
        <v>6.0243999999999999E-4</v>
      </c>
      <c r="P380" s="133">
        <v>4.37E-4</v>
      </c>
      <c r="Q380" s="133">
        <v>3.7267000000000002E-4</v>
      </c>
    </row>
    <row r="381" spans="1:17" x14ac:dyDescent="0.25">
      <c r="A381" s="14"/>
      <c r="B381" s="136" t="s">
        <v>64</v>
      </c>
      <c r="C381" s="135" t="s">
        <v>1000</v>
      </c>
      <c r="D381" s="118">
        <v>12804611</v>
      </c>
      <c r="E381" s="118"/>
      <c r="F381" s="132">
        <v>23.533986301369861</v>
      </c>
      <c r="G381" s="132">
        <v>64.676552511415267</v>
      </c>
      <c r="H381" s="133">
        <v>1.0926E-3</v>
      </c>
      <c r="I381" s="133">
        <v>2.7442E-3</v>
      </c>
      <c r="J381" s="133">
        <v>6.3950999999999999E-3</v>
      </c>
      <c r="K381" s="133">
        <v>5.4577000000000001E-2</v>
      </c>
      <c r="L381" s="133">
        <v>5.5632000000000001E-4</v>
      </c>
      <c r="M381" s="133">
        <v>3.3895000000000002E-3</v>
      </c>
      <c r="N381" s="133">
        <v>1.0187E-3</v>
      </c>
      <c r="O381" s="133">
        <v>3.1373999999999998E-3</v>
      </c>
      <c r="P381" s="133">
        <v>1.4571E-3</v>
      </c>
      <c r="Q381" s="133">
        <v>1.9487E-3</v>
      </c>
    </row>
    <row r="382" spans="1:17" x14ac:dyDescent="0.25">
      <c r="A382" s="14"/>
      <c r="B382" s="136" t="s">
        <v>65</v>
      </c>
      <c r="C382" s="135" t="s">
        <v>1001</v>
      </c>
      <c r="D382" s="118">
        <v>7814711</v>
      </c>
      <c r="E382" s="118">
        <v>1</v>
      </c>
      <c r="F382" s="132">
        <v>304.2</v>
      </c>
      <c r="G382" s="132">
        <v>47.9</v>
      </c>
      <c r="H382" s="133">
        <v>6.6677000000000004E-3</v>
      </c>
      <c r="I382" s="133">
        <v>9.1770000000000003E-4</v>
      </c>
      <c r="J382" s="133">
        <v>8.9286000000000001E-3</v>
      </c>
      <c r="K382" s="133">
        <v>2.6332999999999999E-3</v>
      </c>
      <c r="L382" s="133">
        <v>8.2007E-3</v>
      </c>
      <c r="M382" s="133">
        <v>2.0476000000000001E-3</v>
      </c>
      <c r="N382" s="133">
        <v>6.8567000000000003E-3</v>
      </c>
      <c r="O382" s="133">
        <v>2.5127999999999999E-3</v>
      </c>
      <c r="P382" s="133">
        <v>4.7438000000000003E-3</v>
      </c>
      <c r="Q382" s="133">
        <v>1.4277999999999999E-3</v>
      </c>
    </row>
    <row r="383" spans="1:17" x14ac:dyDescent="0.25">
      <c r="A383" s="14"/>
      <c r="B383" s="136" t="s">
        <v>65</v>
      </c>
      <c r="C383" s="135" t="s">
        <v>1002</v>
      </c>
      <c r="D383" s="118">
        <v>8176611</v>
      </c>
      <c r="E383" s="118">
        <v>1</v>
      </c>
      <c r="F383" s="132">
        <v>207.5</v>
      </c>
      <c r="G383" s="132">
        <v>42.2</v>
      </c>
      <c r="H383" s="133">
        <v>3.6215000000000002E-3</v>
      </c>
      <c r="I383" s="133">
        <v>9.4863E-4</v>
      </c>
      <c r="J383" s="133">
        <v>6.0261000000000004E-3</v>
      </c>
      <c r="K383" s="133">
        <v>2.0214E-3</v>
      </c>
      <c r="L383" s="133">
        <v>3.4703999999999998E-3</v>
      </c>
      <c r="M383" s="133">
        <v>1.0326999999999999E-3</v>
      </c>
      <c r="N383" s="133">
        <v>6.8234000000000003E-3</v>
      </c>
      <c r="O383" s="133">
        <v>2.6118000000000001E-3</v>
      </c>
      <c r="P383" s="133">
        <v>3.9992999999999999E-3</v>
      </c>
      <c r="Q383" s="133">
        <v>6.7659999999999997E-4</v>
      </c>
    </row>
    <row r="384" spans="1:17" x14ac:dyDescent="0.25">
      <c r="A384" s="14"/>
      <c r="B384" s="136" t="s">
        <v>65</v>
      </c>
      <c r="C384" s="135" t="s">
        <v>1003</v>
      </c>
      <c r="D384" s="118">
        <v>8091511</v>
      </c>
      <c r="E384" s="118">
        <v>4</v>
      </c>
      <c r="F384" s="132">
        <v>979.9</v>
      </c>
      <c r="G384" s="132">
        <v>587.70000000000005</v>
      </c>
      <c r="H384" s="133">
        <v>2.5895000000000001E-2</v>
      </c>
      <c r="I384" s="133">
        <v>1.6250000000000001E-2</v>
      </c>
      <c r="J384" s="133">
        <v>2.4471E-2</v>
      </c>
      <c r="K384" s="133">
        <v>2.2977999999999998E-2</v>
      </c>
      <c r="L384" s="133">
        <v>3.3086999999999998E-2</v>
      </c>
      <c r="M384" s="133">
        <v>3.9229E-2</v>
      </c>
      <c r="N384" s="133">
        <v>5.9325000000000003E-2</v>
      </c>
      <c r="O384" s="133">
        <v>6.6847000000000004E-2</v>
      </c>
      <c r="P384" s="133">
        <v>1.6324000000000002E-2</v>
      </c>
      <c r="Q384" s="133">
        <v>1.3391E-2</v>
      </c>
    </row>
    <row r="385" spans="1:17" x14ac:dyDescent="0.25">
      <c r="A385" s="14"/>
      <c r="B385" s="136" t="s">
        <v>65</v>
      </c>
      <c r="C385" s="135" t="s">
        <v>1004</v>
      </c>
      <c r="D385" s="118">
        <v>7991711</v>
      </c>
      <c r="E385" s="118">
        <v>44</v>
      </c>
      <c r="F385" s="132">
        <v>216.3</v>
      </c>
      <c r="G385" s="132">
        <v>92.7</v>
      </c>
      <c r="H385" s="133">
        <v>6.7156999999999998E-3</v>
      </c>
      <c r="I385" s="133">
        <v>5.2306999999999996E-3</v>
      </c>
      <c r="J385" s="133">
        <v>4.1522E-3</v>
      </c>
      <c r="K385" s="133">
        <v>4.0961000000000001E-3</v>
      </c>
      <c r="L385" s="133">
        <v>1.7543E-2</v>
      </c>
      <c r="M385" s="133">
        <v>1.4652999999999999E-2</v>
      </c>
      <c r="N385" s="133">
        <v>2.0177E-2</v>
      </c>
      <c r="O385" s="133">
        <v>2.8369999999999999E-2</v>
      </c>
      <c r="P385" s="133">
        <v>5.6150999999999996E-3</v>
      </c>
      <c r="Q385" s="133">
        <v>4.1038999999999997E-3</v>
      </c>
    </row>
    <row r="386" spans="1:17" x14ac:dyDescent="0.25">
      <c r="A386" s="14"/>
      <c r="B386" s="137" t="s">
        <v>65</v>
      </c>
      <c r="C386" s="138" t="s">
        <v>1005</v>
      </c>
      <c r="D386" s="116">
        <v>8105211</v>
      </c>
      <c r="E386" s="116">
        <v>43101</v>
      </c>
      <c r="F386" s="139">
        <v>2184.9</v>
      </c>
      <c r="G386" s="139">
        <v>1124.2</v>
      </c>
      <c r="H386" s="133">
        <v>6.4438999999999996E-2</v>
      </c>
      <c r="I386" s="133">
        <v>5.9584999999999999E-2</v>
      </c>
      <c r="J386" s="133">
        <v>6.0669000000000001E-2</v>
      </c>
      <c r="K386" s="133">
        <v>3.6836000000000001E-2</v>
      </c>
      <c r="L386" s="133">
        <v>8.0519999999999994E-2</v>
      </c>
      <c r="M386" s="133">
        <v>6.6765000000000005E-2</v>
      </c>
      <c r="N386" s="133">
        <v>0.25814999999999999</v>
      </c>
      <c r="O386" s="133">
        <v>0.45483000000000001</v>
      </c>
      <c r="P386" s="133">
        <v>5.7216000000000003E-2</v>
      </c>
      <c r="Q386" s="133">
        <v>4.1091999999999997E-2</v>
      </c>
    </row>
    <row r="387" spans="1:17" x14ac:dyDescent="0.25">
      <c r="A387" s="14"/>
      <c r="B387" s="136" t="s">
        <v>65</v>
      </c>
      <c r="C387" s="135" t="s">
        <v>1006</v>
      </c>
      <c r="D387" s="118">
        <v>7968211</v>
      </c>
      <c r="E387" s="118" t="s">
        <v>1007</v>
      </c>
      <c r="F387" s="132">
        <v>542.9</v>
      </c>
      <c r="G387" s="132">
        <v>8.6999999999999993</v>
      </c>
      <c r="H387" s="133">
        <v>2.2263999999999999E-2</v>
      </c>
      <c r="I387" s="133">
        <v>3.5143000000000001E-4</v>
      </c>
      <c r="J387" s="133">
        <v>9.7474999999999992E-3</v>
      </c>
      <c r="K387" s="133">
        <v>3.5745999999999998E-4</v>
      </c>
      <c r="L387" s="133">
        <v>2.3005000000000001E-2</v>
      </c>
      <c r="M387" s="133">
        <v>6.5058E-4</v>
      </c>
      <c r="N387" s="133">
        <v>4.0711999999999998E-2</v>
      </c>
      <c r="O387" s="133">
        <v>1.6249000000000001E-3</v>
      </c>
      <c r="P387" s="133">
        <v>1.5596E-2</v>
      </c>
      <c r="Q387" s="133">
        <v>3.7968000000000002E-4</v>
      </c>
    </row>
    <row r="388" spans="1:17" x14ac:dyDescent="0.25">
      <c r="A388" s="14"/>
      <c r="B388" s="136" t="s">
        <v>65</v>
      </c>
      <c r="C388" s="135" t="s">
        <v>1008</v>
      </c>
      <c r="D388" s="118">
        <v>8090911</v>
      </c>
      <c r="E388" s="118"/>
      <c r="F388" s="132">
        <v>28.52496118721459</v>
      </c>
      <c r="G388" s="132">
        <v>18.434246575342438</v>
      </c>
      <c r="H388" s="133">
        <v>6.5910000000000003E-4</v>
      </c>
      <c r="I388" s="133">
        <v>8.9329999999999998E-4</v>
      </c>
      <c r="J388" s="133">
        <v>7.1535000000000001E-4</v>
      </c>
      <c r="K388" s="133">
        <v>1.2354E-3</v>
      </c>
      <c r="L388" s="133">
        <v>8.0029999999999999E-4</v>
      </c>
      <c r="M388" s="133">
        <v>7.8691000000000004E-4</v>
      </c>
      <c r="N388" s="133">
        <v>4.3734000000000004E-3</v>
      </c>
      <c r="O388" s="133">
        <v>1.1564E-2</v>
      </c>
      <c r="P388" s="133">
        <v>6.2379999999999998E-4</v>
      </c>
      <c r="Q388" s="133">
        <v>4.7669999999999999E-4</v>
      </c>
    </row>
    <row r="389" spans="1:17" x14ac:dyDescent="0.25">
      <c r="A389" s="14"/>
      <c r="B389" s="137" t="s">
        <v>65</v>
      </c>
      <c r="C389" s="138" t="s">
        <v>1009</v>
      </c>
      <c r="D389" s="116">
        <v>8325211</v>
      </c>
      <c r="E389" s="118"/>
      <c r="F389" s="132">
        <v>65.162260273972578</v>
      </c>
      <c r="G389" s="132">
        <v>417.50913242008869</v>
      </c>
      <c r="H389" s="133">
        <v>1.8871000000000001E-3</v>
      </c>
      <c r="I389" s="133">
        <v>2.0456999999999999E-2</v>
      </c>
      <c r="J389" s="133">
        <v>1.4889E-3</v>
      </c>
      <c r="K389" s="133">
        <v>2.3496E-2</v>
      </c>
      <c r="L389" s="133">
        <v>5.3095E-3</v>
      </c>
      <c r="M389" s="133">
        <v>5.679E-2</v>
      </c>
      <c r="N389" s="133">
        <v>8.0950999999999992E-3</v>
      </c>
      <c r="O389" s="133">
        <v>0.29366999999999999</v>
      </c>
      <c r="P389" s="133">
        <v>1.4279E-3</v>
      </c>
      <c r="Q389" s="133">
        <v>1.1579000000000001E-2</v>
      </c>
    </row>
    <row r="390" spans="1:17" x14ac:dyDescent="0.25">
      <c r="A390" s="14"/>
      <c r="B390" s="136" t="s">
        <v>66</v>
      </c>
      <c r="C390" s="135" t="s">
        <v>1010</v>
      </c>
      <c r="D390" s="118">
        <v>7219511</v>
      </c>
      <c r="E390" s="118">
        <v>56897</v>
      </c>
      <c r="F390" s="132">
        <v>226.8</v>
      </c>
      <c r="G390" s="132">
        <v>26</v>
      </c>
      <c r="H390" s="133">
        <v>3.8140000000000001E-3</v>
      </c>
      <c r="I390" s="133">
        <v>3.0781E-4</v>
      </c>
      <c r="J390" s="133">
        <v>4.5583999999999998E-3</v>
      </c>
      <c r="K390" s="133">
        <v>9.2734000000000002E-4</v>
      </c>
      <c r="L390" s="133">
        <v>4.2775000000000001E-3</v>
      </c>
      <c r="M390" s="133">
        <v>4.1407E-4</v>
      </c>
      <c r="N390" s="133">
        <v>6.1970999999999997E-3</v>
      </c>
      <c r="O390" s="133">
        <v>6.2418E-4</v>
      </c>
      <c r="P390" s="133">
        <v>4.1564999999999996E-3</v>
      </c>
      <c r="Q390" s="133">
        <v>2.7269000000000002E-4</v>
      </c>
    </row>
    <row r="391" spans="1:17" x14ac:dyDescent="0.25">
      <c r="A391" s="14"/>
      <c r="B391" s="136" t="s">
        <v>66</v>
      </c>
      <c r="C391" s="135" t="s">
        <v>1011</v>
      </c>
      <c r="D391" s="118">
        <v>7997111</v>
      </c>
      <c r="E391" s="118">
        <v>65589</v>
      </c>
      <c r="F391" s="132">
        <v>542.4</v>
      </c>
      <c r="G391" s="132">
        <v>22.8</v>
      </c>
      <c r="H391" s="133">
        <v>1.3074000000000001E-2</v>
      </c>
      <c r="I391" s="133">
        <v>2.6585999999999998E-4</v>
      </c>
      <c r="J391" s="133">
        <v>1.0215E-2</v>
      </c>
      <c r="K391" s="133">
        <v>6.8581000000000002E-4</v>
      </c>
      <c r="L391" s="133">
        <v>1.0392999999999999E-2</v>
      </c>
      <c r="M391" s="133">
        <v>3.4856999999999998E-4</v>
      </c>
      <c r="N391" s="133">
        <v>1.2914999999999999E-2</v>
      </c>
      <c r="O391" s="133">
        <v>4.3392000000000002E-4</v>
      </c>
      <c r="P391" s="133">
        <v>1.2355E-2</v>
      </c>
      <c r="Q391" s="133">
        <v>2.7199E-4</v>
      </c>
    </row>
    <row r="392" spans="1:17" x14ac:dyDescent="0.25">
      <c r="A392" s="14"/>
      <c r="B392" s="136" t="s">
        <v>66</v>
      </c>
      <c r="C392" s="135" t="s">
        <v>1011</v>
      </c>
      <c r="D392" s="118">
        <v>7997111</v>
      </c>
      <c r="E392" s="118">
        <v>65590</v>
      </c>
      <c r="F392" s="132">
        <v>537.79999999999995</v>
      </c>
      <c r="G392" s="132">
        <v>23.2</v>
      </c>
      <c r="H392" s="133">
        <v>1.2963000000000001E-2</v>
      </c>
      <c r="I392" s="133">
        <v>2.7055999999999998E-4</v>
      </c>
      <c r="J392" s="133">
        <v>1.0129000000000001E-2</v>
      </c>
      <c r="K392" s="133">
        <v>6.9813000000000004E-4</v>
      </c>
      <c r="L392" s="133">
        <v>1.0304000000000001E-2</v>
      </c>
      <c r="M392" s="133">
        <v>3.5471999999999999E-4</v>
      </c>
      <c r="N392" s="133">
        <v>1.2806E-2</v>
      </c>
      <c r="O392" s="133">
        <v>4.417E-4</v>
      </c>
      <c r="P392" s="133">
        <v>1.2251E-2</v>
      </c>
      <c r="Q392" s="133">
        <v>2.7690000000000001E-4</v>
      </c>
    </row>
    <row r="393" spans="1:17" x14ac:dyDescent="0.25">
      <c r="A393" s="14"/>
      <c r="B393" s="136" t="s">
        <v>66</v>
      </c>
      <c r="C393" s="135" t="s">
        <v>1012</v>
      </c>
      <c r="D393" s="118">
        <v>15485811</v>
      </c>
      <c r="E393" s="118">
        <v>146164</v>
      </c>
      <c r="F393" s="132">
        <v>341.3</v>
      </c>
      <c r="G393" s="132">
        <v>40.299999999999997</v>
      </c>
      <c r="H393" s="133">
        <v>4.6899999999999997E-3</v>
      </c>
      <c r="I393" s="133">
        <v>2.8912000000000002E-4</v>
      </c>
      <c r="J393" s="133">
        <v>9.1118999999999992E-3</v>
      </c>
      <c r="K393" s="133">
        <v>1.2593000000000001E-3</v>
      </c>
      <c r="L393" s="133">
        <v>4.4822999999999998E-3</v>
      </c>
      <c r="M393" s="133">
        <v>7.0536999999999998E-4</v>
      </c>
      <c r="N393" s="133">
        <v>6.8884999999999997E-3</v>
      </c>
      <c r="O393" s="133">
        <v>5.3846000000000005E-4</v>
      </c>
      <c r="P393" s="133">
        <v>4.2081999999999996E-3</v>
      </c>
      <c r="Q393" s="133">
        <v>3.2730999999999998E-4</v>
      </c>
    </row>
    <row r="394" spans="1:17" x14ac:dyDescent="0.25">
      <c r="A394" s="14"/>
      <c r="B394" s="136" t="s">
        <v>66</v>
      </c>
      <c r="C394" s="135" t="s">
        <v>1012</v>
      </c>
      <c r="D394" s="118">
        <v>15485811</v>
      </c>
      <c r="E394" s="118">
        <v>146165</v>
      </c>
      <c r="F394" s="132">
        <v>362.3</v>
      </c>
      <c r="G394" s="132">
        <v>40.9</v>
      </c>
      <c r="H394" s="133">
        <v>4.9785000000000003E-3</v>
      </c>
      <c r="I394" s="133">
        <v>2.9356E-4</v>
      </c>
      <c r="J394" s="133">
        <v>9.6725999999999999E-3</v>
      </c>
      <c r="K394" s="133">
        <v>1.2780000000000001E-3</v>
      </c>
      <c r="L394" s="133">
        <v>4.7580000000000001E-3</v>
      </c>
      <c r="M394" s="133">
        <v>7.161E-4</v>
      </c>
      <c r="N394" s="133">
        <v>7.3124000000000001E-3</v>
      </c>
      <c r="O394" s="133">
        <v>5.4653000000000004E-4</v>
      </c>
      <c r="P394" s="133">
        <v>4.4670999999999999E-3</v>
      </c>
      <c r="Q394" s="133">
        <v>3.3223999999999998E-4</v>
      </c>
    </row>
    <row r="395" spans="1:17" x14ac:dyDescent="0.25">
      <c r="A395" s="14"/>
      <c r="B395" s="137" t="s">
        <v>66</v>
      </c>
      <c r="C395" s="138" t="s">
        <v>1013</v>
      </c>
      <c r="D395" s="116">
        <v>8131111</v>
      </c>
      <c r="E395" s="116">
        <v>147671</v>
      </c>
      <c r="F395" s="139">
        <v>4495.2</v>
      </c>
      <c r="G395" s="139">
        <v>368.7</v>
      </c>
      <c r="H395" s="133">
        <v>8.9285000000000003E-2</v>
      </c>
      <c r="I395" s="133">
        <v>4.9404000000000002E-3</v>
      </c>
      <c r="J395" s="133">
        <v>0.11564000000000001</v>
      </c>
      <c r="K395" s="133">
        <v>1.9234999999999999E-2</v>
      </c>
      <c r="L395" s="133">
        <v>9.0493000000000004E-2</v>
      </c>
      <c r="M395" s="133">
        <v>9.9068000000000003E-3</v>
      </c>
      <c r="N395" s="133">
        <v>0.13149</v>
      </c>
      <c r="O395" s="133">
        <v>7.3911000000000003E-3</v>
      </c>
      <c r="P395" s="133">
        <v>8.6271E-2</v>
      </c>
      <c r="Q395" s="133">
        <v>4.5554000000000002E-3</v>
      </c>
    </row>
    <row r="396" spans="1:17" x14ac:dyDescent="0.25">
      <c r="A396" s="14"/>
      <c r="B396" s="136" t="s">
        <v>66</v>
      </c>
      <c r="C396" s="135" t="s">
        <v>1014</v>
      </c>
      <c r="D396" s="118">
        <v>8130511</v>
      </c>
      <c r="E396" s="118">
        <v>152405</v>
      </c>
      <c r="F396" s="132">
        <v>303</v>
      </c>
      <c r="G396" s="132">
        <v>63.2</v>
      </c>
      <c r="H396" s="133">
        <v>4.4533999999999997E-3</v>
      </c>
      <c r="I396" s="133">
        <v>5.2733000000000001E-4</v>
      </c>
      <c r="J396" s="133">
        <v>8.2026000000000009E-3</v>
      </c>
      <c r="K396" s="133">
        <v>3.7142E-3</v>
      </c>
      <c r="L396" s="133">
        <v>5.0689000000000003E-3</v>
      </c>
      <c r="M396" s="133">
        <v>1.5866000000000001E-3</v>
      </c>
      <c r="N396" s="133">
        <v>6.6008999999999998E-3</v>
      </c>
      <c r="O396" s="133">
        <v>1.0152E-3</v>
      </c>
      <c r="P396" s="133">
        <v>3.6200999999999998E-3</v>
      </c>
      <c r="Q396" s="133">
        <v>7.2203000000000002E-4</v>
      </c>
    </row>
    <row r="397" spans="1:17" x14ac:dyDescent="0.25">
      <c r="A397" s="14"/>
      <c r="B397" s="136" t="s">
        <v>66</v>
      </c>
      <c r="C397" s="135" t="s">
        <v>1014</v>
      </c>
      <c r="D397" s="118">
        <v>8130511</v>
      </c>
      <c r="E397" s="118">
        <v>152407</v>
      </c>
      <c r="F397" s="132">
        <v>358.6</v>
      </c>
      <c r="G397" s="132">
        <v>66.2</v>
      </c>
      <c r="H397" s="133">
        <v>5.2716000000000004E-3</v>
      </c>
      <c r="I397" s="133">
        <v>5.5347999999999997E-4</v>
      </c>
      <c r="J397" s="133">
        <v>9.7144999999999992E-3</v>
      </c>
      <c r="K397" s="133">
        <v>3.8964E-3</v>
      </c>
      <c r="L397" s="133">
        <v>6.0001999999999998E-3</v>
      </c>
      <c r="M397" s="133">
        <v>1.6642E-3</v>
      </c>
      <c r="N397" s="133">
        <v>7.8131999999999993E-3</v>
      </c>
      <c r="O397" s="133">
        <v>1.0642E-3</v>
      </c>
      <c r="P397" s="133">
        <v>4.2881000000000004E-3</v>
      </c>
      <c r="Q397" s="133">
        <v>7.5677000000000003E-4</v>
      </c>
    </row>
    <row r="398" spans="1:17" x14ac:dyDescent="0.25">
      <c r="A398" s="14"/>
      <c r="B398" s="136" t="s">
        <v>66</v>
      </c>
      <c r="C398" s="135" t="s">
        <v>1015</v>
      </c>
      <c r="D398" s="118">
        <v>8252111</v>
      </c>
      <c r="E398" s="118">
        <v>184509</v>
      </c>
      <c r="F398" s="132">
        <v>609.9</v>
      </c>
      <c r="G398" s="132">
        <v>57.5</v>
      </c>
      <c r="H398" s="133">
        <v>1.5572000000000001E-2</v>
      </c>
      <c r="I398" s="133">
        <v>1.4216999999999999E-3</v>
      </c>
      <c r="J398" s="133">
        <v>1.7136999999999999E-2</v>
      </c>
      <c r="K398" s="133">
        <v>1.784E-3</v>
      </c>
      <c r="L398" s="133">
        <v>1.8495999999999999E-2</v>
      </c>
      <c r="M398" s="133">
        <v>2.2731000000000001E-3</v>
      </c>
      <c r="N398" s="133">
        <v>1.3717E-2</v>
      </c>
      <c r="O398" s="133">
        <v>1.9781999999999998E-3</v>
      </c>
      <c r="P398" s="133">
        <v>1.6174000000000001E-2</v>
      </c>
      <c r="Q398" s="133">
        <v>9.2181000000000001E-4</v>
      </c>
    </row>
    <row r="399" spans="1:17" x14ac:dyDescent="0.25">
      <c r="A399" s="14"/>
      <c r="B399" s="136" t="s">
        <v>66</v>
      </c>
      <c r="C399" s="135" t="s">
        <v>1016</v>
      </c>
      <c r="D399" s="118">
        <v>7416411</v>
      </c>
      <c r="E399" s="118">
        <v>250250</v>
      </c>
      <c r="F399" s="132">
        <v>466.2</v>
      </c>
      <c r="G399" s="132">
        <v>42</v>
      </c>
      <c r="H399" s="133">
        <v>1.0375000000000001E-2</v>
      </c>
      <c r="I399" s="133">
        <v>5.7041000000000004E-4</v>
      </c>
      <c r="J399" s="133">
        <v>1.0302E-2</v>
      </c>
      <c r="K399" s="133">
        <v>1.4215E-3</v>
      </c>
      <c r="L399" s="133">
        <v>9.5937000000000001E-3</v>
      </c>
      <c r="M399" s="133">
        <v>7.8144E-4</v>
      </c>
      <c r="N399" s="133">
        <v>1.2463E-2</v>
      </c>
      <c r="O399" s="133">
        <v>8.2187000000000004E-4</v>
      </c>
      <c r="P399" s="133">
        <v>1.0104E-2</v>
      </c>
      <c r="Q399" s="133">
        <v>4.7291999999999999E-4</v>
      </c>
    </row>
    <row r="400" spans="1:17" x14ac:dyDescent="0.25">
      <c r="A400" s="14"/>
      <c r="B400" s="136" t="s">
        <v>66</v>
      </c>
      <c r="C400" s="135" t="s">
        <v>1017</v>
      </c>
      <c r="D400" s="118">
        <v>8170411</v>
      </c>
      <c r="E400" s="118">
        <v>253630</v>
      </c>
      <c r="F400" s="132">
        <v>394.1</v>
      </c>
      <c r="G400" s="132">
        <v>43.7</v>
      </c>
      <c r="H400" s="133">
        <v>9.2341999999999997E-3</v>
      </c>
      <c r="I400" s="133">
        <v>7.0644999999999996E-4</v>
      </c>
      <c r="J400" s="133">
        <v>8.8886999999999994E-3</v>
      </c>
      <c r="K400" s="133">
        <v>1.8081E-3</v>
      </c>
      <c r="L400" s="133">
        <v>9.6939999999999995E-3</v>
      </c>
      <c r="M400" s="133">
        <v>8.4203000000000001E-4</v>
      </c>
      <c r="N400" s="133">
        <v>1.1179E-2</v>
      </c>
      <c r="O400" s="133">
        <v>9.9159000000000009E-4</v>
      </c>
      <c r="P400" s="133">
        <v>9.0551999999999994E-3</v>
      </c>
      <c r="Q400" s="133">
        <v>6.0141000000000003E-4</v>
      </c>
    </row>
    <row r="401" spans="1:17" x14ac:dyDescent="0.25">
      <c r="A401" s="14"/>
      <c r="B401" s="136" t="s">
        <v>66</v>
      </c>
      <c r="C401" s="135" t="s">
        <v>1018</v>
      </c>
      <c r="D401" s="118">
        <v>9301711</v>
      </c>
      <c r="E401" s="118">
        <v>2170429</v>
      </c>
      <c r="F401" s="132">
        <v>490.2</v>
      </c>
      <c r="G401" s="132">
        <v>176.7</v>
      </c>
      <c r="H401" s="133">
        <v>8.4227999999999994E-3</v>
      </c>
      <c r="I401" s="133">
        <v>1.256E-3</v>
      </c>
      <c r="J401" s="133">
        <v>1.2257000000000001E-2</v>
      </c>
      <c r="K401" s="133">
        <v>4.6135999999999998E-3</v>
      </c>
      <c r="L401" s="133">
        <v>7.8079000000000004E-3</v>
      </c>
      <c r="M401" s="133">
        <v>1.8113999999999999E-3</v>
      </c>
      <c r="N401" s="133">
        <v>1.261E-2</v>
      </c>
      <c r="O401" s="133">
        <v>2.5385999999999998E-3</v>
      </c>
      <c r="P401" s="133">
        <v>8.0248999999999997E-3</v>
      </c>
      <c r="Q401" s="133">
        <v>1.6065000000000001E-3</v>
      </c>
    </row>
    <row r="402" spans="1:17" x14ac:dyDescent="0.25">
      <c r="A402" s="14"/>
      <c r="B402" s="136" t="s">
        <v>66</v>
      </c>
      <c r="C402" s="135" t="s">
        <v>1019</v>
      </c>
      <c r="D402" s="118">
        <v>8063611</v>
      </c>
      <c r="E402" s="118"/>
      <c r="F402" s="132">
        <v>53.627077153263492</v>
      </c>
      <c r="G402" s="132">
        <v>74.180419434832217</v>
      </c>
      <c r="H402" s="133">
        <v>9.4017999999999999E-4</v>
      </c>
      <c r="I402" s="133">
        <v>9.778600000000001E-4</v>
      </c>
      <c r="J402" s="133">
        <v>1.0945E-3</v>
      </c>
      <c r="K402" s="133">
        <v>2.4185000000000001E-3</v>
      </c>
      <c r="L402" s="133">
        <v>1.0283E-3</v>
      </c>
      <c r="M402" s="133">
        <v>1.6332E-3</v>
      </c>
      <c r="N402" s="133">
        <v>1.4139999999999999E-3</v>
      </c>
      <c r="O402" s="133">
        <v>1.6202E-3</v>
      </c>
      <c r="P402" s="133">
        <v>1.0295E-3</v>
      </c>
      <c r="Q402" s="133">
        <v>7.0186999999999995E-4</v>
      </c>
    </row>
    <row r="403" spans="1:17" x14ac:dyDescent="0.25">
      <c r="A403" s="14"/>
      <c r="B403" s="136" t="s">
        <v>66</v>
      </c>
      <c r="C403" s="135" t="s">
        <v>1020</v>
      </c>
      <c r="D403" s="118">
        <v>8008811</v>
      </c>
      <c r="E403" s="118"/>
      <c r="F403" s="132">
        <v>465.69356641927584</v>
      </c>
      <c r="G403" s="132">
        <v>520.92245063273015</v>
      </c>
      <c r="H403" s="133">
        <v>8.5511000000000007E-3</v>
      </c>
      <c r="I403" s="133">
        <v>4.1047000000000002E-3</v>
      </c>
      <c r="J403" s="133">
        <v>1.021E-2</v>
      </c>
      <c r="K403" s="133">
        <v>2.0080000000000001E-2</v>
      </c>
      <c r="L403" s="133">
        <v>9.8665999999999997E-3</v>
      </c>
      <c r="M403" s="133">
        <v>5.4822999999999998E-3</v>
      </c>
      <c r="N403" s="133">
        <v>1.261E-2</v>
      </c>
      <c r="O403" s="133">
        <v>5.9382000000000002E-3</v>
      </c>
      <c r="P403" s="133">
        <v>8.5716000000000004E-3</v>
      </c>
      <c r="Q403" s="133">
        <v>4.4954000000000001E-3</v>
      </c>
    </row>
    <row r="404" spans="1:17" x14ac:dyDescent="0.25">
      <c r="A404" s="14"/>
      <c r="B404" s="136" t="s">
        <v>66</v>
      </c>
      <c r="C404" s="135" t="s">
        <v>1010</v>
      </c>
      <c r="D404" s="118">
        <v>7219511</v>
      </c>
      <c r="E404" s="118"/>
      <c r="F404" s="132">
        <v>357.84520865295008</v>
      </c>
      <c r="G404" s="132">
        <v>46.286636934563049</v>
      </c>
      <c r="H404" s="133">
        <v>5.7821000000000001E-3</v>
      </c>
      <c r="I404" s="133">
        <v>5.2222E-4</v>
      </c>
      <c r="J404" s="133">
        <v>7.1285000000000003E-3</v>
      </c>
      <c r="K404" s="133">
        <v>1.5896E-3</v>
      </c>
      <c r="L404" s="133">
        <v>6.5575E-3</v>
      </c>
      <c r="M404" s="133">
        <v>6.9021000000000002E-4</v>
      </c>
      <c r="N404" s="133">
        <v>9.3302000000000003E-3</v>
      </c>
      <c r="O404" s="133">
        <v>1.0954999999999999E-3</v>
      </c>
      <c r="P404" s="133">
        <v>6.2883000000000001E-3</v>
      </c>
      <c r="Q404" s="133">
        <v>4.7859999999999998E-4</v>
      </c>
    </row>
    <row r="405" spans="1:17" x14ac:dyDescent="0.25">
      <c r="A405" s="14"/>
      <c r="B405" s="136" t="s">
        <v>68</v>
      </c>
      <c r="C405" s="135" t="s">
        <v>1021</v>
      </c>
      <c r="D405" s="118">
        <v>3186811</v>
      </c>
      <c r="E405" s="118" t="s">
        <v>1022</v>
      </c>
      <c r="F405" s="132">
        <v>784.2</v>
      </c>
      <c r="G405" s="132">
        <v>161.69999999999999</v>
      </c>
      <c r="H405" s="133">
        <v>1.8477E-2</v>
      </c>
      <c r="I405" s="133">
        <v>2.7774000000000002E-3</v>
      </c>
      <c r="J405" s="133">
        <v>2.9012E-2</v>
      </c>
      <c r="K405" s="133">
        <v>1.3155999999999999E-2</v>
      </c>
      <c r="L405" s="133">
        <v>1.4586999999999999E-2</v>
      </c>
      <c r="M405" s="133">
        <v>7.0143999999999996E-3</v>
      </c>
      <c r="N405" s="133">
        <v>1.8898000000000002E-2</v>
      </c>
      <c r="O405" s="133">
        <v>6.3458000000000004E-3</v>
      </c>
      <c r="P405" s="133">
        <v>1.6945999999999999E-2</v>
      </c>
      <c r="Q405" s="133">
        <v>2.7455000000000001E-3</v>
      </c>
    </row>
    <row r="406" spans="1:17" x14ac:dyDescent="0.25">
      <c r="A406" s="14"/>
      <c r="B406" s="136" t="s">
        <v>68</v>
      </c>
      <c r="C406" s="135" t="s">
        <v>1023</v>
      </c>
      <c r="D406" s="118">
        <v>9248211</v>
      </c>
      <c r="E406" s="118" t="s">
        <v>1022</v>
      </c>
      <c r="F406" s="132">
        <v>509.8</v>
      </c>
      <c r="G406" s="132">
        <v>66.8</v>
      </c>
      <c r="H406" s="133">
        <v>1.2142E-2</v>
      </c>
      <c r="I406" s="133">
        <v>9.2953000000000003E-4</v>
      </c>
      <c r="J406" s="133">
        <v>1.7724E-2</v>
      </c>
      <c r="K406" s="133">
        <v>5.9280000000000001E-3</v>
      </c>
      <c r="L406" s="133">
        <v>9.1585E-3</v>
      </c>
      <c r="M406" s="133">
        <v>2.1821000000000002E-3</v>
      </c>
      <c r="N406" s="133">
        <v>1.3413E-2</v>
      </c>
      <c r="O406" s="133">
        <v>2.3191000000000002E-3</v>
      </c>
      <c r="P406" s="133">
        <v>1.0519000000000001E-2</v>
      </c>
      <c r="Q406" s="133">
        <v>8.6713999999999997E-4</v>
      </c>
    </row>
    <row r="407" spans="1:17" x14ac:dyDescent="0.25">
      <c r="A407" s="14"/>
      <c r="B407" s="136" t="s">
        <v>68</v>
      </c>
      <c r="C407" s="135" t="s">
        <v>1024</v>
      </c>
      <c r="D407" s="118">
        <v>6582111</v>
      </c>
      <c r="E407" s="118" t="s">
        <v>1025</v>
      </c>
      <c r="F407" s="132">
        <v>332.2</v>
      </c>
      <c r="G407" s="132">
        <v>94.5</v>
      </c>
      <c r="H407" s="133">
        <v>5.6477999999999997E-3</v>
      </c>
      <c r="I407" s="133">
        <v>1.7983000000000001E-3</v>
      </c>
      <c r="J407" s="133">
        <v>2.8257999999999998E-2</v>
      </c>
      <c r="K407" s="133">
        <v>1.3014E-2</v>
      </c>
      <c r="L407" s="133">
        <v>5.3426000000000003E-3</v>
      </c>
      <c r="M407" s="133">
        <v>3.1109000000000002E-3</v>
      </c>
      <c r="N407" s="133">
        <v>8.1875999999999997E-3</v>
      </c>
      <c r="O407" s="133">
        <v>4.2399999999999998E-3</v>
      </c>
      <c r="P407" s="133">
        <v>7.4663999999999998E-3</v>
      </c>
      <c r="Q407" s="133">
        <v>1.7535000000000001E-3</v>
      </c>
    </row>
    <row r="408" spans="1:17" x14ac:dyDescent="0.25">
      <c r="A408" s="14"/>
      <c r="B408" s="136" t="s">
        <v>68</v>
      </c>
      <c r="C408" s="135" t="s">
        <v>1026</v>
      </c>
      <c r="D408" s="118">
        <v>3881611</v>
      </c>
      <c r="E408" s="118" t="s">
        <v>1027</v>
      </c>
      <c r="F408" s="132">
        <v>472.9</v>
      </c>
      <c r="G408" s="132">
        <v>329.3</v>
      </c>
      <c r="H408" s="133">
        <v>1.4605E-2</v>
      </c>
      <c r="I408" s="133">
        <v>9.8145000000000003E-3</v>
      </c>
      <c r="J408" s="133">
        <v>3.5210999999999999E-2</v>
      </c>
      <c r="K408" s="133">
        <v>4.9668999999999998E-2</v>
      </c>
      <c r="L408" s="133">
        <v>9.7470999999999999E-3</v>
      </c>
      <c r="M408" s="133">
        <v>1.2968E-2</v>
      </c>
      <c r="N408" s="133">
        <v>1.4396000000000001E-2</v>
      </c>
      <c r="O408" s="133">
        <v>1.9909E-2</v>
      </c>
      <c r="P408" s="133">
        <v>1.2782999999999999E-2</v>
      </c>
      <c r="Q408" s="133">
        <v>1.315E-2</v>
      </c>
    </row>
    <row r="409" spans="1:17" x14ac:dyDescent="0.25">
      <c r="A409" s="14"/>
      <c r="B409" s="136" t="s">
        <v>68</v>
      </c>
      <c r="C409" s="135" t="s">
        <v>1028</v>
      </c>
      <c r="D409" s="118">
        <v>7872711</v>
      </c>
      <c r="E409" s="118" t="s">
        <v>1029</v>
      </c>
      <c r="F409" s="132">
        <v>202.4</v>
      </c>
      <c r="G409" s="132">
        <v>51.6</v>
      </c>
      <c r="H409" s="133">
        <v>4.6915000000000004E-3</v>
      </c>
      <c r="I409" s="133">
        <v>7.6581000000000002E-4</v>
      </c>
      <c r="J409" s="133">
        <v>5.7952999999999998E-3</v>
      </c>
      <c r="K409" s="133">
        <v>2.4031999999999999E-3</v>
      </c>
      <c r="L409" s="133">
        <v>3.6227E-3</v>
      </c>
      <c r="M409" s="133">
        <v>1.6337999999999999E-3</v>
      </c>
      <c r="N409" s="133">
        <v>5.7476999999999997E-3</v>
      </c>
      <c r="O409" s="133">
        <v>2.1790999999999998E-3</v>
      </c>
      <c r="P409" s="133">
        <v>3.3884000000000002E-3</v>
      </c>
      <c r="Q409" s="133">
        <v>7.0394999999999995E-4</v>
      </c>
    </row>
    <row r="410" spans="1:17" x14ac:dyDescent="0.25">
      <c r="A410" s="14"/>
      <c r="B410" s="136" t="s">
        <v>68</v>
      </c>
      <c r="C410" s="135" t="s">
        <v>1030</v>
      </c>
      <c r="D410" s="118">
        <v>6532511</v>
      </c>
      <c r="E410" s="118" t="s">
        <v>1031</v>
      </c>
      <c r="F410" s="132">
        <v>255.5</v>
      </c>
      <c r="G410" s="132">
        <v>50.5</v>
      </c>
      <c r="H410" s="133">
        <v>4.4148E-3</v>
      </c>
      <c r="I410" s="133">
        <v>9.6604000000000004E-4</v>
      </c>
      <c r="J410" s="133">
        <v>2.2332000000000001E-2</v>
      </c>
      <c r="K410" s="133">
        <v>6.7990000000000004E-3</v>
      </c>
      <c r="L410" s="133">
        <v>3.9373000000000003E-3</v>
      </c>
      <c r="M410" s="133">
        <v>1.7155E-3</v>
      </c>
      <c r="N410" s="133">
        <v>7.8811000000000003E-3</v>
      </c>
      <c r="O410" s="133">
        <v>2.6543999999999999E-3</v>
      </c>
      <c r="P410" s="133">
        <v>5.9170000000000004E-3</v>
      </c>
      <c r="Q410" s="133">
        <v>9.4870000000000002E-4</v>
      </c>
    </row>
    <row r="411" spans="1:17" x14ac:dyDescent="0.25">
      <c r="A411" s="14"/>
      <c r="B411" s="136" t="s">
        <v>68</v>
      </c>
      <c r="C411" s="135" t="s">
        <v>1028</v>
      </c>
      <c r="D411" s="118">
        <v>7872711</v>
      </c>
      <c r="E411" s="118" t="s">
        <v>1032</v>
      </c>
      <c r="F411" s="132">
        <v>404.2</v>
      </c>
      <c r="G411" s="132">
        <v>25.8</v>
      </c>
      <c r="H411" s="133">
        <v>9.7248000000000005E-3</v>
      </c>
      <c r="I411" s="133">
        <v>3.8967E-4</v>
      </c>
      <c r="J411" s="133">
        <v>1.3037E-2</v>
      </c>
      <c r="K411" s="133">
        <v>1.1134999999999999E-3</v>
      </c>
      <c r="L411" s="133">
        <v>7.5290000000000001E-3</v>
      </c>
      <c r="M411" s="133">
        <v>9.7375000000000001E-4</v>
      </c>
      <c r="N411" s="133">
        <v>1.2078E-2</v>
      </c>
      <c r="O411" s="133">
        <v>1.2302999999999999E-3</v>
      </c>
      <c r="P411" s="133">
        <v>7.2059999999999997E-3</v>
      </c>
      <c r="Q411" s="133">
        <v>3.9031E-4</v>
      </c>
    </row>
    <row r="412" spans="1:17" x14ac:dyDescent="0.25">
      <c r="A412" s="14"/>
      <c r="B412" s="136" t="s">
        <v>68</v>
      </c>
      <c r="C412" s="135" t="s">
        <v>1033</v>
      </c>
      <c r="D412" s="118">
        <v>4966711</v>
      </c>
      <c r="E412" s="118" t="s">
        <v>1034</v>
      </c>
      <c r="F412" s="132">
        <v>232.9</v>
      </c>
      <c r="G412" s="132">
        <v>13.8</v>
      </c>
      <c r="H412" s="133">
        <v>4.3261999999999997E-3</v>
      </c>
      <c r="I412" s="133">
        <v>2.3525999999999999E-4</v>
      </c>
      <c r="J412" s="133">
        <v>1.6664000000000002E-2</v>
      </c>
      <c r="K412" s="133">
        <v>1.5284999999999999E-3</v>
      </c>
      <c r="L412" s="133">
        <v>3.5977000000000001E-3</v>
      </c>
      <c r="M412" s="133">
        <v>4.0441000000000001E-4</v>
      </c>
      <c r="N412" s="133">
        <v>6.0629000000000004E-3</v>
      </c>
      <c r="O412" s="133">
        <v>6.0625999999999996E-4</v>
      </c>
      <c r="P412" s="133">
        <v>4.9256999999999999E-3</v>
      </c>
      <c r="Q412" s="133">
        <v>2.218E-4</v>
      </c>
    </row>
    <row r="413" spans="1:17" x14ac:dyDescent="0.25">
      <c r="A413" s="14"/>
      <c r="B413" s="136" t="s">
        <v>68</v>
      </c>
      <c r="C413" s="135" t="s">
        <v>1028</v>
      </c>
      <c r="D413" s="118">
        <v>7872711</v>
      </c>
      <c r="E413" s="118" t="s">
        <v>1035</v>
      </c>
      <c r="F413" s="132">
        <v>404.2</v>
      </c>
      <c r="G413" s="132">
        <v>25.8</v>
      </c>
      <c r="H413" s="133">
        <v>9.7269999999999995E-3</v>
      </c>
      <c r="I413" s="133">
        <v>3.8988E-4</v>
      </c>
      <c r="J413" s="133">
        <v>1.3039E-2</v>
      </c>
      <c r="K413" s="133">
        <v>1.1137E-3</v>
      </c>
      <c r="L413" s="133">
        <v>7.5326000000000004E-3</v>
      </c>
      <c r="M413" s="133">
        <v>9.7437000000000001E-4</v>
      </c>
      <c r="N413" s="133">
        <v>1.2082000000000001E-2</v>
      </c>
      <c r="O413" s="133">
        <v>1.2308E-3</v>
      </c>
      <c r="P413" s="133">
        <v>7.2084000000000002E-3</v>
      </c>
      <c r="Q413" s="133">
        <v>3.9050000000000001E-4</v>
      </c>
    </row>
    <row r="414" spans="1:17" x14ac:dyDescent="0.25">
      <c r="A414" s="14"/>
      <c r="B414" s="136" t="s">
        <v>68</v>
      </c>
      <c r="C414" s="135" t="s">
        <v>1036</v>
      </c>
      <c r="D414" s="118">
        <v>7873611</v>
      </c>
      <c r="E414" s="118" t="s">
        <v>1037</v>
      </c>
      <c r="F414" s="132">
        <v>497.9</v>
      </c>
      <c r="G414" s="132">
        <v>266.39999999999998</v>
      </c>
      <c r="H414" s="133">
        <v>1.5292999999999999E-2</v>
      </c>
      <c r="I414" s="133">
        <v>7.6864999999999998E-3</v>
      </c>
      <c r="J414" s="133">
        <v>4.9371999999999999E-2</v>
      </c>
      <c r="K414" s="133">
        <v>4.0758999999999997E-2</v>
      </c>
      <c r="L414" s="133">
        <v>9.5361000000000005E-3</v>
      </c>
      <c r="M414" s="133">
        <v>1.0338E-2</v>
      </c>
      <c r="N414" s="133">
        <v>1.3535E-2</v>
      </c>
      <c r="O414" s="133">
        <v>1.1495999999999999E-2</v>
      </c>
      <c r="P414" s="133">
        <v>1.6701000000000001E-2</v>
      </c>
      <c r="Q414" s="133">
        <v>7.1990999999999999E-3</v>
      </c>
    </row>
    <row r="415" spans="1:17" x14ac:dyDescent="0.25">
      <c r="A415" s="14"/>
      <c r="B415" s="136" t="s">
        <v>68</v>
      </c>
      <c r="C415" s="135" t="s">
        <v>1038</v>
      </c>
      <c r="D415" s="118">
        <v>6582211</v>
      </c>
      <c r="E415" s="118" t="s">
        <v>1039</v>
      </c>
      <c r="F415" s="132">
        <v>477.1</v>
      </c>
      <c r="G415" s="132">
        <v>401.6</v>
      </c>
      <c r="H415" s="133">
        <v>1.1866E-2</v>
      </c>
      <c r="I415" s="133">
        <v>1.2739E-2</v>
      </c>
      <c r="J415" s="133">
        <v>3.6676E-2</v>
      </c>
      <c r="K415" s="133">
        <v>5.8091999999999998E-2</v>
      </c>
      <c r="L415" s="133">
        <v>1.1439E-2</v>
      </c>
      <c r="M415" s="133">
        <v>1.7725999999999999E-2</v>
      </c>
      <c r="N415" s="133">
        <v>1.4269E-2</v>
      </c>
      <c r="O415" s="133">
        <v>2.4060999999999999E-2</v>
      </c>
      <c r="P415" s="133">
        <v>1.3051E-2</v>
      </c>
      <c r="Q415" s="133">
        <v>1.4461999999999999E-2</v>
      </c>
    </row>
    <row r="416" spans="1:17" x14ac:dyDescent="0.25">
      <c r="A416" s="14"/>
      <c r="B416" s="136" t="s">
        <v>68</v>
      </c>
      <c r="C416" s="135" t="s">
        <v>1040</v>
      </c>
      <c r="D416" s="118">
        <v>6463511</v>
      </c>
      <c r="E416" s="118"/>
      <c r="F416" s="132">
        <v>145.19542117060578</v>
      </c>
      <c r="G416" s="132">
        <v>1076.9170147179204</v>
      </c>
      <c r="H416" s="133">
        <v>3.4851000000000001E-3</v>
      </c>
      <c r="I416" s="133">
        <v>3.5687000000000003E-2</v>
      </c>
      <c r="J416" s="133">
        <v>7.4329000000000001E-3</v>
      </c>
      <c r="K416" s="133">
        <v>9.3092999999999995E-2</v>
      </c>
      <c r="L416" s="133">
        <v>2.7894E-3</v>
      </c>
      <c r="M416" s="133">
        <v>2.6839999999999999E-2</v>
      </c>
      <c r="N416" s="133">
        <v>5.1453000000000002E-3</v>
      </c>
      <c r="O416" s="133">
        <v>7.4412000000000006E-2</v>
      </c>
      <c r="P416" s="133">
        <v>3.6002999999999999E-3</v>
      </c>
      <c r="Q416" s="133">
        <v>3.2665E-2</v>
      </c>
    </row>
    <row r="417" spans="1:17" x14ac:dyDescent="0.25">
      <c r="A417" s="14"/>
      <c r="B417" s="136" t="s">
        <v>68</v>
      </c>
      <c r="C417" s="135" t="s">
        <v>1041</v>
      </c>
      <c r="D417" s="118">
        <v>6652211</v>
      </c>
      <c r="E417" s="118"/>
      <c r="F417" s="132">
        <v>67.833767123287672</v>
      </c>
      <c r="G417" s="132">
        <v>300.24020547945167</v>
      </c>
      <c r="H417" s="133">
        <v>2.0969999999999999E-3</v>
      </c>
      <c r="I417" s="133">
        <v>9.3393E-3</v>
      </c>
      <c r="J417" s="133">
        <v>5.6676000000000001E-3</v>
      </c>
      <c r="K417" s="133">
        <v>3.703E-2</v>
      </c>
      <c r="L417" s="133">
        <v>1.4890999999999999E-3</v>
      </c>
      <c r="M417" s="133">
        <v>1.3752E-2</v>
      </c>
      <c r="N417" s="133">
        <v>1.8457E-3</v>
      </c>
      <c r="O417" s="133">
        <v>1.1547E-2</v>
      </c>
      <c r="P417" s="133">
        <v>2.3116E-3</v>
      </c>
      <c r="Q417" s="133">
        <v>6.8723999999999999E-3</v>
      </c>
    </row>
    <row r="418" spans="1:17" x14ac:dyDescent="0.25">
      <c r="A418" s="14"/>
      <c r="B418" s="136" t="s">
        <v>68</v>
      </c>
      <c r="C418" s="135" t="s">
        <v>1042</v>
      </c>
      <c r="D418" s="118">
        <v>7409311</v>
      </c>
      <c r="E418" s="118"/>
      <c r="F418" s="132">
        <v>301.03075865759263</v>
      </c>
      <c r="G418" s="132">
        <v>64.782097891880156</v>
      </c>
      <c r="H418" s="133">
        <v>5.7330999999999997E-3</v>
      </c>
      <c r="I418" s="133">
        <v>1.0794000000000001E-3</v>
      </c>
      <c r="J418" s="133">
        <v>6.9343E-3</v>
      </c>
      <c r="K418" s="133">
        <v>2.5148000000000002E-3</v>
      </c>
      <c r="L418" s="133">
        <v>6.8523000000000004E-3</v>
      </c>
      <c r="M418" s="133">
        <v>1.6354E-3</v>
      </c>
      <c r="N418" s="133">
        <v>8.5226999999999994E-3</v>
      </c>
      <c r="O418" s="133">
        <v>2.3348000000000002E-3</v>
      </c>
      <c r="P418" s="133">
        <v>5.0914999999999997E-3</v>
      </c>
      <c r="Q418" s="133">
        <v>8.8807000000000003E-4</v>
      </c>
    </row>
    <row r="419" spans="1:17" x14ac:dyDescent="0.25">
      <c r="A419" s="14"/>
      <c r="B419" s="136" t="s">
        <v>68</v>
      </c>
      <c r="C419" s="135" t="s">
        <v>1043</v>
      </c>
      <c r="D419" s="118">
        <v>8204511</v>
      </c>
      <c r="E419" s="118"/>
      <c r="F419" s="132">
        <v>336.11551497996533</v>
      </c>
      <c r="G419" s="132">
        <v>708.5352207755144</v>
      </c>
      <c r="H419" s="133">
        <v>6.2735999999999998E-3</v>
      </c>
      <c r="I419" s="133">
        <v>9.7394000000000005E-3</v>
      </c>
      <c r="J419" s="133">
        <v>7.7777000000000002E-3</v>
      </c>
      <c r="K419" s="133">
        <v>3.0921000000000001E-2</v>
      </c>
      <c r="L419" s="133">
        <v>7.4247000000000002E-3</v>
      </c>
      <c r="M419" s="133">
        <v>1.9255000000000001E-2</v>
      </c>
      <c r="N419" s="133">
        <v>8.8237999999999997E-3</v>
      </c>
      <c r="O419" s="133">
        <v>2.4857000000000001E-2</v>
      </c>
      <c r="P419" s="133">
        <v>5.6341000000000004E-3</v>
      </c>
      <c r="Q419" s="133">
        <v>1.0387E-2</v>
      </c>
    </row>
    <row r="420" spans="1:17" x14ac:dyDescent="0.25">
      <c r="A420" s="14"/>
      <c r="B420" s="136" t="s">
        <v>68</v>
      </c>
      <c r="C420" s="135" t="s">
        <v>1024</v>
      </c>
      <c r="D420" s="118">
        <v>6582111</v>
      </c>
      <c r="E420" s="118"/>
      <c r="F420" s="132">
        <v>178.91508653680461</v>
      </c>
      <c r="G420" s="132">
        <v>56.472112995480146</v>
      </c>
      <c r="H420" s="133">
        <v>2.8452E-3</v>
      </c>
      <c r="I420" s="133">
        <v>1.0008E-3</v>
      </c>
      <c r="J420" s="133">
        <v>1.2829999999999999E-2</v>
      </c>
      <c r="K420" s="133">
        <v>6.6493000000000003E-3</v>
      </c>
      <c r="L420" s="133">
        <v>2.6307000000000001E-3</v>
      </c>
      <c r="M420" s="133">
        <v>1.7159E-3</v>
      </c>
      <c r="N420" s="133">
        <v>3.3944000000000001E-3</v>
      </c>
      <c r="O420" s="133">
        <v>1.949E-3</v>
      </c>
      <c r="P420" s="133">
        <v>3.5041999999999998E-3</v>
      </c>
      <c r="Q420" s="133">
        <v>8.2932000000000004E-4</v>
      </c>
    </row>
    <row r="421" spans="1:17" x14ac:dyDescent="0.25">
      <c r="A421" s="14"/>
      <c r="B421" s="136" t="s">
        <v>72</v>
      </c>
      <c r="C421" s="135" t="s">
        <v>1044</v>
      </c>
      <c r="D421" s="118">
        <v>5723011</v>
      </c>
      <c r="E421" s="118">
        <v>8001</v>
      </c>
      <c r="F421" s="132">
        <v>335.4</v>
      </c>
      <c r="G421" s="132">
        <v>56.8</v>
      </c>
      <c r="H421" s="133">
        <v>2.0755000000000001E-3</v>
      </c>
      <c r="I421" s="133">
        <v>3.4217999999999998E-4</v>
      </c>
      <c r="J421" s="133">
        <v>5.2195000000000002E-3</v>
      </c>
      <c r="K421" s="133">
        <v>1.0338999999999999E-3</v>
      </c>
      <c r="L421" s="133">
        <v>2.3183000000000001E-3</v>
      </c>
      <c r="M421" s="133">
        <v>2.5710000000000002E-4</v>
      </c>
      <c r="N421" s="133">
        <v>2.1657999999999998E-3</v>
      </c>
      <c r="O421" s="133">
        <v>2.8794999999999998E-4</v>
      </c>
      <c r="P421" s="133">
        <v>2.0692000000000002E-3</v>
      </c>
      <c r="Q421" s="133">
        <v>2.6685000000000001E-4</v>
      </c>
    </row>
    <row r="422" spans="1:17" x14ac:dyDescent="0.25">
      <c r="A422" s="14"/>
      <c r="B422" s="136" t="s">
        <v>72</v>
      </c>
      <c r="C422" s="135" t="s">
        <v>1044</v>
      </c>
      <c r="D422" s="118">
        <v>5723011</v>
      </c>
      <c r="E422" s="118">
        <v>8301</v>
      </c>
      <c r="F422" s="132">
        <v>295.2</v>
      </c>
      <c r="G422" s="132">
        <v>51.9</v>
      </c>
      <c r="H422" s="133">
        <v>1.8309999999999999E-3</v>
      </c>
      <c r="I422" s="133">
        <v>2.8599000000000002E-4</v>
      </c>
      <c r="J422" s="133">
        <v>4.7781000000000004E-3</v>
      </c>
      <c r="K422" s="133">
        <v>9.7841000000000009E-4</v>
      </c>
      <c r="L422" s="133">
        <v>2.0698000000000001E-3</v>
      </c>
      <c r="M422" s="133">
        <v>2.3237E-4</v>
      </c>
      <c r="N422" s="133">
        <v>1.9530000000000001E-3</v>
      </c>
      <c r="O422" s="133">
        <v>2.6676E-4</v>
      </c>
      <c r="P422" s="133">
        <v>1.8787999999999999E-3</v>
      </c>
      <c r="Q422" s="133">
        <v>2.4497000000000001E-4</v>
      </c>
    </row>
    <row r="423" spans="1:17" x14ac:dyDescent="0.25">
      <c r="A423" s="14"/>
      <c r="B423" s="136" t="s">
        <v>72</v>
      </c>
      <c r="C423" s="135" t="s">
        <v>1045</v>
      </c>
      <c r="D423" s="118">
        <v>3982311</v>
      </c>
      <c r="E423" s="118" t="s">
        <v>1046</v>
      </c>
      <c r="F423" s="132">
        <v>3401.1</v>
      </c>
      <c r="G423" s="132">
        <v>1221.5</v>
      </c>
      <c r="H423" s="133">
        <v>3.8559999999999997E-2</v>
      </c>
      <c r="I423" s="133">
        <v>1.0468E-2</v>
      </c>
      <c r="J423" s="133">
        <v>7.3950000000000002E-2</v>
      </c>
      <c r="K423" s="133">
        <v>4.5324999999999997E-2</v>
      </c>
      <c r="L423" s="133">
        <v>3.7095999999999997E-2</v>
      </c>
      <c r="M423" s="133">
        <v>1.434E-2</v>
      </c>
      <c r="N423" s="133">
        <v>5.8619999999999998E-2</v>
      </c>
      <c r="O423" s="133">
        <v>2.8101999999999999E-2</v>
      </c>
      <c r="P423" s="133">
        <v>4.1085999999999998E-2</v>
      </c>
      <c r="Q423" s="133">
        <v>1.0222999999999999E-2</v>
      </c>
    </row>
    <row r="424" spans="1:17" x14ac:dyDescent="0.25">
      <c r="A424" s="14"/>
      <c r="B424" s="136" t="s">
        <v>72</v>
      </c>
      <c r="C424" s="135" t="s">
        <v>1045</v>
      </c>
      <c r="D424" s="118">
        <v>3982311</v>
      </c>
      <c r="E424" s="118" t="s">
        <v>1047</v>
      </c>
      <c r="F424" s="132">
        <v>291.3</v>
      </c>
      <c r="G424" s="132">
        <v>369.4</v>
      </c>
      <c r="H424" s="133">
        <v>3.4183E-3</v>
      </c>
      <c r="I424" s="133">
        <v>3.9966000000000003E-3</v>
      </c>
      <c r="J424" s="133">
        <v>6.6172999999999996E-3</v>
      </c>
      <c r="K424" s="133">
        <v>1.3502E-2</v>
      </c>
      <c r="L424" s="133">
        <v>3.1914000000000001E-3</v>
      </c>
      <c r="M424" s="133">
        <v>5.1108000000000004E-3</v>
      </c>
      <c r="N424" s="133">
        <v>5.6595999999999999E-3</v>
      </c>
      <c r="O424" s="133">
        <v>9.4725999999999994E-3</v>
      </c>
      <c r="P424" s="133">
        <v>3.6321000000000001E-3</v>
      </c>
      <c r="Q424" s="133">
        <v>3.8839999999999999E-3</v>
      </c>
    </row>
    <row r="425" spans="1:17" x14ac:dyDescent="0.25">
      <c r="A425" s="14"/>
      <c r="B425" s="136" t="s">
        <v>72</v>
      </c>
      <c r="C425" s="135" t="s">
        <v>1045</v>
      </c>
      <c r="D425" s="118">
        <v>3982311</v>
      </c>
      <c r="E425" s="118" t="s">
        <v>1048</v>
      </c>
      <c r="F425" s="132">
        <v>1298.2</v>
      </c>
      <c r="G425" s="132">
        <v>403.9</v>
      </c>
      <c r="H425" s="133">
        <v>1.5295E-2</v>
      </c>
      <c r="I425" s="133">
        <v>3.8722000000000001E-3</v>
      </c>
      <c r="J425" s="133">
        <v>3.0811999999999999E-2</v>
      </c>
      <c r="K425" s="133">
        <v>1.553E-2</v>
      </c>
      <c r="L425" s="133">
        <v>1.4513E-2</v>
      </c>
      <c r="M425" s="133">
        <v>4.5462000000000002E-3</v>
      </c>
      <c r="N425" s="133">
        <v>2.2159999999999999E-2</v>
      </c>
      <c r="O425" s="133">
        <v>9.1427000000000001E-3</v>
      </c>
      <c r="P425" s="133">
        <v>1.6299999999999999E-2</v>
      </c>
      <c r="Q425" s="133">
        <v>3.7664999999999999E-3</v>
      </c>
    </row>
    <row r="426" spans="1:17" x14ac:dyDescent="0.25">
      <c r="A426" s="14"/>
      <c r="B426" s="136" t="s">
        <v>72</v>
      </c>
      <c r="C426" s="135" t="s">
        <v>1049</v>
      </c>
      <c r="D426" s="118">
        <v>4963011</v>
      </c>
      <c r="E426" s="118" t="s">
        <v>1050</v>
      </c>
      <c r="F426" s="132">
        <v>339.7</v>
      </c>
      <c r="G426" s="132">
        <v>198</v>
      </c>
      <c r="H426" s="133">
        <v>4.6905000000000002E-3</v>
      </c>
      <c r="I426" s="133">
        <v>1.2505999999999999E-3</v>
      </c>
      <c r="J426" s="133">
        <v>5.4121999999999998E-3</v>
      </c>
      <c r="K426" s="133">
        <v>4.0432999999999997E-3</v>
      </c>
      <c r="L426" s="133">
        <v>3.0090999999999998E-3</v>
      </c>
      <c r="M426" s="133">
        <v>8.6010000000000004E-4</v>
      </c>
      <c r="N426" s="133">
        <v>2.0825000000000001E-3</v>
      </c>
      <c r="O426" s="133">
        <v>1.2723999999999999E-3</v>
      </c>
      <c r="P426" s="133">
        <v>4.9182000000000002E-3</v>
      </c>
      <c r="Q426" s="133">
        <v>1.1447E-3</v>
      </c>
    </row>
    <row r="427" spans="1:17" x14ac:dyDescent="0.25">
      <c r="A427" s="14"/>
      <c r="B427" s="136" t="s">
        <v>72</v>
      </c>
      <c r="C427" s="135" t="s">
        <v>1049</v>
      </c>
      <c r="D427" s="118">
        <v>4963011</v>
      </c>
      <c r="E427" s="118"/>
      <c r="F427" s="132">
        <v>202.05805936073011</v>
      </c>
      <c r="G427" s="132">
        <v>152.24200913241998</v>
      </c>
      <c r="H427" s="133">
        <v>2.7690000000000002E-3</v>
      </c>
      <c r="I427" s="133">
        <v>9.4244000000000001E-4</v>
      </c>
      <c r="J427" s="133">
        <v>3.1711E-3</v>
      </c>
      <c r="K427" s="133">
        <v>3.0631E-3</v>
      </c>
      <c r="L427" s="133">
        <v>1.7986E-3</v>
      </c>
      <c r="M427" s="133">
        <v>6.3858999999999997E-4</v>
      </c>
      <c r="N427" s="133">
        <v>1.2328E-3</v>
      </c>
      <c r="O427" s="133">
        <v>9.6016000000000005E-4</v>
      </c>
      <c r="P427" s="133">
        <v>2.9310999999999999E-3</v>
      </c>
      <c r="Q427" s="133">
        <v>8.5545E-4</v>
      </c>
    </row>
    <row r="428" spans="1:17" x14ac:dyDescent="0.25">
      <c r="A428" s="14"/>
      <c r="B428" s="136" t="s">
        <v>74</v>
      </c>
      <c r="C428" s="135" t="s">
        <v>1051</v>
      </c>
      <c r="D428" s="118">
        <v>4183311</v>
      </c>
      <c r="E428" s="118">
        <v>1</v>
      </c>
      <c r="F428" s="132">
        <v>260.89999999999998</v>
      </c>
      <c r="G428" s="132">
        <v>106.2</v>
      </c>
      <c r="H428" s="133">
        <v>4.4155000000000002E-3</v>
      </c>
      <c r="I428" s="133">
        <v>1.2117E-3</v>
      </c>
      <c r="J428" s="133">
        <v>1.0708000000000001E-2</v>
      </c>
      <c r="K428" s="133">
        <v>4.0896999999999999E-3</v>
      </c>
      <c r="L428" s="133">
        <v>5.5928999999999996E-3</v>
      </c>
      <c r="M428" s="133">
        <v>1.3550000000000001E-3</v>
      </c>
      <c r="N428" s="133">
        <v>6.1808999999999996E-3</v>
      </c>
      <c r="O428" s="133">
        <v>2.2258E-3</v>
      </c>
      <c r="P428" s="133">
        <v>3.1508999999999999E-3</v>
      </c>
      <c r="Q428" s="133">
        <v>8.4462000000000003E-4</v>
      </c>
    </row>
    <row r="429" spans="1:17" x14ac:dyDescent="0.25">
      <c r="A429" s="14"/>
      <c r="B429" s="136" t="s">
        <v>74</v>
      </c>
      <c r="C429" s="135" t="s">
        <v>1052</v>
      </c>
      <c r="D429" s="118">
        <v>5748611</v>
      </c>
      <c r="E429" s="118">
        <v>1</v>
      </c>
      <c r="F429" s="132">
        <v>659.1</v>
      </c>
      <c r="G429" s="132">
        <v>285.5</v>
      </c>
      <c r="H429" s="133">
        <v>7.4187000000000003E-3</v>
      </c>
      <c r="I429" s="133">
        <v>3.9023999999999999E-3</v>
      </c>
      <c r="J429" s="133">
        <v>1.9369999999999998E-2</v>
      </c>
      <c r="K429" s="133">
        <v>8.2258000000000001E-3</v>
      </c>
      <c r="L429" s="133">
        <v>1.1110999999999999E-2</v>
      </c>
      <c r="M429" s="133">
        <v>2.8135999999999999E-3</v>
      </c>
      <c r="N429" s="133">
        <v>1.1922E-2</v>
      </c>
      <c r="O429" s="133">
        <v>8.7852999999999994E-3</v>
      </c>
      <c r="P429" s="133">
        <v>8.0286000000000003E-3</v>
      </c>
      <c r="Q429" s="133">
        <v>3.7041000000000001E-3</v>
      </c>
    </row>
    <row r="430" spans="1:17" x14ac:dyDescent="0.25">
      <c r="A430" s="14"/>
      <c r="B430" s="136" t="s">
        <v>74</v>
      </c>
      <c r="C430" s="135" t="s">
        <v>1053</v>
      </c>
      <c r="D430" s="118">
        <v>5039811</v>
      </c>
      <c r="E430" s="118">
        <v>4</v>
      </c>
      <c r="F430" s="132">
        <v>437.8</v>
      </c>
      <c r="G430" s="132">
        <v>377.1</v>
      </c>
      <c r="H430" s="133">
        <v>6.4029000000000004E-3</v>
      </c>
      <c r="I430" s="133">
        <v>5.5078000000000002E-3</v>
      </c>
      <c r="J430" s="133">
        <v>1.6629000000000001E-2</v>
      </c>
      <c r="K430" s="133">
        <v>1.2279E-2</v>
      </c>
      <c r="L430" s="133">
        <v>8.2994999999999996E-3</v>
      </c>
      <c r="M430" s="133">
        <v>5.4354E-3</v>
      </c>
      <c r="N430" s="133">
        <v>8.5422999999999992E-3</v>
      </c>
      <c r="O430" s="133">
        <v>1.1887E-2</v>
      </c>
      <c r="P430" s="133">
        <v>5.7865E-3</v>
      </c>
      <c r="Q430" s="133">
        <v>5.0084999999999999E-3</v>
      </c>
    </row>
    <row r="431" spans="1:17" x14ac:dyDescent="0.25">
      <c r="A431" s="14"/>
      <c r="B431" s="136" t="s">
        <v>74</v>
      </c>
      <c r="C431" s="135" t="s">
        <v>1054</v>
      </c>
      <c r="D431" s="118">
        <v>4182011</v>
      </c>
      <c r="E431" s="118"/>
      <c r="F431" s="132">
        <v>207.27949429223722</v>
      </c>
      <c r="G431" s="132">
        <v>435.25844748858395</v>
      </c>
      <c r="H431" s="133">
        <v>5.4565999999999998E-3</v>
      </c>
      <c r="I431" s="133">
        <v>7.1214E-3</v>
      </c>
      <c r="J431" s="133">
        <v>1.5709000000000001E-2</v>
      </c>
      <c r="K431" s="133">
        <v>7.9607999999999998E-2</v>
      </c>
      <c r="L431" s="133">
        <v>3.2667E-3</v>
      </c>
      <c r="M431" s="133">
        <v>7.5459999999999998E-3</v>
      </c>
      <c r="N431" s="133">
        <v>6.3920000000000001E-3</v>
      </c>
      <c r="O431" s="133">
        <v>2.0202000000000001E-2</v>
      </c>
      <c r="P431" s="133">
        <v>5.4314999999999997E-3</v>
      </c>
      <c r="Q431" s="133">
        <v>5.8982000000000001E-3</v>
      </c>
    </row>
    <row r="432" spans="1:17" x14ac:dyDescent="0.25">
      <c r="A432" s="14"/>
      <c r="B432" s="136" t="s">
        <v>74</v>
      </c>
      <c r="C432" s="135" t="s">
        <v>1055</v>
      </c>
      <c r="D432" s="118">
        <v>4938811</v>
      </c>
      <c r="E432" s="118"/>
      <c r="F432" s="132">
        <v>183.82009554794496</v>
      </c>
      <c r="G432" s="132">
        <v>68.720587328766868</v>
      </c>
      <c r="H432" s="133">
        <v>5.4291000000000001E-3</v>
      </c>
      <c r="I432" s="133">
        <v>1.6645E-3</v>
      </c>
      <c r="J432" s="133">
        <v>2.1911E-2</v>
      </c>
      <c r="K432" s="133">
        <v>1.8123E-2</v>
      </c>
      <c r="L432" s="133">
        <v>2.9334000000000001E-3</v>
      </c>
      <c r="M432" s="133">
        <v>1.1203000000000001E-3</v>
      </c>
      <c r="N432" s="133">
        <v>6.1992999999999996E-3</v>
      </c>
      <c r="O432" s="133">
        <v>2.2030000000000001E-3</v>
      </c>
      <c r="P432" s="133">
        <v>5.8688000000000004E-3</v>
      </c>
      <c r="Q432" s="133">
        <v>1.1900999999999999E-3</v>
      </c>
    </row>
    <row r="433" spans="1:17" x14ac:dyDescent="0.25">
      <c r="A433" s="14"/>
      <c r="B433" s="136" t="s">
        <v>74</v>
      </c>
      <c r="C433" s="135" t="s">
        <v>1056</v>
      </c>
      <c r="D433" s="118">
        <v>5795511</v>
      </c>
      <c r="E433" s="118"/>
      <c r="F433" s="132">
        <v>155.49247420091299</v>
      </c>
      <c r="G433" s="132">
        <v>100.03939726027397</v>
      </c>
      <c r="H433" s="133">
        <v>4.0784999999999997E-3</v>
      </c>
      <c r="I433" s="133">
        <v>1.3977E-3</v>
      </c>
      <c r="J433" s="133">
        <v>8.3435999999999996E-3</v>
      </c>
      <c r="K433" s="133">
        <v>1.7361999999999999E-2</v>
      </c>
      <c r="L433" s="133">
        <v>2.1105E-3</v>
      </c>
      <c r="M433" s="133">
        <v>1.4885E-3</v>
      </c>
      <c r="N433" s="133">
        <v>3.8923999999999999E-3</v>
      </c>
      <c r="O433" s="133">
        <v>3.3411000000000001E-3</v>
      </c>
      <c r="P433" s="133">
        <v>3.9180999999999999E-3</v>
      </c>
      <c r="Q433" s="133">
        <v>1.0024000000000001E-3</v>
      </c>
    </row>
    <row r="434" spans="1:17" x14ac:dyDescent="0.25">
      <c r="A434" s="14"/>
      <c r="B434" s="136" t="s">
        <v>78</v>
      </c>
      <c r="C434" s="135" t="s">
        <v>1057</v>
      </c>
      <c r="D434" s="118">
        <v>5782411</v>
      </c>
      <c r="E434" s="118">
        <v>8</v>
      </c>
      <c r="F434" s="132">
        <v>647.79999999999995</v>
      </c>
      <c r="G434" s="132">
        <v>460.6</v>
      </c>
      <c r="H434" s="133">
        <v>9.2137E-3</v>
      </c>
      <c r="I434" s="133">
        <v>5.8893000000000001E-3</v>
      </c>
      <c r="J434" s="133">
        <v>2.0781999999999998E-2</v>
      </c>
      <c r="K434" s="133">
        <v>1.0978999999999999E-2</v>
      </c>
      <c r="L434" s="133">
        <v>1.4822999999999999E-2</v>
      </c>
      <c r="M434" s="133">
        <v>1.7350000000000001E-2</v>
      </c>
      <c r="N434" s="133">
        <v>1.2921999999999999E-2</v>
      </c>
      <c r="O434" s="133">
        <v>7.6971000000000001E-3</v>
      </c>
      <c r="P434" s="133">
        <v>7.5976000000000004E-3</v>
      </c>
      <c r="Q434" s="133">
        <v>7.2474999999999996E-3</v>
      </c>
    </row>
    <row r="435" spans="1:17" x14ac:dyDescent="0.25">
      <c r="A435" s="14"/>
      <c r="B435" s="136" t="s">
        <v>78</v>
      </c>
      <c r="C435" s="135" t="s">
        <v>1058</v>
      </c>
      <c r="D435" s="118">
        <v>4987611</v>
      </c>
      <c r="E435" s="118">
        <v>71</v>
      </c>
      <c r="F435" s="132">
        <v>419</v>
      </c>
      <c r="G435" s="132">
        <v>490.6</v>
      </c>
      <c r="H435" s="133">
        <v>9.7672999999999996E-3</v>
      </c>
      <c r="I435" s="133">
        <v>1.4279999999999999E-2</v>
      </c>
      <c r="J435" s="133">
        <v>1.5545E-2</v>
      </c>
      <c r="K435" s="133">
        <v>4.8261999999999999E-2</v>
      </c>
      <c r="L435" s="133">
        <v>1.0772E-2</v>
      </c>
      <c r="M435" s="133">
        <v>9.1240000000000002E-3</v>
      </c>
      <c r="N435" s="133">
        <v>1.8724000000000001E-2</v>
      </c>
      <c r="O435" s="133">
        <v>3.4596000000000002E-2</v>
      </c>
      <c r="P435" s="133">
        <v>7.1643000000000002E-3</v>
      </c>
      <c r="Q435" s="133">
        <v>1.0364999999999999E-2</v>
      </c>
    </row>
    <row r="436" spans="1:17" x14ac:dyDescent="0.25">
      <c r="A436" s="14"/>
      <c r="B436" s="136" t="s">
        <v>78</v>
      </c>
      <c r="C436" s="135" t="s">
        <v>1059</v>
      </c>
      <c r="D436" s="118">
        <v>4878911</v>
      </c>
      <c r="E436" s="118">
        <v>477</v>
      </c>
      <c r="F436" s="132">
        <v>440.2</v>
      </c>
      <c r="G436" s="132">
        <v>220.2</v>
      </c>
      <c r="H436" s="133">
        <v>6.2713999999999999E-3</v>
      </c>
      <c r="I436" s="133">
        <v>1.9464E-3</v>
      </c>
      <c r="J436" s="133">
        <v>1.1851E-2</v>
      </c>
      <c r="K436" s="133">
        <v>1.3035E-2</v>
      </c>
      <c r="L436" s="133">
        <v>7.3714999999999996E-3</v>
      </c>
      <c r="M436" s="133">
        <v>5.7869000000000002E-3</v>
      </c>
      <c r="N436" s="133">
        <v>9.3428999999999995E-3</v>
      </c>
      <c r="O436" s="133">
        <v>3.4053E-3</v>
      </c>
      <c r="P436" s="133">
        <v>5.2984E-3</v>
      </c>
      <c r="Q436" s="133">
        <v>2.5891E-3</v>
      </c>
    </row>
    <row r="437" spans="1:17" x14ac:dyDescent="0.25">
      <c r="A437" s="14"/>
      <c r="B437" s="136" t="s">
        <v>78</v>
      </c>
      <c r="C437" s="135" t="s">
        <v>1059</v>
      </c>
      <c r="D437" s="118">
        <v>4878911</v>
      </c>
      <c r="E437" s="118"/>
      <c r="F437" s="132">
        <v>216.23387929957994</v>
      </c>
      <c r="G437" s="132">
        <v>115.36166408546967</v>
      </c>
      <c r="H437" s="133">
        <v>3.0314000000000001E-3</v>
      </c>
      <c r="I437" s="133">
        <v>1.0196999999999999E-3</v>
      </c>
      <c r="J437" s="133">
        <v>5.2951999999999999E-3</v>
      </c>
      <c r="K437" s="133">
        <v>6.5011000000000001E-3</v>
      </c>
      <c r="L437" s="133">
        <v>3.6456000000000001E-3</v>
      </c>
      <c r="M437" s="133">
        <v>3.0098999999999998E-3</v>
      </c>
      <c r="N437" s="133">
        <v>4.4654999999999999E-3</v>
      </c>
      <c r="O437" s="133">
        <v>1.8611000000000001E-3</v>
      </c>
      <c r="P437" s="133">
        <v>2.5417999999999999E-3</v>
      </c>
      <c r="Q437" s="133">
        <v>1.1402999999999999E-3</v>
      </c>
    </row>
    <row r="438" spans="1:17" x14ac:dyDescent="0.25">
      <c r="A438" s="14"/>
      <c r="B438" s="30"/>
      <c r="C438" s="40"/>
      <c r="D438" s="14"/>
      <c r="E438" s="49"/>
      <c r="F438" s="49"/>
    </row>
    <row r="439" spans="1:17" x14ac:dyDescent="0.25">
      <c r="A439" s="14"/>
      <c r="B439" s="30"/>
      <c r="C439" s="40"/>
      <c r="D439" s="14"/>
      <c r="E439" s="49"/>
      <c r="F439" s="49"/>
    </row>
    <row r="440" spans="1:17" x14ac:dyDescent="0.25">
      <c r="A440" s="14"/>
      <c r="B440" s="30"/>
      <c r="C440" s="40"/>
      <c r="D440" s="14"/>
      <c r="E440" s="49"/>
      <c r="F440" s="49"/>
    </row>
    <row r="441" spans="1:17" x14ac:dyDescent="0.25">
      <c r="A441" s="14"/>
      <c r="B441" s="30"/>
      <c r="C441" s="40"/>
      <c r="D441" s="14"/>
      <c r="E441" s="49"/>
      <c r="F441" s="49"/>
    </row>
    <row r="442" spans="1:17" x14ac:dyDescent="0.25">
      <c r="A442" s="14"/>
      <c r="B442" s="30"/>
      <c r="C442" s="40"/>
      <c r="D442" s="14"/>
      <c r="E442" s="49"/>
      <c r="F442" s="49"/>
    </row>
    <row r="443" spans="1:17" x14ac:dyDescent="0.25">
      <c r="A443" s="14"/>
      <c r="B443" s="30"/>
      <c r="C443" s="40"/>
      <c r="D443" s="14"/>
      <c r="E443" s="49"/>
      <c r="F443" s="49"/>
    </row>
    <row r="444" spans="1:17" x14ac:dyDescent="0.25">
      <c r="A444" s="14"/>
      <c r="B444" s="30"/>
      <c r="C444" s="40"/>
      <c r="D444" s="14"/>
      <c r="E444" s="49"/>
      <c r="F444" s="49"/>
    </row>
    <row r="445" spans="1:17" x14ac:dyDescent="0.25">
      <c r="A445" s="14"/>
      <c r="B445" s="30"/>
      <c r="C445" s="40"/>
      <c r="D445" s="14"/>
      <c r="E445" s="49"/>
      <c r="F445" s="49"/>
    </row>
    <row r="446" spans="1:17" x14ac:dyDescent="0.25">
      <c r="A446" s="14"/>
      <c r="B446" s="30"/>
      <c r="C446" s="40"/>
      <c r="D446" s="14"/>
      <c r="E446" s="49"/>
      <c r="F446" s="49"/>
    </row>
    <row r="447" spans="1:17" x14ac:dyDescent="0.25">
      <c r="A447" s="14"/>
      <c r="B447" s="30"/>
      <c r="C447" s="40"/>
      <c r="D447" s="14"/>
      <c r="E447" s="49"/>
      <c r="F447" s="49"/>
    </row>
    <row r="448" spans="1:17" x14ac:dyDescent="0.25">
      <c r="A448" s="14"/>
      <c r="B448" s="30"/>
      <c r="C448" s="40"/>
      <c r="D448" s="14"/>
      <c r="E448" s="49"/>
      <c r="F448" s="49"/>
    </row>
    <row r="449" spans="1:6" x14ac:dyDescent="0.25">
      <c r="A449" s="14"/>
      <c r="B449" s="30"/>
      <c r="C449" s="40"/>
      <c r="D449" s="14"/>
      <c r="E449" s="49"/>
      <c r="F449" s="49"/>
    </row>
    <row r="450" spans="1:6" x14ac:dyDescent="0.25">
      <c r="A450" s="14"/>
      <c r="B450" s="30"/>
      <c r="C450" s="40"/>
      <c r="D450" s="14"/>
      <c r="E450" s="49"/>
      <c r="F450" s="49"/>
    </row>
    <row r="451" spans="1:6" x14ac:dyDescent="0.25">
      <c r="A451" s="14"/>
      <c r="B451" s="30"/>
      <c r="C451" s="40"/>
      <c r="D451" s="14"/>
      <c r="E451" s="49"/>
      <c r="F451" s="49"/>
    </row>
    <row r="452" spans="1:6" x14ac:dyDescent="0.25">
      <c r="A452" s="14"/>
      <c r="B452" s="30"/>
      <c r="C452" s="40"/>
      <c r="D452" s="14"/>
      <c r="E452" s="49"/>
      <c r="F452" s="49"/>
    </row>
    <row r="453" spans="1:6" x14ac:dyDescent="0.25">
      <c r="A453" s="14"/>
      <c r="B453" s="30"/>
      <c r="C453" s="40"/>
      <c r="D453" s="14"/>
      <c r="E453" s="49"/>
      <c r="F453" s="49"/>
    </row>
    <row r="454" spans="1:6" x14ac:dyDescent="0.25">
      <c r="A454" s="14"/>
      <c r="B454" s="30"/>
      <c r="C454" s="40"/>
      <c r="D454" s="14"/>
      <c r="E454" s="49"/>
      <c r="F454" s="49"/>
    </row>
    <row r="455" spans="1:6" x14ac:dyDescent="0.25">
      <c r="A455" s="14"/>
      <c r="B455" s="30"/>
      <c r="C455" s="40"/>
      <c r="D455" s="14"/>
      <c r="E455" s="49"/>
      <c r="F455" s="49"/>
    </row>
    <row r="456" spans="1:6" x14ac:dyDescent="0.25">
      <c r="A456" s="14"/>
      <c r="B456" s="30"/>
      <c r="C456" s="40"/>
      <c r="D456" s="14"/>
      <c r="E456" s="49"/>
      <c r="F456" s="49"/>
    </row>
    <row r="457" spans="1:6" x14ac:dyDescent="0.25">
      <c r="A457" s="14"/>
      <c r="B457" s="30"/>
      <c r="C457" s="40"/>
      <c r="D457" s="14"/>
      <c r="E457" s="49"/>
      <c r="F457" s="49"/>
    </row>
    <row r="458" spans="1:6" x14ac:dyDescent="0.25">
      <c r="A458" s="14"/>
      <c r="B458" s="30"/>
      <c r="C458" s="40"/>
      <c r="D458" s="14"/>
      <c r="E458" s="49"/>
      <c r="F458" s="49"/>
    </row>
    <row r="459" spans="1:6" x14ac:dyDescent="0.25">
      <c r="A459" s="14"/>
      <c r="B459" s="30"/>
      <c r="C459" s="40"/>
      <c r="D459" s="14"/>
      <c r="E459" s="49"/>
      <c r="F459" s="49"/>
    </row>
    <row r="460" spans="1:6" x14ac:dyDescent="0.25">
      <c r="A460" s="14"/>
      <c r="B460" s="30"/>
      <c r="C460" s="40"/>
      <c r="D460" s="14"/>
      <c r="E460" s="49"/>
      <c r="F460" s="49"/>
    </row>
    <row r="461" spans="1:6" x14ac:dyDescent="0.25">
      <c r="A461" s="14"/>
      <c r="B461" s="30"/>
      <c r="C461" s="40"/>
      <c r="D461" s="14"/>
      <c r="E461" s="49"/>
      <c r="F461" s="49"/>
    </row>
    <row r="462" spans="1:6" x14ac:dyDescent="0.25">
      <c r="A462" s="14"/>
      <c r="B462" s="30"/>
      <c r="C462" s="40"/>
      <c r="D462" s="14"/>
      <c r="E462" s="49"/>
      <c r="F462" s="49"/>
    </row>
    <row r="463" spans="1:6" x14ac:dyDescent="0.25">
      <c r="A463" s="14"/>
      <c r="B463" s="30"/>
      <c r="C463" s="40"/>
      <c r="D463" s="14"/>
      <c r="E463" s="49"/>
      <c r="F463" s="49"/>
    </row>
    <row r="464" spans="1:6" x14ac:dyDescent="0.25">
      <c r="A464" s="14"/>
      <c r="B464" s="30"/>
      <c r="C464" s="40"/>
      <c r="D464" s="14"/>
      <c r="E464" s="49"/>
      <c r="F464" s="49"/>
    </row>
    <row r="465" spans="1:6" x14ac:dyDescent="0.25">
      <c r="A465" s="14"/>
      <c r="B465" s="30"/>
      <c r="C465" s="40"/>
      <c r="D465" s="14"/>
      <c r="E465" s="49"/>
      <c r="F465" s="49"/>
    </row>
    <row r="466" spans="1:6" x14ac:dyDescent="0.25">
      <c r="A466" s="14"/>
      <c r="B466" s="30"/>
      <c r="C466" s="40"/>
      <c r="D466" s="14"/>
      <c r="E466" s="49"/>
      <c r="F466" s="49"/>
    </row>
    <row r="467" spans="1:6" x14ac:dyDescent="0.25">
      <c r="A467" s="14"/>
      <c r="B467" s="30"/>
      <c r="C467" s="40"/>
      <c r="D467" s="14"/>
      <c r="E467" s="49"/>
      <c r="F467" s="49"/>
    </row>
    <row r="468" spans="1:6" x14ac:dyDescent="0.25">
      <c r="A468" s="14"/>
      <c r="B468" s="30"/>
      <c r="C468" s="40"/>
      <c r="D468" s="14"/>
      <c r="E468" s="49"/>
      <c r="F468" s="49"/>
    </row>
    <row r="469" spans="1:6" x14ac:dyDescent="0.25">
      <c r="A469" s="14"/>
      <c r="B469" s="30"/>
      <c r="C469" s="40"/>
      <c r="D469" s="14"/>
      <c r="E469" s="49"/>
      <c r="F469" s="49"/>
    </row>
    <row r="470" spans="1:6" x14ac:dyDescent="0.25">
      <c r="A470" s="14"/>
      <c r="B470" s="30"/>
      <c r="C470" s="40"/>
      <c r="D470" s="14"/>
      <c r="E470" s="49"/>
      <c r="F470" s="49"/>
    </row>
    <row r="471" spans="1:6" x14ac:dyDescent="0.25">
      <c r="A471" s="14"/>
      <c r="B471" s="30"/>
      <c r="C471" s="40"/>
      <c r="D471" s="14"/>
      <c r="E471" s="49"/>
      <c r="F471" s="49"/>
    </row>
    <row r="472" spans="1:6" x14ac:dyDescent="0.25">
      <c r="A472" s="14"/>
      <c r="B472" s="30"/>
      <c r="C472" s="40"/>
      <c r="D472" s="14"/>
      <c r="E472" s="49"/>
      <c r="F472" s="49"/>
    </row>
    <row r="473" spans="1:6" x14ac:dyDescent="0.25">
      <c r="A473" s="14"/>
      <c r="B473" s="30"/>
      <c r="C473" s="40"/>
      <c r="D473" s="14"/>
      <c r="E473" s="49"/>
      <c r="F473" s="49"/>
    </row>
    <row r="474" spans="1:6" x14ac:dyDescent="0.25">
      <c r="A474" s="14"/>
      <c r="B474" s="30"/>
      <c r="C474" s="40"/>
      <c r="D474" s="14"/>
      <c r="E474" s="49"/>
      <c r="F474" s="49"/>
    </row>
    <row r="475" spans="1:6" x14ac:dyDescent="0.25">
      <c r="A475" s="14"/>
      <c r="B475" s="30"/>
      <c r="C475" s="40"/>
      <c r="D475" s="14"/>
      <c r="E475" s="49"/>
      <c r="F475" s="49"/>
    </row>
    <row r="476" spans="1:6" x14ac:dyDescent="0.25">
      <c r="A476" s="14"/>
      <c r="B476" s="30"/>
      <c r="C476" s="40"/>
      <c r="D476" s="14"/>
      <c r="E476" s="49"/>
      <c r="F476" s="49"/>
    </row>
    <row r="477" spans="1:6" x14ac:dyDescent="0.25">
      <c r="A477" s="14"/>
      <c r="B477" s="30"/>
      <c r="C477" s="40"/>
      <c r="D477" s="14"/>
      <c r="E477" s="49"/>
      <c r="F477" s="49"/>
    </row>
    <row r="478" spans="1:6" x14ac:dyDescent="0.25">
      <c r="A478" s="14"/>
      <c r="B478" s="30"/>
      <c r="C478" s="40"/>
      <c r="D478" s="14"/>
      <c r="E478" s="49"/>
      <c r="F478" s="49"/>
    </row>
    <row r="479" spans="1:6" x14ac:dyDescent="0.25">
      <c r="A479" s="14"/>
      <c r="B479" s="30"/>
      <c r="C479" s="40"/>
      <c r="D479" s="14"/>
      <c r="E479" s="49"/>
    </row>
    <row r="480" spans="1:6" x14ac:dyDescent="0.25">
      <c r="A480" s="14"/>
      <c r="B480" s="30"/>
      <c r="C480" s="40"/>
      <c r="D480" s="14"/>
      <c r="E480" s="49"/>
    </row>
    <row r="481" spans="1:6" x14ac:dyDescent="0.25">
      <c r="A481" s="14"/>
      <c r="B481" s="30"/>
      <c r="C481" s="40"/>
      <c r="D481" s="14"/>
      <c r="E481" s="49"/>
    </row>
    <row r="482" spans="1:6" x14ac:dyDescent="0.25">
      <c r="A482" s="14"/>
      <c r="B482" s="30"/>
      <c r="C482" s="40"/>
      <c r="D482" s="14"/>
      <c r="E482" s="49"/>
    </row>
    <row r="483" spans="1:6" x14ac:dyDescent="0.25">
      <c r="A483" s="14"/>
      <c r="B483" s="30"/>
      <c r="C483" s="40"/>
      <c r="D483" s="14"/>
      <c r="E483" s="49"/>
    </row>
    <row r="484" spans="1:6" x14ac:dyDescent="0.25">
      <c r="A484" s="14"/>
      <c r="B484" s="30"/>
      <c r="C484" s="40"/>
      <c r="D484" s="14"/>
      <c r="E484" s="49"/>
    </row>
    <row r="485" spans="1:6" x14ac:dyDescent="0.25">
      <c r="A485" s="14"/>
      <c r="B485" s="30"/>
      <c r="C485" s="40"/>
      <c r="D485" s="14"/>
      <c r="E485" s="49"/>
    </row>
    <row r="486" spans="1:6" x14ac:dyDescent="0.25">
      <c r="A486" s="14"/>
      <c r="B486" s="30"/>
      <c r="C486" s="40"/>
      <c r="D486" s="14"/>
      <c r="E486" s="49"/>
    </row>
    <row r="487" spans="1:6" x14ac:dyDescent="0.25">
      <c r="A487" s="14"/>
      <c r="B487" s="30"/>
      <c r="C487" s="40"/>
      <c r="D487" s="14"/>
      <c r="E487" s="49"/>
    </row>
    <row r="488" spans="1:6" x14ac:dyDescent="0.25">
      <c r="A488" s="14"/>
      <c r="B488" s="30"/>
      <c r="C488" s="40"/>
      <c r="D488" s="14"/>
      <c r="E488" s="49"/>
    </row>
    <row r="489" spans="1:6" x14ac:dyDescent="0.25">
      <c r="A489" s="14"/>
      <c r="B489" s="30"/>
      <c r="C489" s="40"/>
      <c r="D489" s="14"/>
      <c r="E489" s="49"/>
      <c r="F489" s="14"/>
    </row>
    <row r="490" spans="1:6" x14ac:dyDescent="0.25">
      <c r="A490" s="14"/>
      <c r="B490" s="30"/>
      <c r="C490" s="40"/>
      <c r="D490" s="14"/>
      <c r="E490" s="49"/>
      <c r="F490" s="14"/>
    </row>
    <row r="491" spans="1:6" x14ac:dyDescent="0.25">
      <c r="A491" s="14"/>
      <c r="B491" s="30"/>
      <c r="C491" s="40"/>
      <c r="D491" s="14"/>
      <c r="E491" s="49"/>
      <c r="F491" s="14"/>
    </row>
    <row r="492" spans="1:6" x14ac:dyDescent="0.25">
      <c r="A492" s="14"/>
      <c r="B492" s="30"/>
      <c r="C492" s="40"/>
      <c r="D492" s="14"/>
      <c r="E492" s="49"/>
      <c r="F492" s="14"/>
    </row>
    <row r="493" spans="1:6" x14ac:dyDescent="0.25">
      <c r="A493" s="14"/>
      <c r="B493" s="30"/>
      <c r="C493" s="40"/>
      <c r="D493" s="14"/>
      <c r="E493" s="49"/>
      <c r="F493" s="14"/>
    </row>
    <row r="494" spans="1:6" x14ac:dyDescent="0.25">
      <c r="A494" s="14"/>
      <c r="B494" s="30"/>
      <c r="C494" s="40"/>
      <c r="D494" s="14"/>
      <c r="E494" s="49"/>
      <c r="F494" s="14"/>
    </row>
    <row r="495" spans="1:6" x14ac:dyDescent="0.25">
      <c r="A495" s="14"/>
      <c r="B495" s="30"/>
      <c r="C495" s="40"/>
      <c r="D495" s="14"/>
      <c r="E495" s="49"/>
      <c r="F495" s="14"/>
    </row>
    <row r="496" spans="1:6" x14ac:dyDescent="0.25">
      <c r="A496" s="14"/>
      <c r="B496" s="30"/>
      <c r="C496" s="40"/>
      <c r="D496" s="14"/>
      <c r="E496" s="49"/>
      <c r="F496" s="14"/>
    </row>
    <row r="497" spans="1:6" x14ac:dyDescent="0.25">
      <c r="A497" s="14"/>
      <c r="B497" s="30"/>
      <c r="C497" s="40"/>
      <c r="D497" s="14"/>
      <c r="E497" s="49"/>
      <c r="F497" s="14"/>
    </row>
    <row r="498" spans="1:6" x14ac:dyDescent="0.25">
      <c r="A498" s="14"/>
      <c r="B498" s="30"/>
      <c r="C498" s="40"/>
      <c r="D498" s="14"/>
      <c r="E498" s="49"/>
      <c r="F498" s="14"/>
    </row>
    <row r="499" spans="1:6" x14ac:dyDescent="0.25">
      <c r="A499" s="14"/>
      <c r="B499" s="30"/>
      <c r="C499" s="40"/>
      <c r="D499" s="14"/>
      <c r="E499" s="49"/>
      <c r="F499" s="14"/>
    </row>
    <row r="500" spans="1:6" x14ac:dyDescent="0.25">
      <c r="A500" s="14"/>
      <c r="B500" s="30"/>
      <c r="C500" s="40"/>
      <c r="D500" s="14"/>
      <c r="E500" s="49"/>
      <c r="F500" s="14"/>
    </row>
    <row r="501" spans="1:6" x14ac:dyDescent="0.25">
      <c r="A501" s="14"/>
      <c r="B501" s="30"/>
      <c r="C501" s="40"/>
      <c r="D501" s="14"/>
      <c r="E501" s="49"/>
      <c r="F501" s="14"/>
    </row>
    <row r="502" spans="1:6" x14ac:dyDescent="0.25">
      <c r="A502" s="14"/>
      <c r="B502" s="30"/>
      <c r="C502" s="40"/>
      <c r="D502" s="14"/>
      <c r="E502" s="49"/>
      <c r="F502" s="14"/>
    </row>
    <row r="503" spans="1:6" x14ac:dyDescent="0.25">
      <c r="A503" s="14"/>
      <c r="B503" s="30"/>
      <c r="C503" s="40"/>
      <c r="D503" s="14"/>
      <c r="E503" s="49"/>
      <c r="F503" s="14"/>
    </row>
    <row r="504" spans="1:6" x14ac:dyDescent="0.25">
      <c r="A504" s="14"/>
      <c r="B504" s="30"/>
      <c r="C504" s="40"/>
      <c r="D504" s="14"/>
      <c r="E504" s="49"/>
      <c r="F504" s="14"/>
    </row>
    <row r="505" spans="1:6" x14ac:dyDescent="0.25">
      <c r="A505" s="14"/>
      <c r="B505" s="30"/>
      <c r="C505" s="40"/>
      <c r="D505" s="14"/>
      <c r="E505" s="49"/>
      <c r="F505" s="14"/>
    </row>
    <row r="506" spans="1:6" x14ac:dyDescent="0.25">
      <c r="A506" s="14"/>
      <c r="B506" s="30"/>
      <c r="C506" s="40"/>
      <c r="D506" s="14"/>
      <c r="E506" s="49"/>
      <c r="F506" s="14"/>
    </row>
    <row r="507" spans="1:6" x14ac:dyDescent="0.25">
      <c r="A507" s="14"/>
      <c r="B507" s="30"/>
      <c r="C507" s="40"/>
      <c r="D507" s="14"/>
      <c r="E507" s="49"/>
      <c r="F507" s="14"/>
    </row>
    <row r="508" spans="1:6" x14ac:dyDescent="0.25">
      <c r="A508" s="14"/>
      <c r="B508" s="30"/>
      <c r="C508" s="40"/>
      <c r="D508" s="14"/>
      <c r="E508" s="49"/>
      <c r="F508" s="14"/>
    </row>
    <row r="509" spans="1:6" x14ac:dyDescent="0.25">
      <c r="A509" s="14"/>
      <c r="B509" s="30"/>
      <c r="C509" s="40"/>
      <c r="D509" s="14"/>
      <c r="E509" s="49"/>
      <c r="F509" s="14"/>
    </row>
    <row r="510" spans="1:6" x14ac:dyDescent="0.25">
      <c r="A510" s="14"/>
      <c r="B510" s="30"/>
      <c r="C510" s="40"/>
      <c r="D510" s="14"/>
      <c r="E510" s="49"/>
      <c r="F510" s="14"/>
    </row>
    <row r="511" spans="1:6" x14ac:dyDescent="0.25">
      <c r="A511" s="14"/>
      <c r="B511" s="30"/>
      <c r="C511" s="40"/>
      <c r="D511" s="14"/>
      <c r="E511" s="49"/>
      <c r="F511" s="14"/>
    </row>
    <row r="512" spans="1:6" x14ac:dyDescent="0.25">
      <c r="A512" s="14"/>
      <c r="B512" s="30"/>
      <c r="C512" s="40"/>
      <c r="D512" s="14"/>
      <c r="E512" s="49"/>
      <c r="F512" s="14"/>
    </row>
    <row r="513" spans="1:6" x14ac:dyDescent="0.25">
      <c r="A513" s="14"/>
      <c r="B513" s="30"/>
      <c r="C513" s="40"/>
      <c r="D513" s="14"/>
      <c r="E513" s="49"/>
      <c r="F513" s="14"/>
    </row>
    <row r="514" spans="1:6" x14ac:dyDescent="0.25">
      <c r="A514" s="14"/>
      <c r="B514" s="30"/>
      <c r="C514" s="40"/>
      <c r="D514" s="14"/>
      <c r="E514" s="49"/>
      <c r="F514" s="14"/>
    </row>
    <row r="515" spans="1:6" x14ac:dyDescent="0.25">
      <c r="A515" s="14"/>
      <c r="B515" s="30"/>
      <c r="C515" s="40"/>
      <c r="D515" s="14"/>
      <c r="E515" s="49"/>
      <c r="F515" s="14"/>
    </row>
    <row r="516" spans="1:6" x14ac:dyDescent="0.25">
      <c r="A516" s="14"/>
      <c r="B516" s="30"/>
      <c r="C516" s="40"/>
      <c r="D516" s="14"/>
      <c r="E516" s="49"/>
      <c r="F516" s="14"/>
    </row>
    <row r="517" spans="1:6" x14ac:dyDescent="0.25">
      <c r="A517" s="14"/>
      <c r="B517" s="30"/>
      <c r="C517" s="40"/>
      <c r="D517" s="14"/>
      <c r="E517" s="49"/>
      <c r="F517" s="14"/>
    </row>
    <row r="518" spans="1:6" x14ac:dyDescent="0.25">
      <c r="A518" s="14"/>
      <c r="B518" s="30"/>
      <c r="C518" s="40"/>
      <c r="D518" s="14"/>
      <c r="E518" s="49"/>
      <c r="F518" s="14"/>
    </row>
    <row r="519" spans="1:6" x14ac:dyDescent="0.25">
      <c r="A519" s="14"/>
      <c r="B519" s="30"/>
      <c r="C519" s="40"/>
      <c r="D519" s="14"/>
      <c r="E519" s="49"/>
      <c r="F519" s="14"/>
    </row>
    <row r="520" spans="1:6" x14ac:dyDescent="0.25">
      <c r="A520" s="14"/>
      <c r="B520" s="30"/>
      <c r="C520" s="40"/>
      <c r="D520" s="14"/>
      <c r="E520" s="49"/>
      <c r="F520" s="14"/>
    </row>
    <row r="521" spans="1:6" x14ac:dyDescent="0.25">
      <c r="A521" s="14"/>
      <c r="B521" s="30"/>
      <c r="C521" s="40"/>
      <c r="D521" s="14"/>
      <c r="E521" s="49"/>
      <c r="F521" s="14"/>
    </row>
    <row r="522" spans="1:6" x14ac:dyDescent="0.25">
      <c r="A522" s="14"/>
      <c r="B522" s="30"/>
      <c r="C522" s="40"/>
      <c r="D522" s="14"/>
      <c r="E522" s="49"/>
      <c r="F522" s="14"/>
    </row>
    <row r="523" spans="1:6" x14ac:dyDescent="0.25">
      <c r="A523" s="14"/>
      <c r="B523" s="30"/>
      <c r="C523" s="40"/>
      <c r="D523" s="14"/>
      <c r="E523" s="49"/>
      <c r="F523" s="14"/>
    </row>
    <row r="524" spans="1:6" x14ac:dyDescent="0.25">
      <c r="A524" s="14"/>
      <c r="B524" s="30"/>
      <c r="C524" s="40"/>
      <c r="D524" s="14"/>
      <c r="E524" s="49"/>
      <c r="F524" s="14"/>
    </row>
    <row r="525" spans="1:6" x14ac:dyDescent="0.25">
      <c r="A525" s="14"/>
      <c r="B525" s="30"/>
      <c r="C525" s="40"/>
      <c r="D525" s="14"/>
      <c r="E525" s="49"/>
      <c r="F525" s="14"/>
    </row>
    <row r="526" spans="1:6" x14ac:dyDescent="0.25">
      <c r="A526" s="14"/>
      <c r="B526" s="30"/>
      <c r="C526" s="40"/>
      <c r="D526" s="14"/>
      <c r="E526" s="49"/>
      <c r="F526" s="14"/>
    </row>
    <row r="527" spans="1:6" x14ac:dyDescent="0.25">
      <c r="A527" s="14"/>
      <c r="B527" s="30"/>
      <c r="C527" s="40"/>
      <c r="D527" s="14"/>
      <c r="E527" s="49"/>
      <c r="F527" s="14"/>
    </row>
    <row r="528" spans="1:6" x14ac:dyDescent="0.25">
      <c r="A528" s="14"/>
      <c r="B528" s="30"/>
      <c r="C528" s="40"/>
      <c r="D528" s="14"/>
      <c r="E528" s="49"/>
      <c r="F528" s="14"/>
    </row>
    <row r="529" spans="1:6" x14ac:dyDescent="0.25">
      <c r="A529" s="14"/>
      <c r="B529" s="30"/>
      <c r="C529" s="40"/>
      <c r="D529" s="14"/>
      <c r="E529" s="49"/>
      <c r="F529" s="14"/>
    </row>
    <row r="530" spans="1:6" x14ac:dyDescent="0.25">
      <c r="A530" s="14"/>
      <c r="B530" s="30"/>
      <c r="C530" s="40"/>
      <c r="D530" s="14"/>
      <c r="E530" s="49"/>
      <c r="F530" s="14"/>
    </row>
    <row r="531" spans="1:6" x14ac:dyDescent="0.25">
      <c r="A531" s="14"/>
      <c r="B531" s="30"/>
      <c r="C531" s="40"/>
      <c r="D531" s="14"/>
      <c r="E531" s="49"/>
      <c r="F531" s="14"/>
    </row>
    <row r="532" spans="1:6" x14ac:dyDescent="0.25">
      <c r="A532" s="14"/>
      <c r="B532" s="30"/>
      <c r="C532" s="40"/>
      <c r="D532" s="14"/>
      <c r="E532" s="49"/>
      <c r="F532" s="14"/>
    </row>
    <row r="533" spans="1:6" x14ac:dyDescent="0.25">
      <c r="A533" s="14"/>
      <c r="B533" s="30"/>
      <c r="C533" s="40"/>
      <c r="D533" s="14"/>
      <c r="E533" s="49"/>
      <c r="F533" s="14"/>
    </row>
    <row r="534" spans="1:6" x14ac:dyDescent="0.25">
      <c r="A534" s="14"/>
      <c r="B534" s="30"/>
      <c r="C534" s="40"/>
      <c r="D534" s="14"/>
      <c r="E534" s="49"/>
      <c r="F534" s="14"/>
    </row>
    <row r="535" spans="1:6" x14ac:dyDescent="0.25">
      <c r="A535" s="14"/>
      <c r="B535" s="30"/>
      <c r="C535" s="40"/>
      <c r="D535" s="14"/>
      <c r="E535" s="49"/>
      <c r="F535" s="14"/>
    </row>
    <row r="536" spans="1:6" x14ac:dyDescent="0.25">
      <c r="A536" s="14"/>
      <c r="B536" s="30"/>
      <c r="C536" s="40"/>
      <c r="D536" s="14"/>
      <c r="E536" s="49"/>
      <c r="F536" s="14"/>
    </row>
    <row r="537" spans="1:6" x14ac:dyDescent="0.25">
      <c r="A537" s="14"/>
      <c r="B537" s="30"/>
      <c r="C537" s="40"/>
      <c r="D537" s="14"/>
      <c r="E537" s="49"/>
      <c r="F537" s="14"/>
    </row>
    <row r="538" spans="1:6" x14ac:dyDescent="0.25">
      <c r="A538" s="14"/>
      <c r="B538" s="30"/>
      <c r="C538" s="40"/>
      <c r="D538" s="14"/>
      <c r="E538" s="49"/>
      <c r="F538" s="14"/>
    </row>
    <row r="539" spans="1:6" x14ac:dyDescent="0.25">
      <c r="A539" s="14"/>
      <c r="B539" s="30"/>
      <c r="C539" s="40"/>
      <c r="D539" s="14"/>
      <c r="E539" s="49"/>
      <c r="F539" s="14"/>
    </row>
    <row r="540" spans="1:6" x14ac:dyDescent="0.25">
      <c r="A540" s="14"/>
      <c r="B540" s="30"/>
      <c r="C540" s="40"/>
      <c r="D540" s="14"/>
      <c r="E540" s="49"/>
      <c r="F540" s="14"/>
    </row>
    <row r="541" spans="1:6" x14ac:dyDescent="0.25">
      <c r="A541" s="14"/>
      <c r="B541" s="30"/>
      <c r="C541" s="40"/>
      <c r="D541" s="14"/>
      <c r="E541" s="49"/>
      <c r="F541" s="14"/>
    </row>
    <row r="542" spans="1:6" x14ac:dyDescent="0.25">
      <c r="A542" s="14"/>
      <c r="B542" s="30"/>
      <c r="C542" s="40"/>
      <c r="D542" s="14"/>
      <c r="E542" s="49"/>
      <c r="F542" s="14"/>
    </row>
    <row r="543" spans="1:6" x14ac:dyDescent="0.25">
      <c r="A543" s="14"/>
      <c r="B543" s="30"/>
      <c r="C543" s="40"/>
      <c r="D543" s="14"/>
      <c r="E543" s="49"/>
      <c r="F543" s="14"/>
    </row>
    <row r="544" spans="1:6" x14ac:dyDescent="0.25">
      <c r="A544" s="14"/>
      <c r="B544" s="30"/>
      <c r="C544" s="40"/>
      <c r="D544" s="14"/>
      <c r="E544" s="49"/>
      <c r="F544" s="14"/>
    </row>
    <row r="545" spans="1:6" x14ac:dyDescent="0.25">
      <c r="A545" s="14"/>
      <c r="B545" s="30"/>
      <c r="C545" s="40"/>
      <c r="D545" s="14"/>
      <c r="E545" s="49"/>
      <c r="F545" s="14"/>
    </row>
    <row r="546" spans="1:6" x14ac:dyDescent="0.25">
      <c r="A546" s="14"/>
      <c r="B546" s="30"/>
      <c r="C546" s="40"/>
      <c r="D546" s="14"/>
      <c r="E546" s="49"/>
      <c r="F546" s="14"/>
    </row>
    <row r="547" spans="1:6" x14ac:dyDescent="0.25">
      <c r="A547" s="14"/>
      <c r="B547" s="30"/>
      <c r="C547" s="40"/>
      <c r="D547" s="14"/>
      <c r="E547" s="49"/>
      <c r="F547" s="14"/>
    </row>
    <row r="548" spans="1:6" x14ac:dyDescent="0.25">
      <c r="A548" s="14"/>
      <c r="B548" s="30"/>
      <c r="C548" s="40"/>
      <c r="D548" s="14"/>
      <c r="E548" s="49"/>
      <c r="F548" s="14"/>
    </row>
    <row r="549" spans="1:6" x14ac:dyDescent="0.25">
      <c r="A549" s="14"/>
      <c r="B549" s="30"/>
      <c r="C549" s="40"/>
      <c r="D549" s="14"/>
      <c r="E549" s="49"/>
      <c r="F549" s="14"/>
    </row>
    <row r="550" spans="1:6" x14ac:dyDescent="0.25">
      <c r="A550" s="14"/>
      <c r="B550" s="30"/>
      <c r="C550" s="40"/>
      <c r="D550" s="14"/>
      <c r="E550" s="49"/>
      <c r="F550" s="14"/>
    </row>
    <row r="551" spans="1:6" x14ac:dyDescent="0.25">
      <c r="A551" s="14"/>
      <c r="B551" s="30"/>
      <c r="C551" s="40"/>
      <c r="D551" s="14"/>
      <c r="E551" s="49"/>
      <c r="F551" s="14"/>
    </row>
    <row r="552" spans="1:6" x14ac:dyDescent="0.25">
      <c r="A552" s="14"/>
      <c r="B552" s="30"/>
      <c r="C552" s="40"/>
      <c r="D552" s="14"/>
      <c r="E552" s="49"/>
      <c r="F552" s="14"/>
    </row>
    <row r="553" spans="1:6" x14ac:dyDescent="0.25">
      <c r="A553" s="14"/>
      <c r="B553" s="30"/>
      <c r="C553" s="40"/>
      <c r="D553" s="14"/>
      <c r="E553" s="49"/>
      <c r="F553" s="14"/>
    </row>
    <row r="554" spans="1:6" x14ac:dyDescent="0.25">
      <c r="A554" s="14"/>
      <c r="B554" s="30"/>
      <c r="C554" s="40"/>
      <c r="D554" s="14"/>
      <c r="E554" s="49"/>
      <c r="F554" s="14"/>
    </row>
    <row r="555" spans="1:6" x14ac:dyDescent="0.25">
      <c r="A555" s="14"/>
      <c r="B555" s="30"/>
      <c r="C555" s="40"/>
      <c r="D555" s="14"/>
      <c r="E555" s="49"/>
      <c r="F555" s="14"/>
    </row>
    <row r="556" spans="1:6" x14ac:dyDescent="0.25">
      <c r="A556" s="14"/>
      <c r="B556" s="30"/>
      <c r="C556" s="40"/>
      <c r="D556" s="14"/>
      <c r="E556" s="49"/>
      <c r="F556" s="14"/>
    </row>
    <row r="557" spans="1:6" x14ac:dyDescent="0.25">
      <c r="A557" s="14"/>
      <c r="B557" s="30"/>
      <c r="C557" s="40"/>
      <c r="D557" s="14"/>
      <c r="E557" s="49"/>
      <c r="F557" s="14"/>
    </row>
    <row r="558" spans="1:6" x14ac:dyDescent="0.25">
      <c r="A558" s="14"/>
      <c r="B558" s="30"/>
      <c r="C558" s="40"/>
      <c r="D558" s="14"/>
      <c r="E558" s="49"/>
      <c r="F558" s="14"/>
    </row>
    <row r="559" spans="1:6" x14ac:dyDescent="0.25">
      <c r="A559" s="14"/>
      <c r="B559" s="30"/>
      <c r="C559" s="40"/>
      <c r="D559" s="14"/>
      <c r="E559" s="49"/>
      <c r="F559" s="14"/>
    </row>
    <row r="560" spans="1:6" x14ac:dyDescent="0.25">
      <c r="A560" s="14"/>
      <c r="B560" s="30"/>
      <c r="C560" s="40"/>
      <c r="D560" s="14"/>
      <c r="E560" s="49"/>
      <c r="F560" s="14"/>
    </row>
    <row r="561" spans="1:6" x14ac:dyDescent="0.25">
      <c r="A561" s="14"/>
      <c r="B561" s="30"/>
      <c r="C561" s="40"/>
      <c r="D561" s="14"/>
      <c r="E561" s="49"/>
      <c r="F561" s="14"/>
    </row>
    <row r="562" spans="1:6" x14ac:dyDescent="0.25">
      <c r="A562" s="14"/>
      <c r="B562" s="30"/>
      <c r="C562" s="40"/>
      <c r="D562" s="14"/>
      <c r="E562" s="49"/>
      <c r="F562" s="14"/>
    </row>
    <row r="563" spans="1:6" x14ac:dyDescent="0.25">
      <c r="A563" s="14"/>
      <c r="B563" s="30"/>
      <c r="C563" s="40"/>
      <c r="D563" s="14"/>
      <c r="E563" s="49"/>
      <c r="F563" s="14"/>
    </row>
    <row r="564" spans="1:6" x14ac:dyDescent="0.25">
      <c r="A564" s="14"/>
      <c r="B564" s="30"/>
      <c r="C564" s="40"/>
      <c r="D564" s="14"/>
      <c r="E564" s="49"/>
      <c r="F564" s="14"/>
    </row>
    <row r="565" spans="1:6" x14ac:dyDescent="0.25">
      <c r="A565" s="14"/>
      <c r="B565" s="30"/>
      <c r="C565" s="40"/>
      <c r="D565" s="14"/>
      <c r="E565" s="49"/>
      <c r="F565" s="14"/>
    </row>
    <row r="566" spans="1:6" x14ac:dyDescent="0.25">
      <c r="A566" s="14"/>
      <c r="B566" s="30"/>
      <c r="C566" s="40"/>
      <c r="D566" s="14"/>
      <c r="E566" s="49"/>
      <c r="F566" s="14"/>
    </row>
    <row r="567" spans="1:6" x14ac:dyDescent="0.25">
      <c r="A567" s="14"/>
      <c r="B567" s="30"/>
      <c r="C567" s="40"/>
      <c r="D567" s="14"/>
      <c r="E567" s="49"/>
      <c r="F567" s="14"/>
    </row>
    <row r="568" spans="1:6" x14ac:dyDescent="0.25">
      <c r="A568" s="14"/>
      <c r="B568" s="30"/>
      <c r="C568" s="40"/>
      <c r="D568" s="14"/>
      <c r="E568" s="49"/>
      <c r="F568" s="14"/>
    </row>
    <row r="569" spans="1:6" x14ac:dyDescent="0.25">
      <c r="A569" s="14"/>
      <c r="B569" s="30"/>
      <c r="C569" s="40"/>
      <c r="D569" s="14"/>
      <c r="E569" s="49"/>
      <c r="F569" s="14"/>
    </row>
    <row r="570" spans="1:6" x14ac:dyDescent="0.25">
      <c r="A570" s="14"/>
      <c r="B570" s="30"/>
      <c r="C570" s="40"/>
      <c r="D570" s="14"/>
      <c r="E570" s="49"/>
      <c r="F570" s="14"/>
    </row>
    <row r="571" spans="1:6" x14ac:dyDescent="0.25">
      <c r="A571" s="14"/>
      <c r="B571" s="30"/>
      <c r="C571" s="40"/>
      <c r="D571" s="14"/>
      <c r="E571" s="49"/>
      <c r="F571" s="14"/>
    </row>
    <row r="572" spans="1:6" x14ac:dyDescent="0.25">
      <c r="A572" s="14"/>
      <c r="B572" s="30"/>
      <c r="C572" s="40"/>
      <c r="D572" s="14"/>
      <c r="E572" s="49"/>
      <c r="F572" s="14"/>
    </row>
    <row r="573" spans="1:6" x14ac:dyDescent="0.25">
      <c r="A573" s="14"/>
      <c r="B573" s="30"/>
      <c r="C573" s="40"/>
      <c r="D573" s="14"/>
      <c r="E573" s="49"/>
      <c r="F573" s="14"/>
    </row>
    <row r="574" spans="1:6" x14ac:dyDescent="0.25">
      <c r="A574" s="14"/>
      <c r="B574" s="30"/>
      <c r="C574" s="40"/>
      <c r="D574" s="14"/>
      <c r="E574" s="49"/>
      <c r="F574" s="14"/>
    </row>
    <row r="575" spans="1:6" x14ac:dyDescent="0.25">
      <c r="A575" s="14"/>
      <c r="B575" s="30"/>
      <c r="C575" s="40"/>
      <c r="D575" s="14"/>
      <c r="E575" s="49"/>
      <c r="F575" s="14"/>
    </row>
    <row r="576" spans="1:6" x14ac:dyDescent="0.25">
      <c r="A576" s="14"/>
      <c r="B576" s="30"/>
      <c r="C576" s="40"/>
      <c r="D576" s="14"/>
      <c r="E576" s="49"/>
      <c r="F576" s="14"/>
    </row>
    <row r="577" spans="1:6" x14ac:dyDescent="0.25">
      <c r="A577" s="14"/>
      <c r="B577" s="30"/>
      <c r="C577" s="40"/>
      <c r="D577" s="14"/>
      <c r="E577" s="49"/>
      <c r="F577" s="14"/>
    </row>
    <row r="578" spans="1:6" x14ac:dyDescent="0.25">
      <c r="A578" s="14"/>
      <c r="B578" s="30"/>
      <c r="C578" s="40"/>
      <c r="D578" s="14"/>
      <c r="E578" s="49"/>
      <c r="F578" s="14"/>
    </row>
    <row r="579" spans="1:6" x14ac:dyDescent="0.25">
      <c r="A579" s="14"/>
      <c r="B579" s="30"/>
      <c r="C579" s="40"/>
      <c r="D579" s="14"/>
      <c r="E579" s="49"/>
      <c r="F579" s="14"/>
    </row>
    <row r="580" spans="1:6" x14ac:dyDescent="0.25">
      <c r="A580" s="14"/>
      <c r="B580" s="30"/>
      <c r="C580" s="40"/>
      <c r="D580" s="14"/>
      <c r="E580" s="49"/>
      <c r="F580" s="14"/>
    </row>
    <row r="581" spans="1:6" x14ac:dyDescent="0.25">
      <c r="A581" s="14"/>
      <c r="B581" s="30"/>
      <c r="C581" s="40"/>
      <c r="D581" s="14"/>
      <c r="E581" s="49"/>
      <c r="F581" s="14"/>
    </row>
    <row r="582" spans="1:6" x14ac:dyDescent="0.25">
      <c r="A582" s="14"/>
      <c r="B582" s="30"/>
      <c r="C582" s="40"/>
      <c r="D582" s="14"/>
      <c r="E582" s="49"/>
      <c r="F582" s="14"/>
    </row>
    <row r="583" spans="1:6" x14ac:dyDescent="0.25">
      <c r="A583" s="14"/>
      <c r="B583" s="35"/>
      <c r="C583" s="40"/>
      <c r="D583" s="14"/>
      <c r="E583" s="49"/>
      <c r="F583" s="14"/>
    </row>
    <row r="584" spans="1:6" x14ac:dyDescent="0.25">
      <c r="A584" s="14"/>
      <c r="B584" s="35"/>
      <c r="C584" s="40"/>
      <c r="D584" s="14"/>
      <c r="E584" s="49"/>
      <c r="F584" s="14"/>
    </row>
    <row r="585" spans="1:6" x14ac:dyDescent="0.25">
      <c r="A585" s="14"/>
      <c r="B585" s="35"/>
      <c r="C585" s="40"/>
      <c r="D585" s="14"/>
      <c r="E585" s="49"/>
      <c r="F585" s="14"/>
    </row>
    <row r="586" spans="1:6" x14ac:dyDescent="0.25">
      <c r="A586" s="14"/>
      <c r="B586" s="35"/>
      <c r="C586" s="40"/>
      <c r="D586" s="14"/>
      <c r="E586" s="49"/>
      <c r="F586" s="14"/>
    </row>
    <row r="587" spans="1:6" x14ac:dyDescent="0.25">
      <c r="A587" s="14"/>
      <c r="B587" s="35"/>
      <c r="C587" s="40"/>
      <c r="D587" s="14"/>
      <c r="E587" s="49"/>
      <c r="F587" s="14"/>
    </row>
    <row r="588" spans="1:6" x14ac:dyDescent="0.25">
      <c r="A588" s="14"/>
      <c r="B588" s="35"/>
      <c r="C588" s="40"/>
      <c r="D588" s="14"/>
      <c r="E588" s="49"/>
      <c r="F588" s="14"/>
    </row>
    <row r="589" spans="1:6" x14ac:dyDescent="0.25">
      <c r="A589" s="14"/>
      <c r="B589" s="35"/>
      <c r="C589" s="40"/>
      <c r="D589" s="14"/>
      <c r="E589" s="49"/>
      <c r="F589" s="14"/>
    </row>
    <row r="590" spans="1:6" x14ac:dyDescent="0.25">
      <c r="A590" s="14"/>
      <c r="B590" s="35"/>
      <c r="C590" s="40"/>
      <c r="D590" s="14"/>
      <c r="E590" s="49"/>
      <c r="F590" s="14"/>
    </row>
    <row r="591" spans="1:6" x14ac:dyDescent="0.25">
      <c r="A591" s="14"/>
      <c r="B591" s="35"/>
      <c r="C591" s="40"/>
      <c r="D591" s="14"/>
      <c r="E591" s="49"/>
      <c r="F591" s="14"/>
    </row>
    <row r="592" spans="1:6" x14ac:dyDescent="0.25">
      <c r="A592" s="14"/>
      <c r="B592" s="35"/>
      <c r="C592" s="40"/>
      <c r="D592" s="14"/>
      <c r="E592" s="49"/>
      <c r="F592" s="14"/>
    </row>
    <row r="593" spans="1:6" x14ac:dyDescent="0.25">
      <c r="A593" s="14"/>
      <c r="B593" s="35"/>
      <c r="C593" s="40"/>
      <c r="D593" s="14"/>
      <c r="E593" s="49"/>
      <c r="F593" s="14"/>
    </row>
    <row r="594" spans="1:6" x14ac:dyDescent="0.25">
      <c r="A594" s="14"/>
      <c r="B594" s="35"/>
      <c r="C594" s="40"/>
      <c r="D594" s="14"/>
      <c r="E594" s="49"/>
      <c r="F594" s="14"/>
    </row>
    <row r="595" spans="1:6" x14ac:dyDescent="0.25">
      <c r="A595" s="14"/>
      <c r="B595" s="35"/>
      <c r="C595" s="40"/>
      <c r="D595" s="14"/>
      <c r="E595" s="49"/>
      <c r="F595" s="14"/>
    </row>
    <row r="596" spans="1:6" x14ac:dyDescent="0.25">
      <c r="A596" s="14"/>
      <c r="B596" s="35"/>
      <c r="C596" s="40"/>
      <c r="D596" s="14"/>
      <c r="E596" s="49"/>
      <c r="F596" s="14"/>
    </row>
    <row r="597" spans="1:6" x14ac:dyDescent="0.25">
      <c r="A597" s="14"/>
      <c r="B597" s="14"/>
      <c r="D597" s="14"/>
      <c r="E597" s="49"/>
      <c r="F597" s="14"/>
    </row>
    <row r="598" spans="1:6" x14ac:dyDescent="0.25">
      <c r="A598" s="14"/>
      <c r="B598" s="14"/>
      <c r="D598" s="14"/>
      <c r="E598" s="49"/>
      <c r="F598" s="14"/>
    </row>
    <row r="599" spans="1:6" x14ac:dyDescent="0.25">
      <c r="A599" s="14"/>
      <c r="B599" s="14"/>
      <c r="D599" s="14"/>
      <c r="E599" s="49"/>
      <c r="F599" s="14"/>
    </row>
    <row r="600" spans="1:6" x14ac:dyDescent="0.25">
      <c r="A600" s="14"/>
      <c r="B600" s="14"/>
      <c r="D600" s="14"/>
      <c r="E600" s="49"/>
      <c r="F600" s="14"/>
    </row>
    <row r="601" spans="1:6" x14ac:dyDescent="0.25">
      <c r="A601" s="14"/>
      <c r="B601" s="14"/>
      <c r="D601" s="14"/>
      <c r="E601" s="49"/>
      <c r="F601" s="14"/>
    </row>
    <row r="602" spans="1:6" x14ac:dyDescent="0.25">
      <c r="A602" s="14"/>
      <c r="B602" s="14"/>
      <c r="D602" s="14"/>
      <c r="E602" s="49"/>
      <c r="F602" s="14"/>
    </row>
    <row r="603" spans="1:6" x14ac:dyDescent="0.25">
      <c r="A603" s="14"/>
      <c r="B603" s="14"/>
      <c r="D603" s="14"/>
      <c r="E603" s="49"/>
      <c r="F603" s="14"/>
    </row>
    <row r="604" spans="1:6" x14ac:dyDescent="0.25">
      <c r="A604" s="14"/>
      <c r="B604" s="14"/>
      <c r="D604" s="14"/>
      <c r="E604" s="49"/>
      <c r="F604" s="14"/>
    </row>
    <row r="605" spans="1:6" x14ac:dyDescent="0.25">
      <c r="A605" s="14"/>
      <c r="B605" s="14"/>
      <c r="D605" s="14"/>
      <c r="E605" s="49"/>
      <c r="F605" s="14"/>
    </row>
    <row r="606" spans="1:6" x14ac:dyDescent="0.25">
      <c r="A606" s="14"/>
      <c r="B606" s="14"/>
      <c r="D606" s="14"/>
      <c r="E606" s="49"/>
      <c r="F606" s="14"/>
    </row>
    <row r="607" spans="1:6" x14ac:dyDescent="0.25">
      <c r="A607" s="14"/>
      <c r="B607" s="14"/>
      <c r="D607" s="14"/>
      <c r="E607" s="49"/>
      <c r="F607" s="14"/>
    </row>
    <row r="608" spans="1:6" x14ac:dyDescent="0.25">
      <c r="A608" s="14"/>
      <c r="B608" s="14"/>
      <c r="D608" s="14"/>
      <c r="E608" s="49"/>
      <c r="F608" s="14"/>
    </row>
    <row r="609" spans="1:6" x14ac:dyDescent="0.25">
      <c r="A609" s="14"/>
      <c r="B609" s="14"/>
      <c r="D609" s="14"/>
      <c r="E609" s="49"/>
      <c r="F609" s="14"/>
    </row>
    <row r="610" spans="1:6" x14ac:dyDescent="0.25">
      <c r="A610" s="14"/>
      <c r="B610" s="14"/>
      <c r="D610" s="14"/>
      <c r="E610" s="49"/>
      <c r="F610" s="14"/>
    </row>
    <row r="611" spans="1:6" x14ac:dyDescent="0.25">
      <c r="A611" s="14"/>
      <c r="B611" s="14"/>
      <c r="D611" s="14"/>
      <c r="E611" s="49"/>
      <c r="F611" s="14"/>
    </row>
    <row r="612" spans="1:6" x14ac:dyDescent="0.25">
      <c r="A612" s="14"/>
      <c r="B612" s="14"/>
      <c r="D612" s="14"/>
      <c r="E612" s="49"/>
      <c r="F612" s="14"/>
    </row>
    <row r="613" spans="1:6" x14ac:dyDescent="0.25">
      <c r="A613" s="14"/>
      <c r="B613" s="14"/>
      <c r="D613" s="14"/>
      <c r="E613" s="49"/>
      <c r="F613" s="14"/>
    </row>
    <row r="614" spans="1:6" x14ac:dyDescent="0.25">
      <c r="A614" s="14"/>
      <c r="B614" s="14"/>
      <c r="D614" s="14"/>
      <c r="E614" s="49"/>
      <c r="F614" s="14"/>
    </row>
    <row r="615" spans="1:6" x14ac:dyDescent="0.25">
      <c r="A615" s="14"/>
      <c r="B615" s="14"/>
      <c r="D615" s="14"/>
      <c r="E615" s="49"/>
      <c r="F615" s="14"/>
    </row>
    <row r="616" spans="1:6" x14ac:dyDescent="0.25">
      <c r="A616" s="14"/>
      <c r="B616" s="14"/>
      <c r="D616" s="14"/>
      <c r="E616" s="49"/>
      <c r="F616" s="14"/>
    </row>
    <row r="617" spans="1:6" x14ac:dyDescent="0.25">
      <c r="A617" s="14"/>
      <c r="B617" s="14"/>
      <c r="D617" s="14"/>
      <c r="E617" s="49"/>
      <c r="F617" s="14"/>
    </row>
    <row r="618" spans="1:6" x14ac:dyDescent="0.25">
      <c r="A618" s="14"/>
      <c r="B618" s="14"/>
      <c r="D618" s="14"/>
      <c r="E618" s="49"/>
      <c r="F618" s="14"/>
    </row>
    <row r="619" spans="1:6" x14ac:dyDescent="0.25">
      <c r="A619" s="14"/>
      <c r="B619" s="14"/>
      <c r="D619" s="14"/>
      <c r="E619" s="49"/>
      <c r="F619" s="14"/>
    </row>
    <row r="620" spans="1:6" x14ac:dyDescent="0.25">
      <c r="A620" s="14"/>
      <c r="B620" s="14"/>
      <c r="D620" s="14"/>
      <c r="E620" s="49"/>
      <c r="F620" s="14"/>
    </row>
    <row r="621" spans="1:6" x14ac:dyDescent="0.25">
      <c r="A621" s="14"/>
      <c r="B621" s="14"/>
      <c r="D621" s="14"/>
      <c r="E621" s="49"/>
      <c r="F621" s="14"/>
    </row>
    <row r="622" spans="1:6" x14ac:dyDescent="0.25">
      <c r="A622" s="14"/>
      <c r="B622" s="14"/>
      <c r="D622" s="14"/>
      <c r="E622" s="49"/>
      <c r="F622" s="14"/>
    </row>
    <row r="623" spans="1:6" x14ac:dyDescent="0.25">
      <c r="A623" s="14"/>
      <c r="B623" s="14"/>
      <c r="D623" s="14"/>
      <c r="E623" s="49"/>
      <c r="F623" s="14"/>
    </row>
    <row r="624" spans="1:6" x14ac:dyDescent="0.25">
      <c r="A624" s="14"/>
      <c r="B624" s="14"/>
      <c r="D624" s="14"/>
      <c r="E624" s="49"/>
      <c r="F624" s="14"/>
    </row>
    <row r="625" spans="1:6" x14ac:dyDescent="0.25">
      <c r="A625" s="14"/>
      <c r="B625" s="14"/>
      <c r="D625" s="14"/>
      <c r="E625" s="49"/>
      <c r="F625" s="14"/>
    </row>
    <row r="626" spans="1:6" x14ac:dyDescent="0.25">
      <c r="A626" s="14"/>
      <c r="B626" s="14"/>
      <c r="D626" s="14"/>
      <c r="E626" s="49"/>
      <c r="F626" s="14"/>
    </row>
    <row r="627" spans="1:6" x14ac:dyDescent="0.25">
      <c r="A627" s="14"/>
      <c r="B627" s="14"/>
      <c r="D627" s="14"/>
      <c r="E627" s="49"/>
      <c r="F627" s="14"/>
    </row>
    <row r="628" spans="1:6" x14ac:dyDescent="0.25">
      <c r="A628" s="14"/>
      <c r="B628" s="14"/>
      <c r="D628" s="14"/>
      <c r="E628" s="49"/>
      <c r="F628" s="14"/>
    </row>
    <row r="629" spans="1:6" x14ac:dyDescent="0.25">
      <c r="A629" s="14"/>
      <c r="B629" s="14"/>
      <c r="D629" s="14"/>
      <c r="E629" s="49"/>
      <c r="F629" s="14"/>
    </row>
    <row r="630" spans="1:6" x14ac:dyDescent="0.25">
      <c r="A630" s="14"/>
      <c r="B630" s="14"/>
      <c r="D630" s="14"/>
      <c r="E630" s="49"/>
      <c r="F630" s="14"/>
    </row>
    <row r="631" spans="1:6" x14ac:dyDescent="0.25">
      <c r="A631" s="14"/>
      <c r="B631" s="14"/>
      <c r="D631" s="14"/>
      <c r="E631" s="49"/>
      <c r="F631" s="14"/>
    </row>
    <row r="632" spans="1:6" x14ac:dyDescent="0.25">
      <c r="A632" s="14"/>
      <c r="B632" s="14"/>
      <c r="D632" s="14"/>
      <c r="E632" s="49"/>
      <c r="F632" s="14"/>
    </row>
    <row r="633" spans="1:6" x14ac:dyDescent="0.25">
      <c r="A633" s="14"/>
      <c r="B633" s="14"/>
      <c r="D633" s="14"/>
      <c r="E633" s="49"/>
      <c r="F633" s="14"/>
    </row>
    <row r="634" spans="1:6" x14ac:dyDescent="0.25">
      <c r="A634" s="14"/>
      <c r="B634" s="14"/>
      <c r="D634" s="14"/>
      <c r="E634" s="49"/>
      <c r="F634" s="14"/>
    </row>
    <row r="635" spans="1:6" x14ac:dyDescent="0.25">
      <c r="A635" s="14"/>
      <c r="B635" s="14"/>
      <c r="D635" s="14"/>
      <c r="E635" s="49"/>
      <c r="F635" s="14"/>
    </row>
    <row r="636" spans="1:6" x14ac:dyDescent="0.25">
      <c r="A636" s="14"/>
      <c r="B636" s="14"/>
      <c r="D636" s="14"/>
      <c r="E636" s="49"/>
      <c r="F636" s="14"/>
    </row>
    <row r="637" spans="1:6" x14ac:dyDescent="0.25">
      <c r="A637" s="14"/>
      <c r="B637" s="14"/>
      <c r="D637" s="14"/>
      <c r="E637" s="49"/>
      <c r="F637" s="14"/>
    </row>
    <row r="638" spans="1:6" x14ac:dyDescent="0.25">
      <c r="A638" s="14"/>
      <c r="B638" s="14"/>
      <c r="D638" s="14"/>
      <c r="E638" s="49"/>
      <c r="F638" s="14"/>
    </row>
    <row r="639" spans="1:6" x14ac:dyDescent="0.25">
      <c r="A639" s="14"/>
      <c r="B639" s="14"/>
      <c r="D639" s="14"/>
      <c r="E639" s="49"/>
      <c r="F639" s="14"/>
    </row>
    <row r="640" spans="1:6" x14ac:dyDescent="0.25">
      <c r="A640" s="14"/>
      <c r="B640" s="14"/>
      <c r="D640" s="14"/>
      <c r="E640" s="49"/>
      <c r="F640" s="14"/>
    </row>
    <row r="641" spans="1:6" x14ac:dyDescent="0.25">
      <c r="A641" s="14"/>
      <c r="B641" s="14"/>
      <c r="D641" s="14"/>
      <c r="E641" s="49"/>
      <c r="F641" s="14"/>
    </row>
    <row r="642" spans="1:6" x14ac:dyDescent="0.25">
      <c r="A642" s="14"/>
      <c r="B642" s="14"/>
      <c r="D642" s="14"/>
      <c r="E642" s="49"/>
      <c r="F642" s="14"/>
    </row>
    <row r="643" spans="1:6" x14ac:dyDescent="0.25">
      <c r="A643" s="14"/>
      <c r="B643" s="14"/>
      <c r="D643" s="14"/>
      <c r="E643" s="49"/>
      <c r="F643" s="14"/>
    </row>
    <row r="644" spans="1:6" x14ac:dyDescent="0.25">
      <c r="A644" s="14"/>
      <c r="B644" s="14"/>
      <c r="D644" s="14"/>
      <c r="E644" s="49"/>
      <c r="F644" s="14"/>
    </row>
    <row r="645" spans="1:6" x14ac:dyDescent="0.25">
      <c r="A645" s="14"/>
      <c r="B645" s="14"/>
      <c r="D645" s="14"/>
      <c r="E645" s="49"/>
      <c r="F645" s="14"/>
    </row>
    <row r="646" spans="1:6" x14ac:dyDescent="0.25">
      <c r="A646" s="14"/>
      <c r="B646" s="14"/>
      <c r="D646" s="14"/>
      <c r="E646" s="49"/>
      <c r="F646" s="14"/>
    </row>
    <row r="647" spans="1:6" x14ac:dyDescent="0.25">
      <c r="A647" s="14"/>
      <c r="B647" s="14"/>
      <c r="D647" s="14"/>
      <c r="E647" s="49"/>
      <c r="F647" s="14"/>
    </row>
    <row r="648" spans="1:6" x14ac:dyDescent="0.25">
      <c r="A648" s="14"/>
      <c r="B648" s="14"/>
      <c r="D648" s="14"/>
      <c r="E648" s="49"/>
      <c r="F648" s="14"/>
    </row>
    <row r="649" spans="1:6" x14ac:dyDescent="0.25">
      <c r="A649" s="14"/>
      <c r="B649" s="14"/>
      <c r="D649" s="14"/>
      <c r="E649" s="49"/>
      <c r="F649" s="14"/>
    </row>
    <row r="650" spans="1:6" x14ac:dyDescent="0.25">
      <c r="A650" s="14"/>
      <c r="B650" s="14"/>
      <c r="D650" s="14"/>
      <c r="E650" s="49"/>
      <c r="F650" s="14"/>
    </row>
    <row r="651" spans="1:6" x14ac:dyDescent="0.25">
      <c r="A651" s="14"/>
      <c r="B651" s="14"/>
      <c r="D651" s="14"/>
      <c r="E651" s="49"/>
      <c r="F651" s="14"/>
    </row>
    <row r="652" spans="1:6" x14ac:dyDescent="0.25">
      <c r="A652" s="14"/>
      <c r="B652" s="14"/>
      <c r="D652" s="14"/>
      <c r="E652" s="49"/>
      <c r="F652" s="14"/>
    </row>
  </sheetData>
  <mergeCells count="2">
    <mergeCell ref="A3:A5"/>
    <mergeCell ref="B3:F3"/>
  </mergeCells>
  <conditionalFormatting sqref="G6:P316">
    <cfRule type="cellIs" dxfId="0" priority="1" operator="greaterThan"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Read me</vt:lpstr>
      <vt:lpstr>Weighting Redo All</vt:lpstr>
      <vt:lpstr>Q-d 2015</vt:lpstr>
      <vt:lpstr>Q-d 2011</vt:lpstr>
      <vt:lpstr>CALPUFF Ratios</vt:lpstr>
      <vt:lpstr>CALPUFF 2015 Averages</vt:lpstr>
      <vt:lpstr>CALPUFF 2011 Averages</vt:lpstr>
      <vt:lpstr>CALPUFF 2015 Results</vt:lpstr>
      <vt:lpstr>CALPUFF 2011 Results</vt:lpstr>
      <vt:lpstr>'Read 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Faranca, Victoria</dc:creator>
  <cp:lastModifiedBy>Hunter, Sydne</cp:lastModifiedBy>
  <cp:lastPrinted>2017-07-17T21:24:35Z</cp:lastPrinted>
  <dcterms:created xsi:type="dcterms:W3CDTF">2016-10-18T13:14:35Z</dcterms:created>
  <dcterms:modified xsi:type="dcterms:W3CDTF">2020-09-30T18:06:01Z</dcterms:modified>
</cp:coreProperties>
</file>