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23835" windowHeight="9720"/>
  </bookViews>
  <sheets>
    <sheet name="Area Percent Reduction" sheetId="1" r:id="rId1"/>
  </sheets>
  <externalReferences>
    <externalReference r:id="rId2"/>
    <externalReference r:id="rId3"/>
  </externalReferences>
  <definedNames>
    <definedName name="_Order1" hidden="1">255</definedName>
    <definedName name="_Order2" hidden="1">255</definedName>
    <definedName name="CT_ac">'[1]A-C Usage Fractions'!$H$11</definedName>
    <definedName name="CT_consume">'[1]Gas Consumption Fractions'!$BP$10</definedName>
    <definedName name="CT_gasoline">#REF!</definedName>
    <definedName name="CT_grow">#REF!</definedName>
    <definedName name="CT_LDTage">'[1]Local Age Data'!$AK$202</definedName>
    <definedName name="CT_LDVage">'[1]Local Age Data'!$AG$202</definedName>
    <definedName name="CT_mix">'[1]VMT Fractions'!$BA$10</definedName>
    <definedName name="_xlnm.Database">#REF!</definedName>
    <definedName name="INPUT">#REF!</definedName>
    <definedName name="MA_ac">'[1]A-C Usage Fractions'!$F$11</definedName>
    <definedName name="MA_consume">'[1]Gas Consumption Fractions'!$AP$10</definedName>
    <definedName name="MA_gasoline">#REF!</definedName>
    <definedName name="MA_grow">#REF!</definedName>
    <definedName name="MA_LDTage">'[1]Local Age Data'!$AK$128</definedName>
    <definedName name="MA_LDVage">'[1]Local Age Data'!$AG$128</definedName>
    <definedName name="MA_mix">'[1]VMT Fractions'!$AG$10</definedName>
    <definedName name="ME_ac">'[1]A-C Usage Fractions'!$C$11</definedName>
    <definedName name="ME_consume">'[1]Gas Consumption Fractions'!$C$10</definedName>
    <definedName name="ME_gasoline">#REF!</definedName>
    <definedName name="ME_grow">#REF!</definedName>
    <definedName name="ME_LDTage">'[1]Local Age Data'!$AK$17</definedName>
    <definedName name="ME_LDVage">'[1]Local Age Data'!$AG$17</definedName>
    <definedName name="ME_mix">'[1]VMT Fractions'!$C$10</definedName>
    <definedName name="NH_ac">'[1]A-C Usage Fractions'!$D$11</definedName>
    <definedName name="NH_consume">'[1]Gas Consumption Fractions'!$P$10</definedName>
    <definedName name="NH_gasoline">#REF!</definedName>
    <definedName name="NH_grow">#REF!</definedName>
    <definedName name="NH_LDTage">'[1]Local Age Data'!$AK$54</definedName>
    <definedName name="NH_LDVage">'[1]Local Age Data'!$AG$54</definedName>
    <definedName name="NH_mix">'[1]VMT Fractions'!$M$10</definedName>
    <definedName name="NJ_ac">'[1]A-C Usage Fractions'!$J$11</definedName>
    <definedName name="NJ_consume">'[1]Gas Consumption Fractions'!$CP$10</definedName>
    <definedName name="NJ_gasoline">#REF!</definedName>
    <definedName name="NJ_grow">#REF!</definedName>
    <definedName name="NJ_LDTage">'[1]Local Age Data'!$AK$276</definedName>
    <definedName name="NJ_LDVage">'[1]Local Age Data'!$AG$276</definedName>
    <definedName name="NJ_mix">'[1]VMT Fractions'!$BU$10</definedName>
    <definedName name="NY_ac">'[1]A-C Usage Fractions'!$I$11</definedName>
    <definedName name="NY_consume">'[1]Gas Consumption Fractions'!$CC$10</definedName>
    <definedName name="NY_gasoline">#REF!</definedName>
    <definedName name="NY_grow">#REF!</definedName>
    <definedName name="NY_LDTage">'[1]Local Age Data'!$AK$239</definedName>
    <definedName name="NY_LDVage">'[1]Local Age Data'!$AG$239</definedName>
    <definedName name="NY_mix">'[1]VMT Fractions'!$BK$10</definedName>
    <definedName name="OUTPUT">#REF!</definedName>
    <definedName name="RI_ac">'[1]A-C Usage Fractions'!$G$11</definedName>
    <definedName name="RI_consume">'[1]Gas Consumption Fractions'!$BC$10</definedName>
    <definedName name="RI_gasoline">#REF!</definedName>
    <definedName name="RI_grow">#REF!</definedName>
    <definedName name="RI_LDTage">'[1]Local Age Data'!$AK$165</definedName>
    <definedName name="RI_LDVage">'[1]Local Age Data'!$AG$165</definedName>
    <definedName name="RI_mix">'[1]VMT Fractions'!$AQ$10</definedName>
    <definedName name="VT_ac">'[1]A-C Usage Fractions'!$E$11</definedName>
    <definedName name="VT_consume">'[1]Gas Consumption Fractions'!$AC$10</definedName>
    <definedName name="VT_gasoline">#REF!</definedName>
    <definedName name="VT_grow">#REF!</definedName>
    <definedName name="VT_LDTage">'[1]Local Age Data'!$AK$91</definedName>
    <definedName name="VT_LDVage">'[1]Local Age Data'!$AG$91</definedName>
    <definedName name="VT_mix">'[1]VMT Fractions'!$W$10</definedName>
  </definedNames>
  <calcPr calcId="145621"/>
</workbook>
</file>

<file path=xl/calcChain.xml><?xml version="1.0" encoding="utf-8"?>
<calcChain xmlns="http://schemas.openxmlformats.org/spreadsheetml/2006/main">
  <c r="B22" i="1" l="1"/>
  <c r="D21" i="1"/>
  <c r="D20" i="1"/>
  <c r="D19" i="1"/>
  <c r="D18" i="1"/>
  <c r="D17" i="1"/>
  <c r="D16" i="1"/>
  <c r="D22" i="1" s="1"/>
  <c r="B14" i="1"/>
  <c r="D13" i="1"/>
  <c r="G13" i="1" s="1"/>
  <c r="D12" i="1"/>
  <c r="D11" i="1"/>
  <c r="G11" i="1" s="1"/>
  <c r="D10" i="1"/>
  <c r="G10" i="1" s="1"/>
  <c r="D9" i="1"/>
  <c r="D8" i="1"/>
  <c r="D14" i="1" s="1"/>
  <c r="G14" i="1" l="1"/>
  <c r="K14" i="1"/>
  <c r="D30" i="1" s="1"/>
  <c r="M14" i="1"/>
  <c r="D32" i="1" s="1"/>
  <c r="I14" i="1"/>
  <c r="E19" i="1"/>
  <c r="E18" i="1"/>
  <c r="E16" i="1"/>
  <c r="E20" i="1"/>
  <c r="E12" i="1"/>
  <c r="E9" i="1"/>
  <c r="E17" i="1"/>
  <c r="E21" i="1"/>
  <c r="G21" i="1" s="1"/>
  <c r="E11" i="1"/>
  <c r="G12" i="1"/>
  <c r="L14" i="1" s="1"/>
  <c r="D31" i="1" s="1"/>
  <c r="E8" i="1"/>
  <c r="E10" i="1"/>
  <c r="E13" i="1"/>
  <c r="G19" i="1" l="1"/>
  <c r="N14" i="1"/>
  <c r="D33" i="1" s="1"/>
  <c r="G20" i="1"/>
  <c r="D28" i="1"/>
  <c r="D27" i="1"/>
  <c r="E14" i="1"/>
  <c r="E22" i="1"/>
  <c r="G18" i="1"/>
  <c r="J14" i="1"/>
  <c r="D29" i="1" s="1"/>
  <c r="N22" i="1" l="1"/>
  <c r="D43" i="1" s="1"/>
  <c r="J22" i="1"/>
  <c r="M22" i="1"/>
  <c r="D42" i="1" s="1"/>
  <c r="I22" i="1"/>
  <c r="L22" i="1"/>
  <c r="D41" i="1" s="1"/>
  <c r="G22" i="1"/>
  <c r="K22" i="1"/>
  <c r="D35" i="1" l="1"/>
  <c r="D36" i="1"/>
  <c r="D37" i="1"/>
  <c r="D40" i="1"/>
  <c r="D39" i="1"/>
  <c r="D38" i="1"/>
</calcChain>
</file>

<file path=xl/comments1.xml><?xml version="1.0" encoding="utf-8"?>
<comments xmlns="http://schemas.openxmlformats.org/spreadsheetml/2006/main">
  <authors>
    <author>MACTEC Employee</author>
  </authors>
  <commentList>
    <comment ref="D11" authorId="0">
      <text>
        <r>
          <rPr>
            <b/>
            <sz val="8"/>
            <color indexed="81"/>
            <rFont val="Tahoma"/>
          </rPr>
          <t>MACTEC Employee:</t>
        </r>
        <r>
          <rPr>
            <sz val="8"/>
            <color indexed="81"/>
            <rFont val="Tahoma"/>
          </rPr>
          <t xml:space="preserve">
split 10 to 50 into 10 to 25 and 25 to 50 equally.</t>
        </r>
      </text>
    </comment>
    <comment ref="D19" authorId="0">
      <text>
        <r>
          <rPr>
            <b/>
            <sz val="8"/>
            <color indexed="81"/>
            <rFont val="Tahoma"/>
          </rPr>
          <t>MACTEC Employee:</t>
        </r>
        <r>
          <rPr>
            <sz val="8"/>
            <color indexed="81"/>
            <rFont val="Tahoma"/>
          </rPr>
          <t xml:space="preserve">
split 10 to 50 into 10 to 25 and 25 to 50 equally.</t>
        </r>
      </text>
    </comment>
  </commentList>
</comments>
</file>

<file path=xl/sharedStrings.xml><?xml version="1.0" encoding="utf-8"?>
<sst xmlns="http://schemas.openxmlformats.org/spreadsheetml/2006/main" count="134" uniqueCount="66">
  <si>
    <r>
      <t xml:space="preserve">Boiler capacity by size: Table ES-1, </t>
    </r>
    <r>
      <rPr>
        <i/>
        <sz val="9"/>
        <rFont val="Arial"/>
      </rPr>
      <t>Characterization of the U.S. Industrial/Commercial Boiler Population</t>
    </r>
    <r>
      <rPr>
        <sz val="9"/>
        <rFont val="Arial"/>
      </rPr>
      <t>, May 2005. Oak Ridge National Laboratory</t>
    </r>
  </si>
  <si>
    <t>Area Sources are not subject to NOx regulation in all OTR states except for New Jersey.  Thus, we are using the % reduction numbers from uncontrolled for area sources.</t>
  </si>
  <si>
    <t>Area Source</t>
  </si>
  <si>
    <t>Total</t>
  </si>
  <si>
    <t>Capacity</t>
  </si>
  <si>
    <t>NOx Percent Reduction</t>
  </si>
  <si>
    <t>Unit Size</t>
  </si>
  <si>
    <t>Percent</t>
  </si>
  <si>
    <t xml:space="preserve">Distillate Oil   </t>
  </si>
  <si>
    <t>Residual Oil</t>
  </si>
  <si>
    <t>(MMBtu/hr)</t>
  </si>
  <si>
    <t>in Range</t>
  </si>
  <si>
    <t>Coal</t>
  </si>
  <si>
    <t>#2</t>
  </si>
  <si>
    <t xml:space="preserve"> #4 or #6</t>
  </si>
  <si>
    <t>Natural Gas</t>
  </si>
  <si>
    <t>LPG</t>
  </si>
  <si>
    <t>Wood/Kerosene</t>
  </si>
  <si>
    <t>NOx All Fuels Industrial</t>
  </si>
  <si>
    <t>&gt;250</t>
  </si>
  <si>
    <t>100 to 250</t>
  </si>
  <si>
    <t xml:space="preserve"> </t>
  </si>
  <si>
    <t>50 to 100</t>
  </si>
  <si>
    <t>10 to 50</t>
  </si>
  <si>
    <t>25 to 50</t>
  </si>
  <si>
    <t>&lt;10</t>
  </si>
  <si>
    <t>10 to 25</t>
  </si>
  <si>
    <t>Weighted Average % Reduction</t>
  </si>
  <si>
    <t>NOx All Fuels Commercial/Institutional</t>
  </si>
  <si>
    <t>% Reduction</t>
  </si>
  <si>
    <t>SCC</t>
  </si>
  <si>
    <t>SCC_L4</t>
  </si>
  <si>
    <t>SCC_L3</t>
  </si>
  <si>
    <t>SCC_L2</t>
  </si>
  <si>
    <t>2102001000</t>
  </si>
  <si>
    <t>Total: All Boiler Types</t>
  </si>
  <si>
    <t>Anthracite Coal</t>
  </si>
  <si>
    <t>Industrial</t>
  </si>
  <si>
    <t>2102002000</t>
  </si>
  <si>
    <t>Bituminous/Subbituminous Coal</t>
  </si>
  <si>
    <t>2102004000</t>
  </si>
  <si>
    <t>Total: Boilers and IC Engines</t>
  </si>
  <si>
    <t>Distillate Oil</t>
  </si>
  <si>
    <t>2102005000</t>
  </si>
  <si>
    <t>2102006000</t>
  </si>
  <si>
    <t>2102007000</t>
  </si>
  <si>
    <t>Liquified Petroleum Gas (LPG)</t>
  </si>
  <si>
    <t>2102008000</t>
  </si>
  <si>
    <t>Wood</t>
  </si>
  <si>
    <t>2102011000</t>
  </si>
  <si>
    <t>Kerosene</t>
  </si>
  <si>
    <t>2103001000</t>
  </si>
  <si>
    <t>Commercial/Institutional</t>
  </si>
  <si>
    <t>2103002000</t>
  </si>
  <si>
    <t>2103004000</t>
  </si>
  <si>
    <t>2103004001</t>
  </si>
  <si>
    <t>2103004002</t>
  </si>
  <si>
    <t>2103005000</t>
  </si>
  <si>
    <t>2103006000</t>
  </si>
  <si>
    <t>2103007000</t>
  </si>
  <si>
    <t>Total: All Combustor Types</t>
  </si>
  <si>
    <t>2103008000</t>
  </si>
  <si>
    <t>2103011000</t>
  </si>
  <si>
    <t>From OTC Resolution 06-02 Control Strategy Proposal</t>
  </si>
  <si>
    <t>Assume all &gt; 250 Accounted for in Point Inventory</t>
  </si>
  <si>
    <t>Assume all &gt;250 Accounted for in Point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</si>
</sst>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0.0"/>
  </numFmts>
  <fonts count="10">
    <font>
      <sz val="10"/>
      <name val="Arial"/>
    </font>
    <font>
      <sz val="9"/>
      <name val="Arial"/>
    </font>
    <font>
      <i/>
      <sz val="9"/>
      <name val="Arial"/>
    </font>
    <font>
      <b/>
      <sz val="9"/>
      <name val="Arial"/>
      <family val="2"/>
    </font>
    <font>
      <b/>
      <sz val="9"/>
      <name val="Arial"/>
    </font>
    <font>
      <u/>
      <sz val="9"/>
      <name val="Arial"/>
    </font>
    <font>
      <b/>
      <sz val="8"/>
      <color indexed="81"/>
      <name val="Tahoma"/>
    </font>
    <font>
      <sz val="8"/>
      <color indexed="81"/>
      <name val="Tahoma"/>
    </font>
    <font>
      <sz val="12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3" fontId="8" fillId="0" borderId="0" applyFill="0" applyBorder="0" applyAlignment="0" applyProtection="0"/>
    <xf numFmtId="5" fontId="8" fillId="0" borderId="0" applyFill="0" applyBorder="0" applyAlignment="0" applyProtection="0"/>
    <xf numFmtId="0" fontId="8" fillId="0" borderId="0" applyNumberFormat="0" applyFill="0" applyBorder="0" applyAlignment="0" applyProtection="0"/>
    <xf numFmtId="2" fontId="8" fillId="0" borderId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2" xfId="0" applyFont="1" applyBorder="1"/>
    <xf numFmtId="0" fontId="4" fillId="0" borderId="0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0" fontId="4" fillId="0" borderId="7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3" fontId="1" fillId="0" borderId="1" xfId="0" applyNumberFormat="1" applyFont="1" applyBorder="1"/>
    <xf numFmtId="3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>
      <alignment horizontal="center" wrapText="1"/>
    </xf>
    <xf numFmtId="2" fontId="1" fillId="0" borderId="0" xfId="0" applyNumberFormat="1" applyFont="1"/>
    <xf numFmtId="3" fontId="5" fillId="0" borderId="0" xfId="0" applyNumberFormat="1" applyFont="1" applyBorder="1"/>
    <xf numFmtId="2" fontId="5" fillId="0" borderId="0" xfId="0" applyNumberFormat="1" applyFont="1" applyBorder="1"/>
    <xf numFmtId="0" fontId="1" fillId="0" borderId="0" xfId="0" applyFont="1" applyAlignment="1">
      <alignment horizontal="right" wrapText="1"/>
    </xf>
    <xf numFmtId="164" fontId="1" fillId="0" borderId="0" xfId="0" applyNumberFormat="1" applyFont="1"/>
    <xf numFmtId="0" fontId="4" fillId="0" borderId="2" xfId="0" applyFont="1" applyBorder="1" applyAlignment="1">
      <alignment horizontal="left"/>
    </xf>
    <xf numFmtId="0" fontId="1" fillId="0" borderId="0" xfId="0" applyFont="1" applyAlignment="1">
      <alignment horizontal="right"/>
    </xf>
    <xf numFmtId="1" fontId="1" fillId="0" borderId="0" xfId="0" applyNumberFormat="1" applyFont="1"/>
    <xf numFmtId="2" fontId="1" fillId="0" borderId="0" xfId="0" applyNumberFormat="1" applyFont="1" applyBorder="1" applyAlignment="1">
      <alignment horizontal="center" vertical="top" wrapText="1"/>
    </xf>
    <xf numFmtId="2" fontId="9" fillId="0" borderId="0" xfId="0" applyNumberFormat="1" applyFont="1" applyBorder="1" applyAlignment="1">
      <alignment horizontal="center" vertical="top" wrapText="1"/>
    </xf>
  </cellXfs>
  <cellStyles count="5">
    <cellStyle name="Comma0" xfId="1"/>
    <cellStyle name="Currency0" xfId="2"/>
    <cellStyle name="Date" xfId="3"/>
    <cellStyle name="Fixed" xf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CTIVE/NESCCAF%20Pavley/CA%20GHG%20Standard%20Impacts%20-%202005-07-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1MARAMA_OTC/MACTEC_2007/OTC%20TSD%20Appendix_E%20NOx_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ussion"/>
      <sheetName val="Summary"/>
      <sheetName val="Charts"/>
      <sheetName val="ME Benefits"/>
      <sheetName val="NH Benefits"/>
      <sheetName val="VT Benefits"/>
      <sheetName val="MA Benefits"/>
      <sheetName val="RI Benefits"/>
      <sheetName val="CT Benefits"/>
      <sheetName val="NY Benefits"/>
      <sheetName val="NJ Benefits"/>
      <sheetName val="GHG Standards"/>
      <sheetName val="Payback"/>
      <sheetName val="A-C Usage Fractions"/>
      <sheetName val="Gas Consumption Fractions"/>
      <sheetName val="VMT Fractions"/>
      <sheetName val="VMT Growth"/>
      <sheetName val="Total Gasoline Use"/>
      <sheetName val="Local Age Data"/>
      <sheetName val="M6 Fleet Data"/>
      <sheetName val="M6 VMT Fractions"/>
      <sheetName val="M6 Fuel Economy"/>
      <sheetName val="Large Volume Sales Sha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1">
          <cell r="C11">
            <v>0.19360465116279071</v>
          </cell>
          <cell r="D11">
            <v>5.6705426356589123E-2</v>
          </cell>
          <cell r="E11">
            <v>0.13744186046511625</v>
          </cell>
          <cell r="F11">
            <v>0.12279069767441861</v>
          </cell>
          <cell r="G11">
            <v>0.15089147286821708</v>
          </cell>
          <cell r="H11">
            <v>0.19534883720930235</v>
          </cell>
          <cell r="I11">
            <v>0.19697674418604649</v>
          </cell>
          <cell r="J11">
            <v>0.22375968992248066</v>
          </cell>
        </row>
      </sheetData>
      <sheetData sheetId="14">
        <row r="10">
          <cell r="C10">
            <v>0.58648569058092392</v>
          </cell>
          <cell r="P10">
            <v>0.58648569058092392</v>
          </cell>
          <cell r="AC10">
            <v>0.58648569058092392</v>
          </cell>
          <cell r="AP10">
            <v>0.58648569058092392</v>
          </cell>
          <cell r="BC10">
            <v>0.74822208182161121</v>
          </cell>
          <cell r="BP10">
            <v>0.58648569058092392</v>
          </cell>
          <cell r="CC10">
            <v>0.58648569058092392</v>
          </cell>
          <cell r="CP10">
            <v>0.58648569058092392</v>
          </cell>
        </row>
      </sheetData>
      <sheetData sheetId="15">
        <row r="10">
          <cell r="C10">
            <v>0.61596159615961599</v>
          </cell>
          <cell r="M10">
            <v>0.61596159615961599</v>
          </cell>
          <cell r="W10">
            <v>0.61596159615961599</v>
          </cell>
          <cell r="AG10">
            <v>0.61596159615961599</v>
          </cell>
          <cell r="AQ10">
            <v>0.78342249247535967</v>
          </cell>
          <cell r="BA10">
            <v>0.61596159615961599</v>
          </cell>
          <cell r="BK10">
            <v>0.61596159615961599</v>
          </cell>
          <cell r="BU10">
            <v>0.61596159615961599</v>
          </cell>
        </row>
      </sheetData>
      <sheetData sheetId="16" refreshError="1"/>
      <sheetData sheetId="17" refreshError="1"/>
      <sheetData sheetId="18">
        <row r="17">
          <cell r="AG17">
            <v>7.8431581712009701E-2</v>
          </cell>
          <cell r="AK17">
            <v>9.4693206233162547E-2</v>
          </cell>
        </row>
        <row r="54">
          <cell r="AG54">
            <v>7.8431581712009701E-2</v>
          </cell>
          <cell r="AK54">
            <v>9.4693206233162547E-2</v>
          </cell>
        </row>
        <row r="91">
          <cell r="AG91">
            <v>7.8431581712009701E-2</v>
          </cell>
          <cell r="AK91">
            <v>9.4693206233162547E-2</v>
          </cell>
        </row>
        <row r="128">
          <cell r="AG128">
            <v>8.3032969007360943E-2</v>
          </cell>
          <cell r="AK128">
            <v>0.11306989424357744</v>
          </cell>
        </row>
        <row r="165">
          <cell r="AG165">
            <v>7.6891358536259488E-2</v>
          </cell>
          <cell r="AK165">
            <v>9.432299542016509E-2</v>
          </cell>
        </row>
        <row r="202">
          <cell r="AG202">
            <v>0.1037742257177138</v>
          </cell>
          <cell r="AK202">
            <v>0.14368615426873849</v>
          </cell>
        </row>
        <row r="239">
          <cell r="AG239">
            <v>7.8431581712009701E-2</v>
          </cell>
          <cell r="AK239">
            <v>9.4693206233162547E-2</v>
          </cell>
        </row>
        <row r="276">
          <cell r="AG276">
            <v>4.6894259171255767E-2</v>
          </cell>
          <cell r="AK276">
            <v>6.8238354451208239E-2</v>
          </cell>
        </row>
      </sheetData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NOX Table 2009"/>
      <sheetName val="RFG 2006"/>
      <sheetName val="Chip Reflash"/>
      <sheetName val="Asphalt Production Point 2009"/>
      <sheetName val="Cement Kilns 2009"/>
      <sheetName val="Glass 2009"/>
      <sheetName val="ICI Boilers Area 2009"/>
      <sheetName val="ICI Boilers Point 2009"/>
      <sheetName val="Area Percent Reduction"/>
      <sheetName val="Point 2009 Percent Reduction"/>
      <sheetName val="State Specific Reduction Fac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N44"/>
  <sheetViews>
    <sheetView tabSelected="1" workbookViewId="0">
      <pane ySplit="22" topLeftCell="A23" activePane="bottomLeft" state="frozen"/>
      <selection pane="bottomLeft" activeCell="F18" sqref="F18"/>
    </sheetView>
  </sheetViews>
  <sheetFormatPr defaultColWidth="8.85546875" defaultRowHeight="12"/>
  <cols>
    <col min="1" max="4" width="8.85546875" style="3" customWidth="1"/>
    <col min="5" max="5" width="14" style="3" customWidth="1"/>
    <col min="6" max="6" width="13.28515625" style="3" customWidth="1"/>
    <col min="7" max="7" width="14.140625" style="3" customWidth="1"/>
    <col min="8" max="8" width="17.85546875" style="3" customWidth="1"/>
    <col min="9" max="14" width="8.28515625" style="3" customWidth="1"/>
    <col min="15" max="16384" width="8.85546875" style="3"/>
  </cols>
  <sheetData>
    <row r="2" spans="1:14" ht="49.9" customHeight="1">
      <c r="A2" s="1" t="s">
        <v>0</v>
      </c>
      <c r="B2" s="1"/>
      <c r="C2" s="1"/>
      <c r="D2" s="1"/>
      <c r="E2" s="1"/>
      <c r="F2" s="2"/>
      <c r="I2" s="1" t="s">
        <v>1</v>
      </c>
      <c r="J2" s="1"/>
      <c r="K2" s="1"/>
      <c r="L2" s="1"/>
      <c r="M2" s="1"/>
    </row>
    <row r="3" spans="1:14" ht="15" customHeight="1">
      <c r="A3" s="4"/>
      <c r="B3" s="5"/>
      <c r="C3" s="6"/>
      <c r="D3" s="7"/>
      <c r="E3" s="7"/>
      <c r="F3" s="7"/>
      <c r="G3" s="8" t="s">
        <v>2</v>
      </c>
      <c r="I3" s="9" t="s">
        <v>63</v>
      </c>
      <c r="J3" s="9"/>
      <c r="K3" s="9"/>
      <c r="L3" s="9"/>
      <c r="M3" s="9"/>
      <c r="N3" s="10"/>
    </row>
    <row r="4" spans="1:14">
      <c r="A4" s="11"/>
      <c r="B4" s="12" t="s">
        <v>3</v>
      </c>
      <c r="C4" s="13"/>
      <c r="D4" s="14" t="s">
        <v>3</v>
      </c>
      <c r="E4" s="14" t="s">
        <v>4</v>
      </c>
      <c r="F4" s="14"/>
      <c r="G4" s="14" t="s">
        <v>4</v>
      </c>
      <c r="I4" s="9" t="s">
        <v>5</v>
      </c>
      <c r="J4" s="9"/>
      <c r="K4" s="9"/>
      <c r="L4" s="9"/>
      <c r="M4" s="9"/>
      <c r="N4" s="10"/>
    </row>
    <row r="5" spans="1:14">
      <c r="A5" s="11" t="s">
        <v>6</v>
      </c>
      <c r="B5" s="12" t="s">
        <v>4</v>
      </c>
      <c r="C5" s="15" t="s">
        <v>6</v>
      </c>
      <c r="D5" s="14" t="s">
        <v>4</v>
      </c>
      <c r="E5" s="14" t="s">
        <v>7</v>
      </c>
      <c r="F5" s="14"/>
      <c r="G5" s="14" t="s">
        <v>7</v>
      </c>
      <c r="I5" s="10"/>
      <c r="J5" s="10" t="s">
        <v>8</v>
      </c>
      <c r="K5" s="10" t="s">
        <v>9</v>
      </c>
      <c r="L5" s="10"/>
      <c r="M5" s="10"/>
      <c r="N5" s="10"/>
    </row>
    <row r="6" spans="1:14">
      <c r="A6" s="16" t="s">
        <v>10</v>
      </c>
      <c r="B6" s="17" t="s">
        <v>10</v>
      </c>
      <c r="C6" s="18" t="s">
        <v>10</v>
      </c>
      <c r="D6" s="19" t="s">
        <v>10</v>
      </c>
      <c r="E6" s="19" t="s">
        <v>11</v>
      </c>
      <c r="F6" s="14"/>
      <c r="G6" s="19" t="s">
        <v>11</v>
      </c>
      <c r="I6" s="10" t="s">
        <v>12</v>
      </c>
      <c r="J6" s="10" t="s">
        <v>13</v>
      </c>
      <c r="K6" s="10" t="s">
        <v>14</v>
      </c>
      <c r="L6" s="10" t="s">
        <v>15</v>
      </c>
      <c r="M6" s="10" t="s">
        <v>16</v>
      </c>
      <c r="N6" s="10" t="s">
        <v>17</v>
      </c>
    </row>
    <row r="7" spans="1:14">
      <c r="A7" s="16"/>
      <c r="B7" s="17"/>
      <c r="C7" s="20" t="s">
        <v>18</v>
      </c>
      <c r="D7" s="21"/>
      <c r="E7" s="21"/>
      <c r="F7" s="14"/>
    </row>
    <row r="8" spans="1:14" ht="24" customHeight="1">
      <c r="A8" s="22" t="s">
        <v>19</v>
      </c>
      <c r="B8" s="23">
        <v>616209</v>
      </c>
      <c r="C8" s="22" t="s">
        <v>19</v>
      </c>
      <c r="D8" s="24">
        <f>B8</f>
        <v>616209</v>
      </c>
      <c r="E8" s="25">
        <f t="shared" ref="E8:E13" si="0">100*D8/$D$14</f>
        <v>39.329644238501892</v>
      </c>
      <c r="F8" s="26" t="s">
        <v>64</v>
      </c>
      <c r="N8" s="3">
        <v>0</v>
      </c>
    </row>
    <row r="9" spans="1:14" ht="24" customHeight="1">
      <c r="A9" s="22" t="s">
        <v>20</v>
      </c>
      <c r="B9" s="23">
        <v>327327</v>
      </c>
      <c r="C9" s="22" t="s">
        <v>20</v>
      </c>
      <c r="D9" s="24">
        <f>B9</f>
        <v>327327</v>
      </c>
      <c r="E9" s="25">
        <f t="shared" si="0"/>
        <v>20.891701451384368</v>
      </c>
      <c r="F9" s="26"/>
      <c r="L9" s="3" t="s">
        <v>21</v>
      </c>
      <c r="M9" s="3" t="s">
        <v>21</v>
      </c>
      <c r="N9" s="3">
        <v>0</v>
      </c>
    </row>
    <row r="10" spans="1:14" ht="24" customHeight="1">
      <c r="A10" s="22" t="s">
        <v>22</v>
      </c>
      <c r="B10" s="23">
        <v>243128</v>
      </c>
      <c r="C10" s="22" t="s">
        <v>22</v>
      </c>
      <c r="D10" s="24">
        <f>B10</f>
        <v>243128</v>
      </c>
      <c r="E10" s="25">
        <f t="shared" si="0"/>
        <v>15.51768595463307</v>
      </c>
      <c r="F10" s="25"/>
      <c r="G10" s="27">
        <f>100*D10/(D$10+D$11+D$12+D$13)</f>
        <v>39.010082728433808</v>
      </c>
      <c r="I10" s="3">
        <v>50</v>
      </c>
      <c r="J10" s="3">
        <v>50</v>
      </c>
      <c r="K10" s="3">
        <v>50</v>
      </c>
      <c r="L10" s="3">
        <v>50</v>
      </c>
      <c r="M10" s="3">
        <v>50</v>
      </c>
      <c r="N10" s="3">
        <v>10</v>
      </c>
    </row>
    <row r="11" spans="1:14">
      <c r="A11" s="22" t="s">
        <v>23</v>
      </c>
      <c r="B11" s="23">
        <v>277810</v>
      </c>
      <c r="C11" s="22" t="s">
        <v>24</v>
      </c>
      <c r="D11" s="24">
        <f>B11/2</f>
        <v>138905</v>
      </c>
      <c r="E11" s="25">
        <f t="shared" si="0"/>
        <v>8.8656352519179471</v>
      </c>
      <c r="F11" s="25"/>
      <c r="G11" s="27">
        <f>100*D11/(D$10+D$11+D$12+D$13)</f>
        <v>22.287418731668495</v>
      </c>
      <c r="I11" s="3">
        <v>50</v>
      </c>
      <c r="J11" s="3">
        <v>50</v>
      </c>
      <c r="K11" s="3">
        <v>50</v>
      </c>
      <c r="L11" s="3">
        <v>50</v>
      </c>
      <c r="M11" s="3">
        <v>50</v>
      </c>
      <c r="N11" s="3">
        <v>10</v>
      </c>
    </row>
    <row r="12" spans="1:14">
      <c r="A12" s="22" t="s">
        <v>25</v>
      </c>
      <c r="B12" s="23">
        <v>102306</v>
      </c>
      <c r="C12" s="22" t="s">
        <v>26</v>
      </c>
      <c r="D12" s="24">
        <f>B11/2</f>
        <v>138905</v>
      </c>
      <c r="E12" s="25">
        <f t="shared" si="0"/>
        <v>8.8656352519179471</v>
      </c>
      <c r="F12" s="25"/>
      <c r="G12" s="27">
        <f>100*D12/(D$10+D$11+D$12+D$13)</f>
        <v>22.287418731668495</v>
      </c>
      <c r="I12" s="3">
        <v>10</v>
      </c>
      <c r="J12" s="3">
        <v>10</v>
      </c>
      <c r="K12" s="3">
        <v>10</v>
      </c>
      <c r="L12" s="3">
        <v>10</v>
      </c>
      <c r="M12" s="3">
        <v>10</v>
      </c>
      <c r="N12" s="3">
        <v>10</v>
      </c>
    </row>
    <row r="13" spans="1:14">
      <c r="A13" s="22"/>
      <c r="B13" s="5"/>
      <c r="C13" s="22" t="s">
        <v>25</v>
      </c>
      <c r="D13" s="28">
        <f>B12</f>
        <v>102306</v>
      </c>
      <c r="E13" s="29">
        <f t="shared" si="0"/>
        <v>6.5296978516447748</v>
      </c>
      <c r="F13" s="29"/>
      <c r="G13" s="27">
        <f>100*D13/(D$10+D$11+D$12+D$13)</f>
        <v>16.415079808229201</v>
      </c>
      <c r="I13" s="3">
        <v>10</v>
      </c>
      <c r="J13" s="3">
        <v>10</v>
      </c>
      <c r="K13" s="3">
        <v>10</v>
      </c>
      <c r="L13" s="3">
        <v>10</v>
      </c>
      <c r="M13" s="3">
        <v>10</v>
      </c>
      <c r="N13" s="3">
        <v>10</v>
      </c>
    </row>
    <row r="14" spans="1:14" ht="24">
      <c r="A14" s="22"/>
      <c r="B14" s="23">
        <f>SUM(B8:B12)</f>
        <v>1566780</v>
      </c>
      <c r="C14" s="6"/>
      <c r="D14" s="24">
        <f>SUM(D8:D13)</f>
        <v>1566780</v>
      </c>
      <c r="E14" s="25">
        <f>SUM(E8:E13)</f>
        <v>100</v>
      </c>
      <c r="F14" s="25"/>
      <c r="G14" s="27">
        <f>SUM(G10:G13)</f>
        <v>100</v>
      </c>
      <c r="H14" s="30" t="s">
        <v>27</v>
      </c>
      <c r="I14" s="31">
        <f t="shared" ref="I14:N14" si="1">($G$10/100)*I10+($G$11/100)*I11+($G$12/100)*I12+($G$13/100)*I13</f>
        <v>34.519000584040924</v>
      </c>
      <c r="J14" s="31">
        <f t="shared" si="1"/>
        <v>34.519000584040924</v>
      </c>
      <c r="K14" s="31">
        <f t="shared" si="1"/>
        <v>34.519000584040924</v>
      </c>
      <c r="L14" s="31">
        <f t="shared" si="1"/>
        <v>34.519000584040924</v>
      </c>
      <c r="M14" s="31">
        <f t="shared" si="1"/>
        <v>34.519000584040924</v>
      </c>
      <c r="N14" s="31">
        <f t="shared" si="1"/>
        <v>10</v>
      </c>
    </row>
    <row r="15" spans="1:14">
      <c r="A15" s="22"/>
      <c r="B15" s="5"/>
      <c r="C15" s="32" t="s">
        <v>28</v>
      </c>
      <c r="D15" s="7"/>
      <c r="E15" s="7"/>
      <c r="F15" s="7"/>
      <c r="H15" s="33"/>
    </row>
    <row r="16" spans="1:14" ht="24" customHeight="1">
      <c r="A16" s="22" t="s">
        <v>19</v>
      </c>
      <c r="B16" s="23">
        <v>33639</v>
      </c>
      <c r="C16" s="22" t="s">
        <v>19</v>
      </c>
      <c r="D16" s="24">
        <f>B16</f>
        <v>33639</v>
      </c>
      <c r="E16" s="25">
        <f t="shared" ref="E16:E21" si="2">100*D16/$D$22</f>
        <v>2.9312069542425343</v>
      </c>
      <c r="F16" s="36" t="s">
        <v>65</v>
      </c>
      <c r="H16" s="33"/>
      <c r="N16" s="3">
        <v>0</v>
      </c>
    </row>
    <row r="17" spans="1:14" ht="24" customHeight="1">
      <c r="A17" s="22" t="s">
        <v>20</v>
      </c>
      <c r="B17" s="23">
        <v>140110</v>
      </c>
      <c r="C17" s="22" t="s">
        <v>20</v>
      </c>
      <c r="D17" s="24">
        <f>B17</f>
        <v>140110</v>
      </c>
      <c r="E17" s="25">
        <f t="shared" si="2"/>
        <v>12.208787608398628</v>
      </c>
      <c r="F17" s="35"/>
      <c r="H17" s="33"/>
      <c r="N17" s="3">
        <v>0</v>
      </c>
    </row>
    <row r="18" spans="1:14">
      <c r="A18" s="22" t="s">
        <v>22</v>
      </c>
      <c r="B18" s="23">
        <v>208980</v>
      </c>
      <c r="C18" s="22" t="s">
        <v>22</v>
      </c>
      <c r="D18" s="24">
        <f>B18</f>
        <v>208980</v>
      </c>
      <c r="E18" s="25">
        <f t="shared" si="2"/>
        <v>18.209923876976269</v>
      </c>
      <c r="F18" s="25"/>
      <c r="G18" s="27">
        <f>E18*100/(E$18+E$19+E$20+E$21)</f>
        <v>21.45878235939815</v>
      </c>
      <c r="H18" s="33"/>
      <c r="I18" s="3">
        <v>50</v>
      </c>
      <c r="J18" s="3">
        <v>50</v>
      </c>
      <c r="K18" s="3">
        <v>50</v>
      </c>
      <c r="L18" s="3">
        <v>50</v>
      </c>
      <c r="M18" s="3">
        <v>50</v>
      </c>
      <c r="N18" s="3">
        <v>10</v>
      </c>
    </row>
    <row r="19" spans="1:14" ht="12.75">
      <c r="A19" s="22" t="s">
        <v>23</v>
      </c>
      <c r="B19" s="23">
        <v>463685</v>
      </c>
      <c r="C19" s="22" t="s">
        <v>24</v>
      </c>
      <c r="D19" s="24">
        <f>B19/2</f>
        <v>231842.5</v>
      </c>
      <c r="E19" s="25">
        <f t="shared" si="2"/>
        <v>20.202097217187632</v>
      </c>
      <c r="F19" s="25"/>
      <c r="G19" s="27">
        <f>E19*100/(E$18+E$19+E$20+E$21)</f>
        <v>23.806382185657796</v>
      </c>
      <c r="H19" s="33"/>
      <c r="I19" s="3">
        <v>50</v>
      </c>
      <c r="J19" s="3">
        <v>50</v>
      </c>
      <c r="K19" s="3">
        <v>50</v>
      </c>
      <c r="L19" s="3">
        <v>50</v>
      </c>
      <c r="M19" s="3">
        <v>50</v>
      </c>
      <c r="N19" s="3">
        <v>10</v>
      </c>
    </row>
    <row r="20" spans="1:14" ht="12.75">
      <c r="A20" s="22" t="s">
        <v>25</v>
      </c>
      <c r="B20" s="23">
        <v>301202</v>
      </c>
      <c r="C20" s="22" t="s">
        <v>26</v>
      </c>
      <c r="D20" s="24">
        <f>B19/2</f>
        <v>231842.5</v>
      </c>
      <c r="E20" s="25">
        <f t="shared" si="2"/>
        <v>20.202097217187632</v>
      </c>
      <c r="F20" s="25"/>
      <c r="G20" s="27">
        <f>E20*100/(E$18+E$19+E$20+E$21)</f>
        <v>23.806382185657796</v>
      </c>
      <c r="H20" s="33"/>
      <c r="I20" s="3">
        <v>10</v>
      </c>
      <c r="J20" s="3">
        <v>10</v>
      </c>
      <c r="K20" s="3">
        <v>10</v>
      </c>
      <c r="L20" s="3">
        <v>10</v>
      </c>
      <c r="M20" s="3">
        <v>10</v>
      </c>
      <c r="N20" s="3">
        <v>10</v>
      </c>
    </row>
    <row r="21" spans="1:14" ht="12.75">
      <c r="A21" s="22"/>
      <c r="B21" s="5"/>
      <c r="C21" s="22" t="s">
        <v>25</v>
      </c>
      <c r="D21" s="28">
        <f>B20</f>
        <v>301202</v>
      </c>
      <c r="E21" s="29">
        <f t="shared" si="2"/>
        <v>26.245887126007304</v>
      </c>
      <c r="F21" s="29"/>
      <c r="G21" s="27">
        <f>E21*100/(E$18+E$19+E$20+E$21)</f>
        <v>30.928453269286258</v>
      </c>
      <c r="H21" s="33"/>
      <c r="I21" s="3">
        <v>10</v>
      </c>
      <c r="J21" s="3">
        <v>10</v>
      </c>
      <c r="K21" s="3">
        <v>10</v>
      </c>
      <c r="L21" s="3">
        <v>10</v>
      </c>
      <c r="M21" s="3">
        <v>10</v>
      </c>
      <c r="N21" s="3">
        <v>10</v>
      </c>
    </row>
    <row r="22" spans="1:14" ht="24">
      <c r="A22" s="22"/>
      <c r="B22" s="23">
        <f>SUM(B16:B20)</f>
        <v>1147616</v>
      </c>
      <c r="C22" s="6"/>
      <c r="D22" s="24">
        <f>SUM(D16:D21)</f>
        <v>1147616</v>
      </c>
      <c r="E22" s="25">
        <f>SUM(E16:E21)</f>
        <v>100</v>
      </c>
      <c r="F22" s="25"/>
      <c r="G22" s="27">
        <f>SUM(G18:G21)</f>
        <v>100</v>
      </c>
      <c r="H22" s="30" t="s">
        <v>27</v>
      </c>
      <c r="I22" s="31">
        <f t="shared" ref="I22:N22" si="3">($G$18/100)*I18+($G$19/100)*I19+($G$20/100)*I20+($G$21/100)*I21</f>
        <v>28.106065818022376</v>
      </c>
      <c r="J22" s="31">
        <f t="shared" si="3"/>
        <v>28.106065818022376</v>
      </c>
      <c r="K22" s="31">
        <f t="shared" si="3"/>
        <v>28.106065818022376</v>
      </c>
      <c r="L22" s="31">
        <f t="shared" si="3"/>
        <v>28.106065818022376</v>
      </c>
      <c r="M22" s="31">
        <f t="shared" si="3"/>
        <v>28.106065818022376</v>
      </c>
      <c r="N22" s="31">
        <f t="shared" si="3"/>
        <v>10</v>
      </c>
    </row>
    <row r="26" spans="1:14" ht="12.75">
      <c r="D26" s="3" t="s">
        <v>29</v>
      </c>
      <c r="E26" s="34" t="s">
        <v>30</v>
      </c>
      <c r="F26" s="34" t="s">
        <v>31</v>
      </c>
      <c r="G26" s="34" t="s">
        <v>32</v>
      </c>
      <c r="H26" s="34" t="s">
        <v>33</v>
      </c>
    </row>
    <row r="27" spans="1:14" ht="12.75">
      <c r="D27" s="31">
        <f>I14</f>
        <v>34.519000584040924</v>
      </c>
      <c r="E27" s="34" t="s">
        <v>34</v>
      </c>
      <c r="F27" s="34" t="s">
        <v>35</v>
      </c>
      <c r="G27" s="34" t="s">
        <v>36</v>
      </c>
      <c r="H27" s="34" t="s">
        <v>37</v>
      </c>
    </row>
    <row r="28" spans="1:14" ht="12.75">
      <c r="D28" s="31">
        <f>I14</f>
        <v>34.519000584040924</v>
      </c>
      <c r="E28" s="34" t="s">
        <v>38</v>
      </c>
      <c r="F28" s="34" t="s">
        <v>35</v>
      </c>
      <c r="G28" s="34" t="s">
        <v>39</v>
      </c>
      <c r="H28" s="34" t="s">
        <v>37</v>
      </c>
    </row>
    <row r="29" spans="1:14" ht="12.75">
      <c r="D29" s="31">
        <f>J14</f>
        <v>34.519000584040924</v>
      </c>
      <c r="E29" s="34" t="s">
        <v>40</v>
      </c>
      <c r="F29" s="34" t="s">
        <v>41</v>
      </c>
      <c r="G29" s="34" t="s">
        <v>42</v>
      </c>
      <c r="H29" s="34" t="s">
        <v>37</v>
      </c>
    </row>
    <row r="30" spans="1:14" ht="12.75">
      <c r="D30" s="31">
        <f>K14</f>
        <v>34.519000584040924</v>
      </c>
      <c r="E30" s="34" t="s">
        <v>43</v>
      </c>
      <c r="F30" s="34" t="s">
        <v>35</v>
      </c>
      <c r="G30" s="34" t="s">
        <v>9</v>
      </c>
      <c r="H30" s="34" t="s">
        <v>37</v>
      </c>
    </row>
    <row r="31" spans="1:14" ht="12.75">
      <c r="D31" s="31">
        <f>L14</f>
        <v>34.519000584040924</v>
      </c>
      <c r="E31" s="34" t="s">
        <v>44</v>
      </c>
      <c r="F31" s="34" t="s">
        <v>41</v>
      </c>
      <c r="G31" s="34" t="s">
        <v>15</v>
      </c>
      <c r="H31" s="34" t="s">
        <v>37</v>
      </c>
    </row>
    <row r="32" spans="1:14" ht="12.75">
      <c r="D32" s="31">
        <f>M14</f>
        <v>34.519000584040924</v>
      </c>
      <c r="E32" s="34" t="s">
        <v>45</v>
      </c>
      <c r="F32" s="34" t="s">
        <v>35</v>
      </c>
      <c r="G32" s="34" t="s">
        <v>46</v>
      </c>
      <c r="H32" s="34" t="s">
        <v>37</v>
      </c>
    </row>
    <row r="33" spans="4:8" ht="12.75">
      <c r="D33" s="31">
        <f>N14</f>
        <v>10</v>
      </c>
      <c r="E33" s="34" t="s">
        <v>47</v>
      </c>
      <c r="F33" s="34" t="s">
        <v>35</v>
      </c>
      <c r="G33" s="34" t="s">
        <v>48</v>
      </c>
      <c r="H33" s="34" t="s">
        <v>37</v>
      </c>
    </row>
    <row r="34" spans="4:8" ht="12.75">
      <c r="D34" s="31">
        <v>10</v>
      </c>
      <c r="E34" s="34" t="s">
        <v>49</v>
      </c>
      <c r="F34" s="34" t="s">
        <v>35</v>
      </c>
      <c r="G34" s="34" t="s">
        <v>50</v>
      </c>
      <c r="H34" s="34" t="s">
        <v>37</v>
      </c>
    </row>
    <row r="35" spans="4:8" ht="12.75">
      <c r="D35" s="31">
        <f>I22</f>
        <v>28.106065818022376</v>
      </c>
      <c r="E35" s="34" t="s">
        <v>51</v>
      </c>
      <c r="F35" s="34" t="s">
        <v>35</v>
      </c>
      <c r="G35" s="34" t="s">
        <v>36</v>
      </c>
      <c r="H35" s="34" t="s">
        <v>52</v>
      </c>
    </row>
    <row r="36" spans="4:8" ht="12.75">
      <c r="D36" s="31">
        <f>I22</f>
        <v>28.106065818022376</v>
      </c>
      <c r="E36" s="34" t="s">
        <v>53</v>
      </c>
      <c r="F36" s="34" t="s">
        <v>35</v>
      </c>
      <c r="G36" s="34" t="s">
        <v>39</v>
      </c>
      <c r="H36" s="34" t="s">
        <v>52</v>
      </c>
    </row>
    <row r="37" spans="4:8" ht="12.75">
      <c r="D37" s="31">
        <f>K22</f>
        <v>28.106065818022376</v>
      </c>
      <c r="E37" s="34" t="s">
        <v>54</v>
      </c>
      <c r="F37" s="34" t="s">
        <v>41</v>
      </c>
      <c r="G37" s="34" t="s">
        <v>42</v>
      </c>
      <c r="H37" s="34" t="s">
        <v>52</v>
      </c>
    </row>
    <row r="38" spans="4:8" ht="12.75">
      <c r="D38" s="31">
        <f>J22</f>
        <v>28.106065818022376</v>
      </c>
      <c r="E38" s="34" t="s">
        <v>55</v>
      </c>
      <c r="F38" s="34"/>
      <c r="G38" s="34" t="s">
        <v>42</v>
      </c>
      <c r="H38" s="34" t="s">
        <v>52</v>
      </c>
    </row>
    <row r="39" spans="4:8" ht="12.75">
      <c r="D39" s="31">
        <f>J22</f>
        <v>28.106065818022376</v>
      </c>
      <c r="E39" s="34" t="s">
        <v>56</v>
      </c>
      <c r="F39" s="34"/>
      <c r="G39" s="34" t="s">
        <v>42</v>
      </c>
      <c r="H39" s="34" t="s">
        <v>52</v>
      </c>
    </row>
    <row r="40" spans="4:8" ht="12.75">
      <c r="D40" s="31">
        <f>K22</f>
        <v>28.106065818022376</v>
      </c>
      <c r="E40" s="34" t="s">
        <v>57</v>
      </c>
      <c r="F40" s="34" t="s">
        <v>35</v>
      </c>
      <c r="G40" s="34" t="s">
        <v>9</v>
      </c>
      <c r="H40" s="34" t="s">
        <v>52</v>
      </c>
    </row>
    <row r="41" spans="4:8" ht="12.75">
      <c r="D41" s="31">
        <f>L22</f>
        <v>28.106065818022376</v>
      </c>
      <c r="E41" s="34" t="s">
        <v>58</v>
      </c>
      <c r="F41" s="34" t="s">
        <v>41</v>
      </c>
      <c r="G41" s="34" t="s">
        <v>15</v>
      </c>
      <c r="H41" s="34" t="s">
        <v>52</v>
      </c>
    </row>
    <row r="42" spans="4:8" ht="12.75">
      <c r="D42" s="31">
        <f>M22</f>
        <v>28.106065818022376</v>
      </c>
      <c r="E42" s="34" t="s">
        <v>59</v>
      </c>
      <c r="F42" s="34" t="s">
        <v>60</v>
      </c>
      <c r="G42" s="34" t="s">
        <v>46</v>
      </c>
      <c r="H42" s="34" t="s">
        <v>52</v>
      </c>
    </row>
    <row r="43" spans="4:8" ht="12.75">
      <c r="D43" s="31">
        <f>N22</f>
        <v>10</v>
      </c>
      <c r="E43" s="34" t="s">
        <v>61</v>
      </c>
      <c r="F43" s="34" t="s">
        <v>35</v>
      </c>
      <c r="G43" s="34" t="s">
        <v>48</v>
      </c>
      <c r="H43" s="34" t="s">
        <v>52</v>
      </c>
    </row>
    <row r="44" spans="4:8" ht="12.75">
      <c r="D44" s="31">
        <v>10</v>
      </c>
      <c r="E44" s="34" t="s">
        <v>62</v>
      </c>
      <c r="F44" s="34" t="s">
        <v>60</v>
      </c>
      <c r="G44" s="34" t="s">
        <v>50</v>
      </c>
      <c r="H44" s="34" t="s">
        <v>52</v>
      </c>
    </row>
  </sheetData>
  <mergeCells count="6">
    <mergeCell ref="A2:E2"/>
    <mergeCell ref="I2:M2"/>
    <mergeCell ref="I3:M3"/>
    <mergeCell ref="I4:M4"/>
    <mergeCell ref="F8:F9"/>
    <mergeCell ref="F16:F17"/>
  </mergeCells>
  <pageMargins left="0.75" right="0.75" top="1" bottom="1" header="0.5" footer="0.5"/>
  <pageSetup scale="1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Area Percent Reduction</vt:lpstr>
    </vt:vector>
  </TitlesOfParts>
  <Company>SRA International,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</dc:creator>
  <cp:lastModifiedBy>SRA</cp:lastModifiedBy>
  <dcterms:created xsi:type="dcterms:W3CDTF">2011-12-21T14:08:03Z</dcterms:created>
  <dcterms:modified xsi:type="dcterms:W3CDTF">2011-12-21T15:52:50Z</dcterms:modified>
</cp:coreProperties>
</file>