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23595" windowHeight="9465"/>
  </bookViews>
  <sheets>
    <sheet name="Modified OTC SJV 2010 v2" sheetId="3" r:id="rId1"/>
  </sheets>
  <calcPr calcId="145621"/>
</workbook>
</file>

<file path=xl/calcChain.xml><?xml version="1.0" encoding="utf-8"?>
<calcChain xmlns="http://schemas.openxmlformats.org/spreadsheetml/2006/main">
  <c r="H37" i="3" l="1"/>
  <c r="G37" i="3"/>
  <c r="I37" i="3" s="1"/>
  <c r="B37" i="3"/>
  <c r="I36" i="3"/>
  <c r="C36" i="3"/>
  <c r="F36" i="3" s="1"/>
  <c r="I35" i="3"/>
  <c r="C35" i="3"/>
  <c r="E35" i="3" s="1"/>
  <c r="K35" i="3" s="1"/>
  <c r="I34" i="3"/>
  <c r="F34" i="3"/>
  <c r="E34" i="3"/>
  <c r="K34" i="3" s="1"/>
  <c r="D34" i="3"/>
  <c r="J34" i="3" s="1"/>
  <c r="C34" i="3"/>
  <c r="I33" i="3"/>
  <c r="C33" i="3"/>
  <c r="F33" i="3" s="1"/>
  <c r="I32" i="3"/>
  <c r="C32" i="3"/>
  <c r="F32" i="3" s="1"/>
  <c r="I31" i="3"/>
  <c r="C31" i="3"/>
  <c r="E31" i="3" s="1"/>
  <c r="K31" i="3" s="1"/>
  <c r="I30" i="3"/>
  <c r="F30" i="3"/>
  <c r="E30" i="3"/>
  <c r="K30" i="3" s="1"/>
  <c r="D30" i="3"/>
  <c r="J30" i="3" s="1"/>
  <c r="C30" i="3"/>
  <c r="I29" i="3"/>
  <c r="E29" i="3"/>
  <c r="K29" i="3" s="1"/>
  <c r="C29" i="3"/>
  <c r="F29" i="3" s="1"/>
  <c r="I28" i="3"/>
  <c r="D28" i="3"/>
  <c r="J28" i="3" s="1"/>
  <c r="C28" i="3"/>
  <c r="F28" i="3" s="1"/>
  <c r="I27" i="3"/>
  <c r="E27" i="3"/>
  <c r="C27" i="3"/>
  <c r="F27" i="3" s="1"/>
  <c r="I26" i="3"/>
  <c r="D26" i="3"/>
  <c r="J26" i="3" s="1"/>
  <c r="C26" i="3"/>
  <c r="F26" i="3" s="1"/>
  <c r="I25" i="3"/>
  <c r="C25" i="3"/>
  <c r="E25" i="3" s="1"/>
  <c r="K25" i="3" s="1"/>
  <c r="I24" i="3"/>
  <c r="F24" i="3"/>
  <c r="E24" i="3"/>
  <c r="D24" i="3"/>
  <c r="J24" i="3" s="1"/>
  <c r="C24" i="3"/>
  <c r="B15" i="3"/>
  <c r="K24" i="3" l="1"/>
  <c r="F25" i="3"/>
  <c r="F37" i="3" s="1"/>
  <c r="D27" i="3"/>
  <c r="D29" i="3"/>
  <c r="J29" i="3" s="1"/>
  <c r="F31" i="3"/>
  <c r="D33" i="3"/>
  <c r="J33" i="3" s="1"/>
  <c r="F35" i="3"/>
  <c r="D32" i="3"/>
  <c r="J32" i="3" s="1"/>
  <c r="E33" i="3"/>
  <c r="K33" i="3" s="1"/>
  <c r="D36" i="3"/>
  <c r="J36" i="3" s="1"/>
  <c r="D25" i="3"/>
  <c r="J25" i="3" s="1"/>
  <c r="E26" i="3"/>
  <c r="K26" i="3" s="1"/>
  <c r="E28" i="3"/>
  <c r="K28" i="3" s="1"/>
  <c r="D31" i="3"/>
  <c r="J31" i="3" s="1"/>
  <c r="E32" i="3"/>
  <c r="K32" i="3" s="1"/>
  <c r="D35" i="3"/>
  <c r="J35" i="3" s="1"/>
  <c r="E36" i="3"/>
  <c r="K36" i="3" s="1"/>
  <c r="D37" i="3" l="1"/>
  <c r="J37" i="3" s="1"/>
  <c r="E37" i="3"/>
  <c r="K37" i="3" s="1"/>
</calcChain>
</file>

<file path=xl/sharedStrings.xml><?xml version="1.0" encoding="utf-8"?>
<sst xmlns="http://schemas.openxmlformats.org/spreadsheetml/2006/main" count="54" uniqueCount="54">
  <si>
    <t>Estimated NOx Reductions from New Small Boiler Rule</t>
  </si>
  <si>
    <t>DRAFT 8/24/11</t>
  </si>
  <si>
    <t>San Joaquin Valley Air Pollution Control District Population</t>
  </si>
  <si>
    <t>County</t>
  </si>
  <si>
    <r>
      <t>Population Used in Calculations</t>
    </r>
    <r>
      <rPr>
        <b/>
        <vertAlign val="superscript"/>
        <sz val="10"/>
        <color indexed="10"/>
        <rFont val="Arial"/>
        <family val="2"/>
      </rPr>
      <t>1</t>
    </r>
  </si>
  <si>
    <t>Fresno</t>
  </si>
  <si>
    <r>
      <t>Kern (portion of)</t>
    </r>
    <r>
      <rPr>
        <vertAlign val="superscript"/>
        <sz val="10"/>
        <rFont val="Arial"/>
        <family val="2"/>
      </rPr>
      <t>1</t>
    </r>
  </si>
  <si>
    <t>Kings</t>
  </si>
  <si>
    <t>Madera</t>
  </si>
  <si>
    <t>Merced</t>
  </si>
  <si>
    <t>San Joaquin</t>
  </si>
  <si>
    <t>Stanislaus</t>
  </si>
  <si>
    <t>Tulare</t>
  </si>
  <si>
    <t>SJVAPCD Total</t>
  </si>
  <si>
    <t>1. http://www.arb.ca.gov/app/emsinv/trends/ems_trends.php</t>
  </si>
  <si>
    <t>Subtract from Kern Total</t>
  </si>
  <si>
    <t>Kern Portion</t>
  </si>
  <si>
    <t>OTC States</t>
  </si>
  <si>
    <t>Connecticut</t>
  </si>
  <si>
    <t>Delaware</t>
  </si>
  <si>
    <t>D.C.</t>
  </si>
  <si>
    <t>Maine</t>
  </si>
  <si>
    <t>Maryland</t>
  </si>
  <si>
    <t>Massachusetts</t>
  </si>
  <si>
    <t>New Hampshire</t>
  </si>
  <si>
    <t>New Jersey</t>
  </si>
  <si>
    <t>New York</t>
  </si>
  <si>
    <t>Pennsylvania</t>
  </si>
  <si>
    <t>Rhode Island</t>
  </si>
  <si>
    <t>Vermont</t>
  </si>
  <si>
    <t>Virginia 2</t>
  </si>
  <si>
    <t>OTR Total</t>
  </si>
  <si>
    <t>Notes</t>
  </si>
  <si>
    <t>Total NOx tpd =</t>
  </si>
  <si>
    <t>3.2 Average annual tpd</t>
  </si>
  <si>
    <t>To convert to tpy:</t>
  </si>
  <si>
    <t>(Total NOx Reductions (tpd)*(365 days/yr))*(State to SJVUAPCD Population Ratio)</t>
  </si>
  <si>
    <t>2007 Area Source Residential Natural Gas Fuel Nox Emissions
(tons per year)</t>
  </si>
  <si>
    <r>
      <t>Natural Gas Fuel Consumption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(Million Cubic Feet)</t>
    </r>
  </si>
  <si>
    <t>State to SJVAPCD Fuel Ratio</t>
  </si>
  <si>
    <t>Potential Emission Reduction Estimates Natural Gas Usage Approach</t>
  </si>
  <si>
    <t>2007 Area Source Commercial Natural Gas Fuel Nox Emissions
(tons per year)</t>
  </si>
  <si>
    <r>
      <t>2017 Total Emission Reduction Estimates 
(tons per year)</t>
    </r>
    <r>
      <rPr>
        <b/>
        <vertAlign val="superscript"/>
        <sz val="10"/>
        <rFont val="Arial"/>
        <family val="2"/>
      </rPr>
      <t>3,4,5</t>
    </r>
  </si>
  <si>
    <r>
      <t>2020 Total Emission Reduction Estimates 
(tons per year)</t>
    </r>
    <r>
      <rPr>
        <b/>
        <vertAlign val="superscript"/>
        <sz val="10"/>
        <rFont val="Arial"/>
        <family val="2"/>
      </rPr>
      <t>3,4,5</t>
    </r>
  </si>
  <si>
    <r>
      <t>2029 Total Emission Reduction Estimates 
(tons per year)</t>
    </r>
    <r>
      <rPr>
        <b/>
        <vertAlign val="superscript"/>
        <sz val="10"/>
        <rFont val="Arial"/>
        <family val="2"/>
      </rPr>
      <t>3,4</t>
    </r>
  </si>
  <si>
    <t>2007 Area Source Commercial and Residential Natural Gas Nox Emissions (tpy)</t>
  </si>
  <si>
    <t>% Reduction of Commercial and residential Natural Gas in 2017</t>
  </si>
  <si>
    <t>% Reduction of Commercial and Residential Natural Gas in 2020</t>
  </si>
  <si>
    <t>1.  Assumes 2014 effective date of rule.</t>
  </si>
  <si>
    <t>2. Natural Gas Consumption by End Use, http://www.eia.gov/dnav/ng/ng_cons_sum_a_EPG0_VC0_mmcf_a.htm</t>
  </si>
  <si>
    <t>3. SJ Natural Gas Fuel Usage = 11% of CA statewide fuel usage (2,273,958 mmcf) based upon population (see 'Population Data' tab)</t>
  </si>
  <si>
    <t>4. 2005 SJVUAPCD 4308 Rule, Final Staff Report: Estimated NOx reductions = 2.0 Average annual tpd (see Appendix B)</t>
  </si>
  <si>
    <t>5. 2008 SJVUAPCD 4307 Rule Proposal: Estimated NOx reductions = 1.15 Average annual tpd (see Appendix B)</t>
  </si>
  <si>
    <t>6. Assumption: 15 year equipment life based upon the rule effective in 2014 (approximately half of the total rule reductions would be achieved by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</si>
</sst>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vertAlign val="superscript"/>
      <sz val="10"/>
      <color indexed="10"/>
      <name val="Arial"/>
      <family val="2"/>
    </font>
    <font>
      <sz val="10"/>
      <color indexed="1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sz val="10"/>
      <color indexed="56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164" fontId="8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3" fontId="5" fillId="0" borderId="0" xfId="0" applyNumberFormat="1" applyFont="1" applyAlignment="1"/>
    <xf numFmtId="3" fontId="0" fillId="0" borderId="0" xfId="0" applyNumberFormat="1" applyAlignment="1"/>
    <xf numFmtId="0" fontId="1" fillId="0" borderId="0" xfId="0" applyFont="1" applyAlignment="1"/>
    <xf numFmtId="3" fontId="2" fillId="0" borderId="0" xfId="0" applyNumberFormat="1" applyFont="1" applyAlignment="1"/>
    <xf numFmtId="2" fontId="3" fillId="0" borderId="0" xfId="0" applyNumberFormat="1" applyFont="1" applyAlignment="1"/>
    <xf numFmtId="165" fontId="3" fillId="0" borderId="0" xfId="0" applyNumberFormat="1" applyFont="1" applyAlignment="1"/>
    <xf numFmtId="3" fontId="9" fillId="0" borderId="0" xfId="0" applyNumberFormat="1" applyFont="1" applyAlignment="1"/>
    <xf numFmtId="166" fontId="9" fillId="0" borderId="0" xfId="1" applyNumberFormat="1" applyFont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/>
    <xf numFmtId="3" fontId="1" fillId="0" borderId="0" xfId="0" applyNumberFormat="1" applyFont="1" applyFill="1" applyAlignment="1"/>
    <xf numFmtId="2" fontId="1" fillId="0" borderId="0" xfId="0" applyNumberFormat="1" applyFont="1" applyFill="1" applyAlignment="1"/>
    <xf numFmtId="165" fontId="1" fillId="0" borderId="0" xfId="0" applyNumberFormat="1" applyFont="1" applyFill="1" applyAlignment="1"/>
    <xf numFmtId="166" fontId="5" fillId="0" borderId="0" xfId="1" applyNumberFormat="1" applyFont="1" applyAlignment="1"/>
    <xf numFmtId="0" fontId="2" fillId="0" borderId="0" xfId="0" applyFont="1" applyFill="1" applyAlignment="1"/>
    <xf numFmtId="3" fontId="2" fillId="0" borderId="0" xfId="0" applyNumberFormat="1" applyFont="1" applyFill="1" applyAlignment="1"/>
    <xf numFmtId="2" fontId="2" fillId="0" borderId="0" xfId="0" applyNumberFormat="1" applyFont="1" applyFill="1" applyAlignment="1"/>
    <xf numFmtId="165" fontId="2" fillId="0" borderId="0" xfId="0" applyNumberFormat="1" applyFont="1" applyFill="1" applyAlignment="1"/>
    <xf numFmtId="2" fontId="0" fillId="0" borderId="0" xfId="0" applyNumberFormat="1" applyAlignment="1"/>
    <xf numFmtId="0" fontId="8" fillId="0" borderId="0" xfId="0" applyFont="1" applyAlignment="1"/>
  </cellXfs>
  <cellStyles count="2">
    <cellStyle name="Normal" xfId="0" builtinId="0"/>
    <cellStyle name="Percent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topLeftCell="A22" workbookViewId="0">
      <selection activeCell="J24" sqref="J24:K37"/>
    </sheetView>
  </sheetViews>
  <sheetFormatPr defaultRowHeight="12.75" x14ac:dyDescent="0.2"/>
  <cols>
    <col min="1" max="1" width="14.28515625" style="8" customWidth="1"/>
    <col min="2" max="2" width="15.5703125" style="8" customWidth="1"/>
    <col min="3" max="3" width="12" style="8" customWidth="1"/>
    <col min="4" max="4" width="18.42578125" style="8" customWidth="1"/>
    <col min="5" max="5" width="17.5703125" style="8" customWidth="1"/>
    <col min="6" max="6" width="15.85546875" style="8" customWidth="1"/>
    <col min="7" max="7" width="17" style="8" customWidth="1"/>
    <col min="8" max="8" width="16.85546875" style="8" customWidth="1"/>
    <col min="9" max="11" width="20.7109375" style="8" customWidth="1"/>
    <col min="12" max="13" width="15.7109375" style="8" customWidth="1"/>
    <col min="14" max="256" width="9.140625" style="8"/>
    <col min="257" max="257" width="14.28515625" style="8" customWidth="1"/>
    <col min="258" max="258" width="15.5703125" style="8" customWidth="1"/>
    <col min="259" max="259" width="12" style="8" customWidth="1"/>
    <col min="260" max="260" width="18.42578125" style="8" customWidth="1"/>
    <col min="261" max="261" width="17.5703125" style="8" customWidth="1"/>
    <col min="262" max="262" width="15.85546875" style="8" customWidth="1"/>
    <col min="263" max="263" width="17" style="8" customWidth="1"/>
    <col min="264" max="264" width="16.85546875" style="8" customWidth="1"/>
    <col min="265" max="268" width="20.7109375" style="8" customWidth="1"/>
    <col min="269" max="512" width="9.140625" style="8"/>
    <col min="513" max="513" width="14.28515625" style="8" customWidth="1"/>
    <col min="514" max="514" width="15.5703125" style="8" customWidth="1"/>
    <col min="515" max="515" width="12" style="8" customWidth="1"/>
    <col min="516" max="516" width="18.42578125" style="8" customWidth="1"/>
    <col min="517" max="517" width="17.5703125" style="8" customWidth="1"/>
    <col min="518" max="518" width="15.85546875" style="8" customWidth="1"/>
    <col min="519" max="519" width="17" style="8" customWidth="1"/>
    <col min="520" max="520" width="16.85546875" style="8" customWidth="1"/>
    <col min="521" max="524" width="20.7109375" style="8" customWidth="1"/>
    <col min="525" max="768" width="9.140625" style="8"/>
    <col min="769" max="769" width="14.28515625" style="8" customWidth="1"/>
    <col min="770" max="770" width="15.5703125" style="8" customWidth="1"/>
    <col min="771" max="771" width="12" style="8" customWidth="1"/>
    <col min="772" max="772" width="18.42578125" style="8" customWidth="1"/>
    <col min="773" max="773" width="17.5703125" style="8" customWidth="1"/>
    <col min="774" max="774" width="15.85546875" style="8" customWidth="1"/>
    <col min="775" max="775" width="17" style="8" customWidth="1"/>
    <col min="776" max="776" width="16.85546875" style="8" customWidth="1"/>
    <col min="777" max="780" width="20.7109375" style="8" customWidth="1"/>
    <col min="781" max="1024" width="9.140625" style="8"/>
    <col min="1025" max="1025" width="14.28515625" style="8" customWidth="1"/>
    <col min="1026" max="1026" width="15.5703125" style="8" customWidth="1"/>
    <col min="1027" max="1027" width="12" style="8" customWidth="1"/>
    <col min="1028" max="1028" width="18.42578125" style="8" customWidth="1"/>
    <col min="1029" max="1029" width="17.5703125" style="8" customWidth="1"/>
    <col min="1030" max="1030" width="15.85546875" style="8" customWidth="1"/>
    <col min="1031" max="1031" width="17" style="8" customWidth="1"/>
    <col min="1032" max="1032" width="16.85546875" style="8" customWidth="1"/>
    <col min="1033" max="1036" width="20.7109375" style="8" customWidth="1"/>
    <col min="1037" max="1280" width="9.140625" style="8"/>
    <col min="1281" max="1281" width="14.28515625" style="8" customWidth="1"/>
    <col min="1282" max="1282" width="15.5703125" style="8" customWidth="1"/>
    <col min="1283" max="1283" width="12" style="8" customWidth="1"/>
    <col min="1284" max="1284" width="18.42578125" style="8" customWidth="1"/>
    <col min="1285" max="1285" width="17.5703125" style="8" customWidth="1"/>
    <col min="1286" max="1286" width="15.85546875" style="8" customWidth="1"/>
    <col min="1287" max="1287" width="17" style="8" customWidth="1"/>
    <col min="1288" max="1288" width="16.85546875" style="8" customWidth="1"/>
    <col min="1289" max="1292" width="20.7109375" style="8" customWidth="1"/>
    <col min="1293" max="1536" width="9.140625" style="8"/>
    <col min="1537" max="1537" width="14.28515625" style="8" customWidth="1"/>
    <col min="1538" max="1538" width="15.5703125" style="8" customWidth="1"/>
    <col min="1539" max="1539" width="12" style="8" customWidth="1"/>
    <col min="1540" max="1540" width="18.42578125" style="8" customWidth="1"/>
    <col min="1541" max="1541" width="17.5703125" style="8" customWidth="1"/>
    <col min="1542" max="1542" width="15.85546875" style="8" customWidth="1"/>
    <col min="1543" max="1543" width="17" style="8" customWidth="1"/>
    <col min="1544" max="1544" width="16.85546875" style="8" customWidth="1"/>
    <col min="1545" max="1548" width="20.7109375" style="8" customWidth="1"/>
    <col min="1549" max="1792" width="9.140625" style="8"/>
    <col min="1793" max="1793" width="14.28515625" style="8" customWidth="1"/>
    <col min="1794" max="1794" width="15.5703125" style="8" customWidth="1"/>
    <col min="1795" max="1795" width="12" style="8" customWidth="1"/>
    <col min="1796" max="1796" width="18.42578125" style="8" customWidth="1"/>
    <col min="1797" max="1797" width="17.5703125" style="8" customWidth="1"/>
    <col min="1798" max="1798" width="15.85546875" style="8" customWidth="1"/>
    <col min="1799" max="1799" width="17" style="8" customWidth="1"/>
    <col min="1800" max="1800" width="16.85546875" style="8" customWidth="1"/>
    <col min="1801" max="1804" width="20.7109375" style="8" customWidth="1"/>
    <col min="1805" max="2048" width="9.140625" style="8"/>
    <col min="2049" max="2049" width="14.28515625" style="8" customWidth="1"/>
    <col min="2050" max="2050" width="15.5703125" style="8" customWidth="1"/>
    <col min="2051" max="2051" width="12" style="8" customWidth="1"/>
    <col min="2052" max="2052" width="18.42578125" style="8" customWidth="1"/>
    <col min="2053" max="2053" width="17.5703125" style="8" customWidth="1"/>
    <col min="2054" max="2054" width="15.85546875" style="8" customWidth="1"/>
    <col min="2055" max="2055" width="17" style="8" customWidth="1"/>
    <col min="2056" max="2056" width="16.85546875" style="8" customWidth="1"/>
    <col min="2057" max="2060" width="20.7109375" style="8" customWidth="1"/>
    <col min="2061" max="2304" width="9.140625" style="8"/>
    <col min="2305" max="2305" width="14.28515625" style="8" customWidth="1"/>
    <col min="2306" max="2306" width="15.5703125" style="8" customWidth="1"/>
    <col min="2307" max="2307" width="12" style="8" customWidth="1"/>
    <col min="2308" max="2308" width="18.42578125" style="8" customWidth="1"/>
    <col min="2309" max="2309" width="17.5703125" style="8" customWidth="1"/>
    <col min="2310" max="2310" width="15.85546875" style="8" customWidth="1"/>
    <col min="2311" max="2311" width="17" style="8" customWidth="1"/>
    <col min="2312" max="2312" width="16.85546875" style="8" customWidth="1"/>
    <col min="2313" max="2316" width="20.7109375" style="8" customWidth="1"/>
    <col min="2317" max="2560" width="9.140625" style="8"/>
    <col min="2561" max="2561" width="14.28515625" style="8" customWidth="1"/>
    <col min="2562" max="2562" width="15.5703125" style="8" customWidth="1"/>
    <col min="2563" max="2563" width="12" style="8" customWidth="1"/>
    <col min="2564" max="2564" width="18.42578125" style="8" customWidth="1"/>
    <col min="2565" max="2565" width="17.5703125" style="8" customWidth="1"/>
    <col min="2566" max="2566" width="15.85546875" style="8" customWidth="1"/>
    <col min="2567" max="2567" width="17" style="8" customWidth="1"/>
    <col min="2568" max="2568" width="16.85546875" style="8" customWidth="1"/>
    <col min="2569" max="2572" width="20.7109375" style="8" customWidth="1"/>
    <col min="2573" max="2816" width="9.140625" style="8"/>
    <col min="2817" max="2817" width="14.28515625" style="8" customWidth="1"/>
    <col min="2818" max="2818" width="15.5703125" style="8" customWidth="1"/>
    <col min="2819" max="2819" width="12" style="8" customWidth="1"/>
    <col min="2820" max="2820" width="18.42578125" style="8" customWidth="1"/>
    <col min="2821" max="2821" width="17.5703125" style="8" customWidth="1"/>
    <col min="2822" max="2822" width="15.85546875" style="8" customWidth="1"/>
    <col min="2823" max="2823" width="17" style="8" customWidth="1"/>
    <col min="2824" max="2824" width="16.85546875" style="8" customWidth="1"/>
    <col min="2825" max="2828" width="20.7109375" style="8" customWidth="1"/>
    <col min="2829" max="3072" width="9.140625" style="8"/>
    <col min="3073" max="3073" width="14.28515625" style="8" customWidth="1"/>
    <col min="3074" max="3074" width="15.5703125" style="8" customWidth="1"/>
    <col min="3075" max="3075" width="12" style="8" customWidth="1"/>
    <col min="3076" max="3076" width="18.42578125" style="8" customWidth="1"/>
    <col min="3077" max="3077" width="17.5703125" style="8" customWidth="1"/>
    <col min="3078" max="3078" width="15.85546875" style="8" customWidth="1"/>
    <col min="3079" max="3079" width="17" style="8" customWidth="1"/>
    <col min="3080" max="3080" width="16.85546875" style="8" customWidth="1"/>
    <col min="3081" max="3084" width="20.7109375" style="8" customWidth="1"/>
    <col min="3085" max="3328" width="9.140625" style="8"/>
    <col min="3329" max="3329" width="14.28515625" style="8" customWidth="1"/>
    <col min="3330" max="3330" width="15.5703125" style="8" customWidth="1"/>
    <col min="3331" max="3331" width="12" style="8" customWidth="1"/>
    <col min="3332" max="3332" width="18.42578125" style="8" customWidth="1"/>
    <col min="3333" max="3333" width="17.5703125" style="8" customWidth="1"/>
    <col min="3334" max="3334" width="15.85546875" style="8" customWidth="1"/>
    <col min="3335" max="3335" width="17" style="8" customWidth="1"/>
    <col min="3336" max="3336" width="16.85546875" style="8" customWidth="1"/>
    <col min="3337" max="3340" width="20.7109375" style="8" customWidth="1"/>
    <col min="3341" max="3584" width="9.140625" style="8"/>
    <col min="3585" max="3585" width="14.28515625" style="8" customWidth="1"/>
    <col min="3586" max="3586" width="15.5703125" style="8" customWidth="1"/>
    <col min="3587" max="3587" width="12" style="8" customWidth="1"/>
    <col min="3588" max="3588" width="18.42578125" style="8" customWidth="1"/>
    <col min="3589" max="3589" width="17.5703125" style="8" customWidth="1"/>
    <col min="3590" max="3590" width="15.85546875" style="8" customWidth="1"/>
    <col min="3591" max="3591" width="17" style="8" customWidth="1"/>
    <col min="3592" max="3592" width="16.85546875" style="8" customWidth="1"/>
    <col min="3593" max="3596" width="20.7109375" style="8" customWidth="1"/>
    <col min="3597" max="3840" width="9.140625" style="8"/>
    <col min="3841" max="3841" width="14.28515625" style="8" customWidth="1"/>
    <col min="3842" max="3842" width="15.5703125" style="8" customWidth="1"/>
    <col min="3843" max="3843" width="12" style="8" customWidth="1"/>
    <col min="3844" max="3844" width="18.42578125" style="8" customWidth="1"/>
    <col min="3845" max="3845" width="17.5703125" style="8" customWidth="1"/>
    <col min="3846" max="3846" width="15.85546875" style="8" customWidth="1"/>
    <col min="3847" max="3847" width="17" style="8" customWidth="1"/>
    <col min="3848" max="3848" width="16.85546875" style="8" customWidth="1"/>
    <col min="3849" max="3852" width="20.7109375" style="8" customWidth="1"/>
    <col min="3853" max="4096" width="9.140625" style="8"/>
    <col min="4097" max="4097" width="14.28515625" style="8" customWidth="1"/>
    <col min="4098" max="4098" width="15.5703125" style="8" customWidth="1"/>
    <col min="4099" max="4099" width="12" style="8" customWidth="1"/>
    <col min="4100" max="4100" width="18.42578125" style="8" customWidth="1"/>
    <col min="4101" max="4101" width="17.5703125" style="8" customWidth="1"/>
    <col min="4102" max="4102" width="15.85546875" style="8" customWidth="1"/>
    <col min="4103" max="4103" width="17" style="8" customWidth="1"/>
    <col min="4104" max="4104" width="16.85546875" style="8" customWidth="1"/>
    <col min="4105" max="4108" width="20.7109375" style="8" customWidth="1"/>
    <col min="4109" max="4352" width="9.140625" style="8"/>
    <col min="4353" max="4353" width="14.28515625" style="8" customWidth="1"/>
    <col min="4354" max="4354" width="15.5703125" style="8" customWidth="1"/>
    <col min="4355" max="4355" width="12" style="8" customWidth="1"/>
    <col min="4356" max="4356" width="18.42578125" style="8" customWidth="1"/>
    <col min="4357" max="4357" width="17.5703125" style="8" customWidth="1"/>
    <col min="4358" max="4358" width="15.85546875" style="8" customWidth="1"/>
    <col min="4359" max="4359" width="17" style="8" customWidth="1"/>
    <col min="4360" max="4360" width="16.85546875" style="8" customWidth="1"/>
    <col min="4361" max="4364" width="20.7109375" style="8" customWidth="1"/>
    <col min="4365" max="4608" width="9.140625" style="8"/>
    <col min="4609" max="4609" width="14.28515625" style="8" customWidth="1"/>
    <col min="4610" max="4610" width="15.5703125" style="8" customWidth="1"/>
    <col min="4611" max="4611" width="12" style="8" customWidth="1"/>
    <col min="4612" max="4612" width="18.42578125" style="8" customWidth="1"/>
    <col min="4613" max="4613" width="17.5703125" style="8" customWidth="1"/>
    <col min="4614" max="4614" width="15.85546875" style="8" customWidth="1"/>
    <col min="4615" max="4615" width="17" style="8" customWidth="1"/>
    <col min="4616" max="4616" width="16.85546875" style="8" customWidth="1"/>
    <col min="4617" max="4620" width="20.7109375" style="8" customWidth="1"/>
    <col min="4621" max="4864" width="9.140625" style="8"/>
    <col min="4865" max="4865" width="14.28515625" style="8" customWidth="1"/>
    <col min="4866" max="4866" width="15.5703125" style="8" customWidth="1"/>
    <col min="4867" max="4867" width="12" style="8" customWidth="1"/>
    <col min="4868" max="4868" width="18.42578125" style="8" customWidth="1"/>
    <col min="4869" max="4869" width="17.5703125" style="8" customWidth="1"/>
    <col min="4870" max="4870" width="15.85546875" style="8" customWidth="1"/>
    <col min="4871" max="4871" width="17" style="8" customWidth="1"/>
    <col min="4872" max="4872" width="16.85546875" style="8" customWidth="1"/>
    <col min="4873" max="4876" width="20.7109375" style="8" customWidth="1"/>
    <col min="4877" max="5120" width="9.140625" style="8"/>
    <col min="5121" max="5121" width="14.28515625" style="8" customWidth="1"/>
    <col min="5122" max="5122" width="15.5703125" style="8" customWidth="1"/>
    <col min="5123" max="5123" width="12" style="8" customWidth="1"/>
    <col min="5124" max="5124" width="18.42578125" style="8" customWidth="1"/>
    <col min="5125" max="5125" width="17.5703125" style="8" customWidth="1"/>
    <col min="5126" max="5126" width="15.85546875" style="8" customWidth="1"/>
    <col min="5127" max="5127" width="17" style="8" customWidth="1"/>
    <col min="5128" max="5128" width="16.85546875" style="8" customWidth="1"/>
    <col min="5129" max="5132" width="20.7109375" style="8" customWidth="1"/>
    <col min="5133" max="5376" width="9.140625" style="8"/>
    <col min="5377" max="5377" width="14.28515625" style="8" customWidth="1"/>
    <col min="5378" max="5378" width="15.5703125" style="8" customWidth="1"/>
    <col min="5379" max="5379" width="12" style="8" customWidth="1"/>
    <col min="5380" max="5380" width="18.42578125" style="8" customWidth="1"/>
    <col min="5381" max="5381" width="17.5703125" style="8" customWidth="1"/>
    <col min="5382" max="5382" width="15.85546875" style="8" customWidth="1"/>
    <col min="5383" max="5383" width="17" style="8" customWidth="1"/>
    <col min="5384" max="5384" width="16.85546875" style="8" customWidth="1"/>
    <col min="5385" max="5388" width="20.7109375" style="8" customWidth="1"/>
    <col min="5389" max="5632" width="9.140625" style="8"/>
    <col min="5633" max="5633" width="14.28515625" style="8" customWidth="1"/>
    <col min="5634" max="5634" width="15.5703125" style="8" customWidth="1"/>
    <col min="5635" max="5635" width="12" style="8" customWidth="1"/>
    <col min="5636" max="5636" width="18.42578125" style="8" customWidth="1"/>
    <col min="5637" max="5637" width="17.5703125" style="8" customWidth="1"/>
    <col min="5638" max="5638" width="15.85546875" style="8" customWidth="1"/>
    <col min="5639" max="5639" width="17" style="8" customWidth="1"/>
    <col min="5640" max="5640" width="16.85546875" style="8" customWidth="1"/>
    <col min="5641" max="5644" width="20.7109375" style="8" customWidth="1"/>
    <col min="5645" max="5888" width="9.140625" style="8"/>
    <col min="5889" max="5889" width="14.28515625" style="8" customWidth="1"/>
    <col min="5890" max="5890" width="15.5703125" style="8" customWidth="1"/>
    <col min="5891" max="5891" width="12" style="8" customWidth="1"/>
    <col min="5892" max="5892" width="18.42578125" style="8" customWidth="1"/>
    <col min="5893" max="5893" width="17.5703125" style="8" customWidth="1"/>
    <col min="5894" max="5894" width="15.85546875" style="8" customWidth="1"/>
    <col min="5895" max="5895" width="17" style="8" customWidth="1"/>
    <col min="5896" max="5896" width="16.85546875" style="8" customWidth="1"/>
    <col min="5897" max="5900" width="20.7109375" style="8" customWidth="1"/>
    <col min="5901" max="6144" width="9.140625" style="8"/>
    <col min="6145" max="6145" width="14.28515625" style="8" customWidth="1"/>
    <col min="6146" max="6146" width="15.5703125" style="8" customWidth="1"/>
    <col min="6147" max="6147" width="12" style="8" customWidth="1"/>
    <col min="6148" max="6148" width="18.42578125" style="8" customWidth="1"/>
    <col min="6149" max="6149" width="17.5703125" style="8" customWidth="1"/>
    <col min="6150" max="6150" width="15.85546875" style="8" customWidth="1"/>
    <col min="6151" max="6151" width="17" style="8" customWidth="1"/>
    <col min="6152" max="6152" width="16.85546875" style="8" customWidth="1"/>
    <col min="6153" max="6156" width="20.7109375" style="8" customWidth="1"/>
    <col min="6157" max="6400" width="9.140625" style="8"/>
    <col min="6401" max="6401" width="14.28515625" style="8" customWidth="1"/>
    <col min="6402" max="6402" width="15.5703125" style="8" customWidth="1"/>
    <col min="6403" max="6403" width="12" style="8" customWidth="1"/>
    <col min="6404" max="6404" width="18.42578125" style="8" customWidth="1"/>
    <col min="6405" max="6405" width="17.5703125" style="8" customWidth="1"/>
    <col min="6406" max="6406" width="15.85546875" style="8" customWidth="1"/>
    <col min="6407" max="6407" width="17" style="8" customWidth="1"/>
    <col min="6408" max="6408" width="16.85546875" style="8" customWidth="1"/>
    <col min="6409" max="6412" width="20.7109375" style="8" customWidth="1"/>
    <col min="6413" max="6656" width="9.140625" style="8"/>
    <col min="6657" max="6657" width="14.28515625" style="8" customWidth="1"/>
    <col min="6658" max="6658" width="15.5703125" style="8" customWidth="1"/>
    <col min="6659" max="6659" width="12" style="8" customWidth="1"/>
    <col min="6660" max="6660" width="18.42578125" style="8" customWidth="1"/>
    <col min="6661" max="6661" width="17.5703125" style="8" customWidth="1"/>
    <col min="6662" max="6662" width="15.85546875" style="8" customWidth="1"/>
    <col min="6663" max="6663" width="17" style="8" customWidth="1"/>
    <col min="6664" max="6664" width="16.85546875" style="8" customWidth="1"/>
    <col min="6665" max="6668" width="20.7109375" style="8" customWidth="1"/>
    <col min="6669" max="6912" width="9.140625" style="8"/>
    <col min="6913" max="6913" width="14.28515625" style="8" customWidth="1"/>
    <col min="6914" max="6914" width="15.5703125" style="8" customWidth="1"/>
    <col min="6915" max="6915" width="12" style="8" customWidth="1"/>
    <col min="6916" max="6916" width="18.42578125" style="8" customWidth="1"/>
    <col min="6917" max="6917" width="17.5703125" style="8" customWidth="1"/>
    <col min="6918" max="6918" width="15.85546875" style="8" customWidth="1"/>
    <col min="6919" max="6919" width="17" style="8" customWidth="1"/>
    <col min="6920" max="6920" width="16.85546875" style="8" customWidth="1"/>
    <col min="6921" max="6924" width="20.7109375" style="8" customWidth="1"/>
    <col min="6925" max="7168" width="9.140625" style="8"/>
    <col min="7169" max="7169" width="14.28515625" style="8" customWidth="1"/>
    <col min="7170" max="7170" width="15.5703125" style="8" customWidth="1"/>
    <col min="7171" max="7171" width="12" style="8" customWidth="1"/>
    <col min="7172" max="7172" width="18.42578125" style="8" customWidth="1"/>
    <col min="7173" max="7173" width="17.5703125" style="8" customWidth="1"/>
    <col min="7174" max="7174" width="15.85546875" style="8" customWidth="1"/>
    <col min="7175" max="7175" width="17" style="8" customWidth="1"/>
    <col min="7176" max="7176" width="16.85546875" style="8" customWidth="1"/>
    <col min="7177" max="7180" width="20.7109375" style="8" customWidth="1"/>
    <col min="7181" max="7424" width="9.140625" style="8"/>
    <col min="7425" max="7425" width="14.28515625" style="8" customWidth="1"/>
    <col min="7426" max="7426" width="15.5703125" style="8" customWidth="1"/>
    <col min="7427" max="7427" width="12" style="8" customWidth="1"/>
    <col min="7428" max="7428" width="18.42578125" style="8" customWidth="1"/>
    <col min="7429" max="7429" width="17.5703125" style="8" customWidth="1"/>
    <col min="7430" max="7430" width="15.85546875" style="8" customWidth="1"/>
    <col min="7431" max="7431" width="17" style="8" customWidth="1"/>
    <col min="7432" max="7432" width="16.85546875" style="8" customWidth="1"/>
    <col min="7433" max="7436" width="20.7109375" style="8" customWidth="1"/>
    <col min="7437" max="7680" width="9.140625" style="8"/>
    <col min="7681" max="7681" width="14.28515625" style="8" customWidth="1"/>
    <col min="7682" max="7682" width="15.5703125" style="8" customWidth="1"/>
    <col min="7683" max="7683" width="12" style="8" customWidth="1"/>
    <col min="7684" max="7684" width="18.42578125" style="8" customWidth="1"/>
    <col min="7685" max="7685" width="17.5703125" style="8" customWidth="1"/>
    <col min="7686" max="7686" width="15.85546875" style="8" customWidth="1"/>
    <col min="7687" max="7687" width="17" style="8" customWidth="1"/>
    <col min="7688" max="7688" width="16.85546875" style="8" customWidth="1"/>
    <col min="7689" max="7692" width="20.7109375" style="8" customWidth="1"/>
    <col min="7693" max="7936" width="9.140625" style="8"/>
    <col min="7937" max="7937" width="14.28515625" style="8" customWidth="1"/>
    <col min="7938" max="7938" width="15.5703125" style="8" customWidth="1"/>
    <col min="7939" max="7939" width="12" style="8" customWidth="1"/>
    <col min="7940" max="7940" width="18.42578125" style="8" customWidth="1"/>
    <col min="7941" max="7941" width="17.5703125" style="8" customWidth="1"/>
    <col min="7942" max="7942" width="15.85546875" style="8" customWidth="1"/>
    <col min="7943" max="7943" width="17" style="8" customWidth="1"/>
    <col min="7944" max="7944" width="16.85546875" style="8" customWidth="1"/>
    <col min="7945" max="7948" width="20.7109375" style="8" customWidth="1"/>
    <col min="7949" max="8192" width="9.140625" style="8"/>
    <col min="8193" max="8193" width="14.28515625" style="8" customWidth="1"/>
    <col min="8194" max="8194" width="15.5703125" style="8" customWidth="1"/>
    <col min="8195" max="8195" width="12" style="8" customWidth="1"/>
    <col min="8196" max="8196" width="18.42578125" style="8" customWidth="1"/>
    <col min="8197" max="8197" width="17.5703125" style="8" customWidth="1"/>
    <col min="8198" max="8198" width="15.85546875" style="8" customWidth="1"/>
    <col min="8199" max="8199" width="17" style="8" customWidth="1"/>
    <col min="8200" max="8200" width="16.85546875" style="8" customWidth="1"/>
    <col min="8201" max="8204" width="20.7109375" style="8" customWidth="1"/>
    <col min="8205" max="8448" width="9.140625" style="8"/>
    <col min="8449" max="8449" width="14.28515625" style="8" customWidth="1"/>
    <col min="8450" max="8450" width="15.5703125" style="8" customWidth="1"/>
    <col min="8451" max="8451" width="12" style="8" customWidth="1"/>
    <col min="8452" max="8452" width="18.42578125" style="8" customWidth="1"/>
    <col min="8453" max="8453" width="17.5703125" style="8" customWidth="1"/>
    <col min="8454" max="8454" width="15.85546875" style="8" customWidth="1"/>
    <col min="8455" max="8455" width="17" style="8" customWidth="1"/>
    <col min="8456" max="8456" width="16.85546875" style="8" customWidth="1"/>
    <col min="8457" max="8460" width="20.7109375" style="8" customWidth="1"/>
    <col min="8461" max="8704" width="9.140625" style="8"/>
    <col min="8705" max="8705" width="14.28515625" style="8" customWidth="1"/>
    <col min="8706" max="8706" width="15.5703125" style="8" customWidth="1"/>
    <col min="8707" max="8707" width="12" style="8" customWidth="1"/>
    <col min="8708" max="8708" width="18.42578125" style="8" customWidth="1"/>
    <col min="8709" max="8709" width="17.5703125" style="8" customWidth="1"/>
    <col min="8710" max="8710" width="15.85546875" style="8" customWidth="1"/>
    <col min="8711" max="8711" width="17" style="8" customWidth="1"/>
    <col min="8712" max="8712" width="16.85546875" style="8" customWidth="1"/>
    <col min="8713" max="8716" width="20.7109375" style="8" customWidth="1"/>
    <col min="8717" max="8960" width="9.140625" style="8"/>
    <col min="8961" max="8961" width="14.28515625" style="8" customWidth="1"/>
    <col min="8962" max="8962" width="15.5703125" style="8" customWidth="1"/>
    <col min="8963" max="8963" width="12" style="8" customWidth="1"/>
    <col min="8964" max="8964" width="18.42578125" style="8" customWidth="1"/>
    <col min="8965" max="8965" width="17.5703125" style="8" customWidth="1"/>
    <col min="8966" max="8966" width="15.85546875" style="8" customWidth="1"/>
    <col min="8967" max="8967" width="17" style="8" customWidth="1"/>
    <col min="8968" max="8968" width="16.85546875" style="8" customWidth="1"/>
    <col min="8969" max="8972" width="20.7109375" style="8" customWidth="1"/>
    <col min="8973" max="9216" width="9.140625" style="8"/>
    <col min="9217" max="9217" width="14.28515625" style="8" customWidth="1"/>
    <col min="9218" max="9218" width="15.5703125" style="8" customWidth="1"/>
    <col min="9219" max="9219" width="12" style="8" customWidth="1"/>
    <col min="9220" max="9220" width="18.42578125" style="8" customWidth="1"/>
    <col min="9221" max="9221" width="17.5703125" style="8" customWidth="1"/>
    <col min="9222" max="9222" width="15.85546875" style="8" customWidth="1"/>
    <col min="9223" max="9223" width="17" style="8" customWidth="1"/>
    <col min="9224" max="9224" width="16.85546875" style="8" customWidth="1"/>
    <col min="9225" max="9228" width="20.7109375" style="8" customWidth="1"/>
    <col min="9229" max="9472" width="9.140625" style="8"/>
    <col min="9473" max="9473" width="14.28515625" style="8" customWidth="1"/>
    <col min="9474" max="9474" width="15.5703125" style="8" customWidth="1"/>
    <col min="9475" max="9475" width="12" style="8" customWidth="1"/>
    <col min="9476" max="9476" width="18.42578125" style="8" customWidth="1"/>
    <col min="9477" max="9477" width="17.5703125" style="8" customWidth="1"/>
    <col min="9478" max="9478" width="15.85546875" style="8" customWidth="1"/>
    <col min="9479" max="9479" width="17" style="8" customWidth="1"/>
    <col min="9480" max="9480" width="16.85546875" style="8" customWidth="1"/>
    <col min="9481" max="9484" width="20.7109375" style="8" customWidth="1"/>
    <col min="9485" max="9728" width="9.140625" style="8"/>
    <col min="9729" max="9729" width="14.28515625" style="8" customWidth="1"/>
    <col min="9730" max="9730" width="15.5703125" style="8" customWidth="1"/>
    <col min="9731" max="9731" width="12" style="8" customWidth="1"/>
    <col min="9732" max="9732" width="18.42578125" style="8" customWidth="1"/>
    <col min="9733" max="9733" width="17.5703125" style="8" customWidth="1"/>
    <col min="9734" max="9734" width="15.85546875" style="8" customWidth="1"/>
    <col min="9735" max="9735" width="17" style="8" customWidth="1"/>
    <col min="9736" max="9736" width="16.85546875" style="8" customWidth="1"/>
    <col min="9737" max="9740" width="20.7109375" style="8" customWidth="1"/>
    <col min="9741" max="9984" width="9.140625" style="8"/>
    <col min="9985" max="9985" width="14.28515625" style="8" customWidth="1"/>
    <col min="9986" max="9986" width="15.5703125" style="8" customWidth="1"/>
    <col min="9987" max="9987" width="12" style="8" customWidth="1"/>
    <col min="9988" max="9988" width="18.42578125" style="8" customWidth="1"/>
    <col min="9989" max="9989" width="17.5703125" style="8" customWidth="1"/>
    <col min="9990" max="9990" width="15.85546875" style="8" customWidth="1"/>
    <col min="9991" max="9991" width="17" style="8" customWidth="1"/>
    <col min="9992" max="9992" width="16.85546875" style="8" customWidth="1"/>
    <col min="9993" max="9996" width="20.7109375" style="8" customWidth="1"/>
    <col min="9997" max="10240" width="9.140625" style="8"/>
    <col min="10241" max="10241" width="14.28515625" style="8" customWidth="1"/>
    <col min="10242" max="10242" width="15.5703125" style="8" customWidth="1"/>
    <col min="10243" max="10243" width="12" style="8" customWidth="1"/>
    <col min="10244" max="10244" width="18.42578125" style="8" customWidth="1"/>
    <col min="10245" max="10245" width="17.5703125" style="8" customWidth="1"/>
    <col min="10246" max="10246" width="15.85546875" style="8" customWidth="1"/>
    <col min="10247" max="10247" width="17" style="8" customWidth="1"/>
    <col min="10248" max="10248" width="16.85546875" style="8" customWidth="1"/>
    <col min="10249" max="10252" width="20.7109375" style="8" customWidth="1"/>
    <col min="10253" max="10496" width="9.140625" style="8"/>
    <col min="10497" max="10497" width="14.28515625" style="8" customWidth="1"/>
    <col min="10498" max="10498" width="15.5703125" style="8" customWidth="1"/>
    <col min="10499" max="10499" width="12" style="8" customWidth="1"/>
    <col min="10500" max="10500" width="18.42578125" style="8" customWidth="1"/>
    <col min="10501" max="10501" width="17.5703125" style="8" customWidth="1"/>
    <col min="10502" max="10502" width="15.85546875" style="8" customWidth="1"/>
    <col min="10503" max="10503" width="17" style="8" customWidth="1"/>
    <col min="10504" max="10504" width="16.85546875" style="8" customWidth="1"/>
    <col min="10505" max="10508" width="20.7109375" style="8" customWidth="1"/>
    <col min="10509" max="10752" width="9.140625" style="8"/>
    <col min="10753" max="10753" width="14.28515625" style="8" customWidth="1"/>
    <col min="10754" max="10754" width="15.5703125" style="8" customWidth="1"/>
    <col min="10755" max="10755" width="12" style="8" customWidth="1"/>
    <col min="10756" max="10756" width="18.42578125" style="8" customWidth="1"/>
    <col min="10757" max="10757" width="17.5703125" style="8" customWidth="1"/>
    <col min="10758" max="10758" width="15.85546875" style="8" customWidth="1"/>
    <col min="10759" max="10759" width="17" style="8" customWidth="1"/>
    <col min="10760" max="10760" width="16.85546875" style="8" customWidth="1"/>
    <col min="10761" max="10764" width="20.7109375" style="8" customWidth="1"/>
    <col min="10765" max="11008" width="9.140625" style="8"/>
    <col min="11009" max="11009" width="14.28515625" style="8" customWidth="1"/>
    <col min="11010" max="11010" width="15.5703125" style="8" customWidth="1"/>
    <col min="11011" max="11011" width="12" style="8" customWidth="1"/>
    <col min="11012" max="11012" width="18.42578125" style="8" customWidth="1"/>
    <col min="11013" max="11013" width="17.5703125" style="8" customWidth="1"/>
    <col min="11014" max="11014" width="15.85546875" style="8" customWidth="1"/>
    <col min="11015" max="11015" width="17" style="8" customWidth="1"/>
    <col min="11016" max="11016" width="16.85546875" style="8" customWidth="1"/>
    <col min="11017" max="11020" width="20.7109375" style="8" customWidth="1"/>
    <col min="11021" max="11264" width="9.140625" style="8"/>
    <col min="11265" max="11265" width="14.28515625" style="8" customWidth="1"/>
    <col min="11266" max="11266" width="15.5703125" style="8" customWidth="1"/>
    <col min="11267" max="11267" width="12" style="8" customWidth="1"/>
    <col min="11268" max="11268" width="18.42578125" style="8" customWidth="1"/>
    <col min="11269" max="11269" width="17.5703125" style="8" customWidth="1"/>
    <col min="11270" max="11270" width="15.85546875" style="8" customWidth="1"/>
    <col min="11271" max="11271" width="17" style="8" customWidth="1"/>
    <col min="11272" max="11272" width="16.85546875" style="8" customWidth="1"/>
    <col min="11273" max="11276" width="20.7109375" style="8" customWidth="1"/>
    <col min="11277" max="11520" width="9.140625" style="8"/>
    <col min="11521" max="11521" width="14.28515625" style="8" customWidth="1"/>
    <col min="11522" max="11522" width="15.5703125" style="8" customWidth="1"/>
    <col min="11523" max="11523" width="12" style="8" customWidth="1"/>
    <col min="11524" max="11524" width="18.42578125" style="8" customWidth="1"/>
    <col min="11525" max="11525" width="17.5703125" style="8" customWidth="1"/>
    <col min="11526" max="11526" width="15.85546875" style="8" customWidth="1"/>
    <col min="11527" max="11527" width="17" style="8" customWidth="1"/>
    <col min="11528" max="11528" width="16.85546875" style="8" customWidth="1"/>
    <col min="11529" max="11532" width="20.7109375" style="8" customWidth="1"/>
    <col min="11533" max="11776" width="9.140625" style="8"/>
    <col min="11777" max="11777" width="14.28515625" style="8" customWidth="1"/>
    <col min="11778" max="11778" width="15.5703125" style="8" customWidth="1"/>
    <col min="11779" max="11779" width="12" style="8" customWidth="1"/>
    <col min="11780" max="11780" width="18.42578125" style="8" customWidth="1"/>
    <col min="11781" max="11781" width="17.5703125" style="8" customWidth="1"/>
    <col min="11782" max="11782" width="15.85546875" style="8" customWidth="1"/>
    <col min="11783" max="11783" width="17" style="8" customWidth="1"/>
    <col min="11784" max="11784" width="16.85546875" style="8" customWidth="1"/>
    <col min="11785" max="11788" width="20.7109375" style="8" customWidth="1"/>
    <col min="11789" max="12032" width="9.140625" style="8"/>
    <col min="12033" max="12033" width="14.28515625" style="8" customWidth="1"/>
    <col min="12034" max="12034" width="15.5703125" style="8" customWidth="1"/>
    <col min="12035" max="12035" width="12" style="8" customWidth="1"/>
    <col min="12036" max="12036" width="18.42578125" style="8" customWidth="1"/>
    <col min="12037" max="12037" width="17.5703125" style="8" customWidth="1"/>
    <col min="12038" max="12038" width="15.85546875" style="8" customWidth="1"/>
    <col min="12039" max="12039" width="17" style="8" customWidth="1"/>
    <col min="12040" max="12040" width="16.85546875" style="8" customWidth="1"/>
    <col min="12041" max="12044" width="20.7109375" style="8" customWidth="1"/>
    <col min="12045" max="12288" width="9.140625" style="8"/>
    <col min="12289" max="12289" width="14.28515625" style="8" customWidth="1"/>
    <col min="12290" max="12290" width="15.5703125" style="8" customWidth="1"/>
    <col min="12291" max="12291" width="12" style="8" customWidth="1"/>
    <col min="12292" max="12292" width="18.42578125" style="8" customWidth="1"/>
    <col min="12293" max="12293" width="17.5703125" style="8" customWidth="1"/>
    <col min="12294" max="12294" width="15.85546875" style="8" customWidth="1"/>
    <col min="12295" max="12295" width="17" style="8" customWidth="1"/>
    <col min="12296" max="12296" width="16.85546875" style="8" customWidth="1"/>
    <col min="12297" max="12300" width="20.7109375" style="8" customWidth="1"/>
    <col min="12301" max="12544" width="9.140625" style="8"/>
    <col min="12545" max="12545" width="14.28515625" style="8" customWidth="1"/>
    <col min="12546" max="12546" width="15.5703125" style="8" customWidth="1"/>
    <col min="12547" max="12547" width="12" style="8" customWidth="1"/>
    <col min="12548" max="12548" width="18.42578125" style="8" customWidth="1"/>
    <col min="12549" max="12549" width="17.5703125" style="8" customWidth="1"/>
    <col min="12550" max="12550" width="15.85546875" style="8" customWidth="1"/>
    <col min="12551" max="12551" width="17" style="8" customWidth="1"/>
    <col min="12552" max="12552" width="16.85546875" style="8" customWidth="1"/>
    <col min="12553" max="12556" width="20.7109375" style="8" customWidth="1"/>
    <col min="12557" max="12800" width="9.140625" style="8"/>
    <col min="12801" max="12801" width="14.28515625" style="8" customWidth="1"/>
    <col min="12802" max="12802" width="15.5703125" style="8" customWidth="1"/>
    <col min="12803" max="12803" width="12" style="8" customWidth="1"/>
    <col min="12804" max="12804" width="18.42578125" style="8" customWidth="1"/>
    <col min="12805" max="12805" width="17.5703125" style="8" customWidth="1"/>
    <col min="12806" max="12806" width="15.85546875" style="8" customWidth="1"/>
    <col min="12807" max="12807" width="17" style="8" customWidth="1"/>
    <col min="12808" max="12808" width="16.85546875" style="8" customWidth="1"/>
    <col min="12809" max="12812" width="20.7109375" style="8" customWidth="1"/>
    <col min="12813" max="13056" width="9.140625" style="8"/>
    <col min="13057" max="13057" width="14.28515625" style="8" customWidth="1"/>
    <col min="13058" max="13058" width="15.5703125" style="8" customWidth="1"/>
    <col min="13059" max="13059" width="12" style="8" customWidth="1"/>
    <col min="13060" max="13060" width="18.42578125" style="8" customWidth="1"/>
    <col min="13061" max="13061" width="17.5703125" style="8" customWidth="1"/>
    <col min="13062" max="13062" width="15.85546875" style="8" customWidth="1"/>
    <col min="13063" max="13063" width="17" style="8" customWidth="1"/>
    <col min="13064" max="13064" width="16.85546875" style="8" customWidth="1"/>
    <col min="13065" max="13068" width="20.7109375" style="8" customWidth="1"/>
    <col min="13069" max="13312" width="9.140625" style="8"/>
    <col min="13313" max="13313" width="14.28515625" style="8" customWidth="1"/>
    <col min="13314" max="13314" width="15.5703125" style="8" customWidth="1"/>
    <col min="13315" max="13315" width="12" style="8" customWidth="1"/>
    <col min="13316" max="13316" width="18.42578125" style="8" customWidth="1"/>
    <col min="13317" max="13317" width="17.5703125" style="8" customWidth="1"/>
    <col min="13318" max="13318" width="15.85546875" style="8" customWidth="1"/>
    <col min="13319" max="13319" width="17" style="8" customWidth="1"/>
    <col min="13320" max="13320" width="16.85546875" style="8" customWidth="1"/>
    <col min="13321" max="13324" width="20.7109375" style="8" customWidth="1"/>
    <col min="13325" max="13568" width="9.140625" style="8"/>
    <col min="13569" max="13569" width="14.28515625" style="8" customWidth="1"/>
    <col min="13570" max="13570" width="15.5703125" style="8" customWidth="1"/>
    <col min="13571" max="13571" width="12" style="8" customWidth="1"/>
    <col min="13572" max="13572" width="18.42578125" style="8" customWidth="1"/>
    <col min="13573" max="13573" width="17.5703125" style="8" customWidth="1"/>
    <col min="13574" max="13574" width="15.85546875" style="8" customWidth="1"/>
    <col min="13575" max="13575" width="17" style="8" customWidth="1"/>
    <col min="13576" max="13576" width="16.85546875" style="8" customWidth="1"/>
    <col min="13577" max="13580" width="20.7109375" style="8" customWidth="1"/>
    <col min="13581" max="13824" width="9.140625" style="8"/>
    <col min="13825" max="13825" width="14.28515625" style="8" customWidth="1"/>
    <col min="13826" max="13826" width="15.5703125" style="8" customWidth="1"/>
    <col min="13827" max="13827" width="12" style="8" customWidth="1"/>
    <col min="13828" max="13828" width="18.42578125" style="8" customWidth="1"/>
    <col min="13829" max="13829" width="17.5703125" style="8" customWidth="1"/>
    <col min="13830" max="13830" width="15.85546875" style="8" customWidth="1"/>
    <col min="13831" max="13831" width="17" style="8" customWidth="1"/>
    <col min="13832" max="13832" width="16.85546875" style="8" customWidth="1"/>
    <col min="13833" max="13836" width="20.7109375" style="8" customWidth="1"/>
    <col min="13837" max="14080" width="9.140625" style="8"/>
    <col min="14081" max="14081" width="14.28515625" style="8" customWidth="1"/>
    <col min="14082" max="14082" width="15.5703125" style="8" customWidth="1"/>
    <col min="14083" max="14083" width="12" style="8" customWidth="1"/>
    <col min="14084" max="14084" width="18.42578125" style="8" customWidth="1"/>
    <col min="14085" max="14085" width="17.5703125" style="8" customWidth="1"/>
    <col min="14086" max="14086" width="15.85546875" style="8" customWidth="1"/>
    <col min="14087" max="14087" width="17" style="8" customWidth="1"/>
    <col min="14088" max="14088" width="16.85546875" style="8" customWidth="1"/>
    <col min="14089" max="14092" width="20.7109375" style="8" customWidth="1"/>
    <col min="14093" max="14336" width="9.140625" style="8"/>
    <col min="14337" max="14337" width="14.28515625" style="8" customWidth="1"/>
    <col min="14338" max="14338" width="15.5703125" style="8" customWidth="1"/>
    <col min="14339" max="14339" width="12" style="8" customWidth="1"/>
    <col min="14340" max="14340" width="18.42578125" style="8" customWidth="1"/>
    <col min="14341" max="14341" width="17.5703125" style="8" customWidth="1"/>
    <col min="14342" max="14342" width="15.85546875" style="8" customWidth="1"/>
    <col min="14343" max="14343" width="17" style="8" customWidth="1"/>
    <col min="14344" max="14344" width="16.85546875" style="8" customWidth="1"/>
    <col min="14345" max="14348" width="20.7109375" style="8" customWidth="1"/>
    <col min="14349" max="14592" width="9.140625" style="8"/>
    <col min="14593" max="14593" width="14.28515625" style="8" customWidth="1"/>
    <col min="14594" max="14594" width="15.5703125" style="8" customWidth="1"/>
    <col min="14595" max="14595" width="12" style="8" customWidth="1"/>
    <col min="14596" max="14596" width="18.42578125" style="8" customWidth="1"/>
    <col min="14597" max="14597" width="17.5703125" style="8" customWidth="1"/>
    <col min="14598" max="14598" width="15.85546875" style="8" customWidth="1"/>
    <col min="14599" max="14599" width="17" style="8" customWidth="1"/>
    <col min="14600" max="14600" width="16.85546875" style="8" customWidth="1"/>
    <col min="14601" max="14604" width="20.7109375" style="8" customWidth="1"/>
    <col min="14605" max="14848" width="9.140625" style="8"/>
    <col min="14849" max="14849" width="14.28515625" style="8" customWidth="1"/>
    <col min="14850" max="14850" width="15.5703125" style="8" customWidth="1"/>
    <col min="14851" max="14851" width="12" style="8" customWidth="1"/>
    <col min="14852" max="14852" width="18.42578125" style="8" customWidth="1"/>
    <col min="14853" max="14853" width="17.5703125" style="8" customWidth="1"/>
    <col min="14854" max="14854" width="15.85546875" style="8" customWidth="1"/>
    <col min="14855" max="14855" width="17" style="8" customWidth="1"/>
    <col min="14856" max="14856" width="16.85546875" style="8" customWidth="1"/>
    <col min="14857" max="14860" width="20.7109375" style="8" customWidth="1"/>
    <col min="14861" max="15104" width="9.140625" style="8"/>
    <col min="15105" max="15105" width="14.28515625" style="8" customWidth="1"/>
    <col min="15106" max="15106" width="15.5703125" style="8" customWidth="1"/>
    <col min="15107" max="15107" width="12" style="8" customWidth="1"/>
    <col min="15108" max="15108" width="18.42578125" style="8" customWidth="1"/>
    <col min="15109" max="15109" width="17.5703125" style="8" customWidth="1"/>
    <col min="15110" max="15110" width="15.85546875" style="8" customWidth="1"/>
    <col min="15111" max="15111" width="17" style="8" customWidth="1"/>
    <col min="15112" max="15112" width="16.85546875" style="8" customWidth="1"/>
    <col min="15113" max="15116" width="20.7109375" style="8" customWidth="1"/>
    <col min="15117" max="15360" width="9.140625" style="8"/>
    <col min="15361" max="15361" width="14.28515625" style="8" customWidth="1"/>
    <col min="15362" max="15362" width="15.5703125" style="8" customWidth="1"/>
    <col min="15363" max="15363" width="12" style="8" customWidth="1"/>
    <col min="15364" max="15364" width="18.42578125" style="8" customWidth="1"/>
    <col min="15365" max="15365" width="17.5703125" style="8" customWidth="1"/>
    <col min="15366" max="15366" width="15.85546875" style="8" customWidth="1"/>
    <col min="15367" max="15367" width="17" style="8" customWidth="1"/>
    <col min="15368" max="15368" width="16.85546875" style="8" customWidth="1"/>
    <col min="15369" max="15372" width="20.7109375" style="8" customWidth="1"/>
    <col min="15373" max="15616" width="9.140625" style="8"/>
    <col min="15617" max="15617" width="14.28515625" style="8" customWidth="1"/>
    <col min="15618" max="15618" width="15.5703125" style="8" customWidth="1"/>
    <col min="15619" max="15619" width="12" style="8" customWidth="1"/>
    <col min="15620" max="15620" width="18.42578125" style="8" customWidth="1"/>
    <col min="15621" max="15621" width="17.5703125" style="8" customWidth="1"/>
    <col min="15622" max="15622" width="15.85546875" style="8" customWidth="1"/>
    <col min="15623" max="15623" width="17" style="8" customWidth="1"/>
    <col min="15624" max="15624" width="16.85546875" style="8" customWidth="1"/>
    <col min="15625" max="15628" width="20.7109375" style="8" customWidth="1"/>
    <col min="15629" max="15872" width="9.140625" style="8"/>
    <col min="15873" max="15873" width="14.28515625" style="8" customWidth="1"/>
    <col min="15874" max="15874" width="15.5703125" style="8" customWidth="1"/>
    <col min="15875" max="15875" width="12" style="8" customWidth="1"/>
    <col min="15876" max="15876" width="18.42578125" style="8" customWidth="1"/>
    <col min="15877" max="15877" width="17.5703125" style="8" customWidth="1"/>
    <col min="15878" max="15878" width="15.85546875" style="8" customWidth="1"/>
    <col min="15879" max="15879" width="17" style="8" customWidth="1"/>
    <col min="15880" max="15880" width="16.85546875" style="8" customWidth="1"/>
    <col min="15881" max="15884" width="20.7109375" style="8" customWidth="1"/>
    <col min="15885" max="16128" width="9.140625" style="8"/>
    <col min="16129" max="16129" width="14.28515625" style="8" customWidth="1"/>
    <col min="16130" max="16130" width="15.5703125" style="8" customWidth="1"/>
    <col min="16131" max="16131" width="12" style="8" customWidth="1"/>
    <col min="16132" max="16132" width="18.42578125" style="8" customWidth="1"/>
    <col min="16133" max="16133" width="17.5703125" style="8" customWidth="1"/>
    <col min="16134" max="16134" width="15.85546875" style="8" customWidth="1"/>
    <col min="16135" max="16135" width="17" style="8" customWidth="1"/>
    <col min="16136" max="16136" width="16.85546875" style="8" customWidth="1"/>
    <col min="16137" max="16140" width="20.7109375" style="8" customWidth="1"/>
    <col min="16141" max="16384" width="9.140625" style="8"/>
  </cols>
  <sheetData>
    <row r="1" spans="1:4" hidden="1" x14ac:dyDescent="0.2">
      <c r="A1" s="7" t="s">
        <v>0</v>
      </c>
      <c r="B1" s="7"/>
      <c r="C1" s="7"/>
      <c r="D1" s="7"/>
    </row>
    <row r="2" spans="1:4" hidden="1" x14ac:dyDescent="0.2">
      <c r="A2" s="1" t="s">
        <v>1</v>
      </c>
      <c r="B2" s="7"/>
      <c r="C2" s="7"/>
      <c r="D2" s="7"/>
    </row>
    <row r="3" spans="1:4" hidden="1" x14ac:dyDescent="0.2"/>
    <row r="4" spans="1:4" hidden="1" x14ac:dyDescent="0.2">
      <c r="A4" s="7" t="s">
        <v>2</v>
      </c>
    </row>
    <row r="5" spans="1:4" hidden="1" x14ac:dyDescent="0.2">
      <c r="B5" s="2">
        <v>2010</v>
      </c>
      <c r="C5" s="2"/>
    </row>
    <row r="6" spans="1:4" ht="39.75" hidden="1" x14ac:dyDescent="0.2">
      <c r="A6" s="7" t="s">
        <v>3</v>
      </c>
      <c r="B6" s="3" t="s">
        <v>4</v>
      </c>
      <c r="C6" s="3"/>
    </row>
    <row r="7" spans="1:4" hidden="1" x14ac:dyDescent="0.2">
      <c r="A7" s="8" t="s">
        <v>5</v>
      </c>
      <c r="B7" s="12">
        <v>983478</v>
      </c>
      <c r="C7" s="12"/>
    </row>
    <row r="8" spans="1:4" ht="14.25" hidden="1" x14ac:dyDescent="0.2">
      <c r="A8" s="8" t="s">
        <v>6</v>
      </c>
      <c r="B8" s="12">
        <v>723970</v>
      </c>
      <c r="C8" s="12"/>
    </row>
    <row r="9" spans="1:4" hidden="1" x14ac:dyDescent="0.2">
      <c r="A9" s="8" t="s">
        <v>7</v>
      </c>
      <c r="B9" s="12">
        <v>164535</v>
      </c>
      <c r="C9" s="12"/>
    </row>
    <row r="10" spans="1:4" hidden="1" x14ac:dyDescent="0.2">
      <c r="A10" s="8" t="s">
        <v>8</v>
      </c>
      <c r="B10" s="12">
        <v>162114</v>
      </c>
      <c r="C10" s="12"/>
    </row>
    <row r="11" spans="1:4" hidden="1" x14ac:dyDescent="0.2">
      <c r="A11" s="8" t="s">
        <v>9</v>
      </c>
      <c r="B11" s="12">
        <v>273935</v>
      </c>
      <c r="C11" s="12"/>
    </row>
    <row r="12" spans="1:4" hidden="1" x14ac:dyDescent="0.2">
      <c r="A12" s="8" t="s">
        <v>10</v>
      </c>
      <c r="B12" s="12">
        <v>741417</v>
      </c>
      <c r="C12" s="12"/>
    </row>
    <row r="13" spans="1:4" hidden="1" x14ac:dyDescent="0.2">
      <c r="A13" s="8" t="s">
        <v>11</v>
      </c>
      <c r="B13" s="12">
        <v>559708</v>
      </c>
      <c r="C13" s="12"/>
    </row>
    <row r="14" spans="1:4" hidden="1" x14ac:dyDescent="0.2">
      <c r="A14" s="8" t="s">
        <v>12</v>
      </c>
      <c r="B14" s="12">
        <v>466893</v>
      </c>
      <c r="C14" s="12"/>
    </row>
    <row r="15" spans="1:4" hidden="1" x14ac:dyDescent="0.2">
      <c r="A15" s="7" t="s">
        <v>13</v>
      </c>
      <c r="B15" s="13">
        <f>SUM(B7:B14)</f>
        <v>4076050</v>
      </c>
      <c r="C15" s="12"/>
    </row>
    <row r="16" spans="1:4" hidden="1" x14ac:dyDescent="0.2">
      <c r="A16" s="14"/>
      <c r="B16" s="13"/>
      <c r="C16" s="12"/>
    </row>
    <row r="17" spans="1:11" hidden="1" x14ac:dyDescent="0.2">
      <c r="A17" s="14" t="s">
        <v>14</v>
      </c>
      <c r="B17" s="13"/>
      <c r="C17" s="12"/>
    </row>
    <row r="18" spans="1:11" hidden="1" x14ac:dyDescent="0.2">
      <c r="A18" s="7"/>
      <c r="B18" s="12">
        <v>4076050</v>
      </c>
      <c r="C18" s="13"/>
    </row>
    <row r="19" spans="1:11" hidden="1" x14ac:dyDescent="0.2">
      <c r="A19" s="7"/>
      <c r="B19" s="13">
        <v>4223808</v>
      </c>
      <c r="C19" s="13"/>
    </row>
    <row r="20" spans="1:11" hidden="1" x14ac:dyDescent="0.2">
      <c r="A20" s="7"/>
      <c r="B20" s="13">
        <v>147758</v>
      </c>
      <c r="C20" s="13" t="s">
        <v>15</v>
      </c>
    </row>
    <row r="21" spans="1:11" hidden="1" x14ac:dyDescent="0.2">
      <c r="A21" s="7"/>
      <c r="B21" s="13">
        <v>723970</v>
      </c>
      <c r="C21" s="13" t="s">
        <v>16</v>
      </c>
    </row>
    <row r="22" spans="1:11" x14ac:dyDescent="0.2">
      <c r="A22" s="7" t="s">
        <v>40</v>
      </c>
      <c r="B22" s="15"/>
      <c r="C22" s="16"/>
      <c r="D22" s="17"/>
      <c r="E22" s="17"/>
      <c r="F22" s="17"/>
      <c r="G22" s="18"/>
      <c r="H22" s="18"/>
      <c r="I22" s="18"/>
      <c r="J22" s="19"/>
      <c r="K22" s="19"/>
    </row>
    <row r="23" spans="1:11" s="11" customFormat="1" ht="78" x14ac:dyDescent="0.2">
      <c r="A23" s="20" t="s">
        <v>17</v>
      </c>
      <c r="B23" s="21" t="s">
        <v>38</v>
      </c>
      <c r="C23" s="21" t="s">
        <v>39</v>
      </c>
      <c r="D23" s="21" t="s">
        <v>42</v>
      </c>
      <c r="E23" s="21" t="s">
        <v>43</v>
      </c>
      <c r="F23" s="21" t="s">
        <v>44</v>
      </c>
      <c r="G23" s="21" t="s">
        <v>41</v>
      </c>
      <c r="H23" s="21" t="s">
        <v>37</v>
      </c>
      <c r="I23" s="21" t="s">
        <v>45</v>
      </c>
      <c r="J23" s="3" t="s">
        <v>46</v>
      </c>
      <c r="K23" s="3" t="s">
        <v>47</v>
      </c>
    </row>
    <row r="24" spans="1:11" x14ac:dyDescent="0.2">
      <c r="A24" s="22" t="s">
        <v>18</v>
      </c>
      <c r="B24" s="23">
        <v>199440</v>
      </c>
      <c r="C24" s="24">
        <f t="shared" ref="C24:C36" si="0">B24/(0.11*2273958)</f>
        <v>0.79732823081644821</v>
      </c>
      <c r="D24" s="25">
        <f t="shared" ref="D24:D36" si="1">(((2+1.15)*365)*$C24)*3/15</f>
        <v>183.34562667624226</v>
      </c>
      <c r="E24" s="25">
        <f t="shared" ref="E24:E36" si="2">(((2+1.15)*365)*$C24)*5/15</f>
        <v>305.57604446040381</v>
      </c>
      <c r="F24" s="24">
        <f t="shared" ref="F24:F36" si="3">(((2+1.15)*365)*$C24)</f>
        <v>916.72813338121136</v>
      </c>
      <c r="G24" s="23">
        <v>1568.51</v>
      </c>
      <c r="H24" s="23">
        <v>2068.02</v>
      </c>
      <c r="I24" s="23">
        <f>SUM(G24:H24)</f>
        <v>3636.5299999999997</v>
      </c>
      <c r="J24" s="26">
        <f>D24/$I24</f>
        <v>5.0417740724328489E-2</v>
      </c>
      <c r="K24" s="26">
        <f>E24/$I24</f>
        <v>8.4029567873880828E-2</v>
      </c>
    </row>
    <row r="25" spans="1:11" x14ac:dyDescent="0.2">
      <c r="A25" s="22" t="s">
        <v>19</v>
      </c>
      <c r="B25" s="23">
        <v>54825</v>
      </c>
      <c r="C25" s="24">
        <f t="shared" si="0"/>
        <v>0.21918130893758411</v>
      </c>
      <c r="D25" s="25">
        <f t="shared" si="1"/>
        <v>50.400741990197474</v>
      </c>
      <c r="E25" s="25">
        <f t="shared" si="2"/>
        <v>84.001236650329105</v>
      </c>
      <c r="F25" s="24">
        <f t="shared" si="3"/>
        <v>252.00370995098734</v>
      </c>
      <c r="G25" s="23">
        <v>323.98289999999997</v>
      </c>
      <c r="H25" s="23">
        <v>508.35199999999998</v>
      </c>
      <c r="I25" s="23">
        <f t="shared" ref="I25:I37" si="4">SUM(G25:H25)</f>
        <v>832.33489999999995</v>
      </c>
      <c r="J25" s="26">
        <f t="shared" ref="J25:K37" si="5">D25/$I25</f>
        <v>6.0553440676580396E-2</v>
      </c>
      <c r="K25" s="26">
        <f t="shared" si="5"/>
        <v>0.10092240112763397</v>
      </c>
    </row>
    <row r="26" spans="1:11" x14ac:dyDescent="0.2">
      <c r="A26" s="22" t="s">
        <v>20</v>
      </c>
      <c r="B26" s="23">
        <v>33302</v>
      </c>
      <c r="C26" s="24">
        <f t="shared" si="0"/>
        <v>0.13313590424513316</v>
      </c>
      <c r="D26" s="25">
        <f t="shared" si="1"/>
        <v>30.614601181168371</v>
      </c>
      <c r="E26" s="25">
        <f t="shared" si="2"/>
        <v>51.024335301947289</v>
      </c>
      <c r="F26" s="24">
        <f t="shared" si="3"/>
        <v>153.07300590584185</v>
      </c>
      <c r="G26" s="23">
        <v>681.87450000000001</v>
      </c>
      <c r="H26" s="23">
        <v>628.43700000000001</v>
      </c>
      <c r="I26" s="23">
        <f t="shared" si="4"/>
        <v>1310.3115</v>
      </c>
      <c r="J26" s="26">
        <f t="shared" si="5"/>
        <v>2.3364368839904382E-2</v>
      </c>
      <c r="K26" s="26">
        <f t="shared" si="5"/>
        <v>3.8940614733173971E-2</v>
      </c>
    </row>
    <row r="27" spans="1:11" x14ac:dyDescent="0.2">
      <c r="A27" s="22" t="s">
        <v>21</v>
      </c>
      <c r="B27" s="23">
        <v>77574</v>
      </c>
      <c r="C27" s="24">
        <f t="shared" si="0"/>
        <v>0.3101280594532449</v>
      </c>
      <c r="D27" s="25">
        <f t="shared" si="1"/>
        <v>71.313947271273662</v>
      </c>
      <c r="E27" s="25">
        <f t="shared" si="2"/>
        <v>118.85657878545611</v>
      </c>
      <c r="F27" s="24">
        <f t="shared" si="3"/>
        <v>356.56973635636831</v>
      </c>
      <c r="G27" s="23">
        <v>0</v>
      </c>
      <c r="H27" s="23">
        <v>48.725499999999997</v>
      </c>
      <c r="I27" s="23">
        <f t="shared" si="4"/>
        <v>48.725499999999997</v>
      </c>
      <c r="J27" s="26">
        <v>0</v>
      </c>
      <c r="K27" s="26">
        <v>0</v>
      </c>
    </row>
    <row r="28" spans="1:11" x14ac:dyDescent="0.2">
      <c r="A28" s="22" t="s">
        <v>22</v>
      </c>
      <c r="B28" s="23">
        <v>208226</v>
      </c>
      <c r="C28" s="24">
        <f t="shared" si="0"/>
        <v>0.83245320993775451</v>
      </c>
      <c r="D28" s="25">
        <f t="shared" si="1"/>
        <v>191.42261562518664</v>
      </c>
      <c r="E28" s="25">
        <f t="shared" si="2"/>
        <v>319.03769270864444</v>
      </c>
      <c r="F28" s="24">
        <f t="shared" si="3"/>
        <v>957.11307812593327</v>
      </c>
      <c r="G28" s="23">
        <v>2346.9299999999998</v>
      </c>
      <c r="H28" s="23">
        <v>3572.66</v>
      </c>
      <c r="I28" s="23">
        <f t="shared" si="4"/>
        <v>5919.59</v>
      </c>
      <c r="J28" s="26">
        <f t="shared" si="5"/>
        <v>3.2337140853536582E-2</v>
      </c>
      <c r="K28" s="26">
        <f t="shared" si="5"/>
        <v>5.389523475589432E-2</v>
      </c>
    </row>
    <row r="29" spans="1:11" x14ac:dyDescent="0.2">
      <c r="A29" s="22" t="s">
        <v>23</v>
      </c>
      <c r="B29" s="23">
        <v>430284</v>
      </c>
      <c r="C29" s="24">
        <f t="shared" si="0"/>
        <v>1.720204474872767</v>
      </c>
      <c r="D29" s="25">
        <f t="shared" si="1"/>
        <v>395.56101899699274</v>
      </c>
      <c r="E29" s="25">
        <f t="shared" si="2"/>
        <v>659.26836499498791</v>
      </c>
      <c r="F29" s="24">
        <f t="shared" si="3"/>
        <v>1977.8050949849637</v>
      </c>
      <c r="G29" s="23">
        <v>2140.09</v>
      </c>
      <c r="H29" s="23">
        <v>5368.5749999999998</v>
      </c>
      <c r="I29" s="23">
        <f t="shared" si="4"/>
        <v>7508.665</v>
      </c>
      <c r="J29" s="26">
        <f t="shared" si="5"/>
        <v>5.2680605539998489E-2</v>
      </c>
      <c r="K29" s="26">
        <f t="shared" si="5"/>
        <v>8.7801009233330812E-2</v>
      </c>
    </row>
    <row r="30" spans="1:11" x14ac:dyDescent="0.2">
      <c r="A30" s="22" t="s">
        <v>24</v>
      </c>
      <c r="B30" s="23">
        <v>60386</v>
      </c>
      <c r="C30" s="24">
        <f t="shared" si="0"/>
        <v>0.24141326988609127</v>
      </c>
      <c r="D30" s="25">
        <f t="shared" si="1"/>
        <v>55.512981410306686</v>
      </c>
      <c r="E30" s="25">
        <f t="shared" si="2"/>
        <v>92.521635683844494</v>
      </c>
      <c r="F30" s="24">
        <f t="shared" si="3"/>
        <v>277.56490705153345</v>
      </c>
      <c r="G30" s="23">
        <v>437.47</v>
      </c>
      <c r="H30" s="23">
        <v>347.5</v>
      </c>
      <c r="I30" s="23">
        <f t="shared" si="4"/>
        <v>784.97</v>
      </c>
      <c r="J30" s="26">
        <f t="shared" si="5"/>
        <v>7.0719876441528579E-2</v>
      </c>
      <c r="K30" s="26">
        <f t="shared" si="5"/>
        <v>0.11786646073588097</v>
      </c>
    </row>
    <row r="31" spans="1:11" x14ac:dyDescent="0.2">
      <c r="A31" s="22" t="s">
        <v>25</v>
      </c>
      <c r="B31" s="23">
        <v>653459</v>
      </c>
      <c r="C31" s="24">
        <f t="shared" si="0"/>
        <v>2.612421321605924</v>
      </c>
      <c r="D31" s="25">
        <f t="shared" si="1"/>
        <v>600.72628290328225</v>
      </c>
      <c r="E31" s="25">
        <f t="shared" si="2"/>
        <v>1001.2104715054703</v>
      </c>
      <c r="F31" s="24">
        <f t="shared" si="3"/>
        <v>3003.631414516411</v>
      </c>
      <c r="G31" s="23">
        <v>7708.5</v>
      </c>
      <c r="H31" s="23">
        <v>9259</v>
      </c>
      <c r="I31" s="23">
        <f t="shared" si="4"/>
        <v>16967.5</v>
      </c>
      <c r="J31" s="26">
        <f t="shared" si="5"/>
        <v>3.5404525292664343E-2</v>
      </c>
      <c r="K31" s="26">
        <f t="shared" si="5"/>
        <v>5.9007542154440568E-2</v>
      </c>
    </row>
    <row r="32" spans="1:11" x14ac:dyDescent="0.2">
      <c r="A32" s="22" t="s">
        <v>26</v>
      </c>
      <c r="B32" s="23">
        <v>1198023</v>
      </c>
      <c r="C32" s="24">
        <f t="shared" si="0"/>
        <v>4.7894983908313966</v>
      </c>
      <c r="D32" s="25">
        <f t="shared" si="1"/>
        <v>1101.3451549716797</v>
      </c>
      <c r="E32" s="25">
        <f t="shared" si="2"/>
        <v>1835.5752582861326</v>
      </c>
      <c r="F32" s="24">
        <f t="shared" si="3"/>
        <v>5506.7257748583979</v>
      </c>
      <c r="G32" s="23">
        <v>2916.7777000000001</v>
      </c>
      <c r="H32" s="23">
        <v>18659.0003</v>
      </c>
      <c r="I32" s="23">
        <f t="shared" si="4"/>
        <v>21575.777999999998</v>
      </c>
      <c r="J32" s="26">
        <f t="shared" si="5"/>
        <v>5.104544341213002E-2</v>
      </c>
      <c r="K32" s="26">
        <f t="shared" si="5"/>
        <v>8.5075739020216687E-2</v>
      </c>
    </row>
    <row r="33" spans="1:11" x14ac:dyDescent="0.2">
      <c r="A33" s="22" t="s">
        <v>27</v>
      </c>
      <c r="B33" s="23">
        <v>859939</v>
      </c>
      <c r="C33" s="24">
        <f t="shared" si="0"/>
        <v>3.4378943114724514</v>
      </c>
      <c r="D33" s="25">
        <f t="shared" si="1"/>
        <v>790.54379692309021</v>
      </c>
      <c r="E33" s="25">
        <f t="shared" si="2"/>
        <v>1317.5729948718172</v>
      </c>
      <c r="F33" s="24">
        <f t="shared" si="3"/>
        <v>3952.7189846154511</v>
      </c>
      <c r="G33" s="23">
        <v>6070.3550999999998</v>
      </c>
      <c r="H33" s="23">
        <v>10869.125899999999</v>
      </c>
      <c r="I33" s="23">
        <f t="shared" si="4"/>
        <v>16939.481</v>
      </c>
      <c r="J33" s="26">
        <f t="shared" si="5"/>
        <v>4.66687141668089E-2</v>
      </c>
      <c r="K33" s="26">
        <f t="shared" si="5"/>
        <v>7.7781190278014847E-2</v>
      </c>
    </row>
    <row r="34" spans="1:11" x14ac:dyDescent="0.2">
      <c r="A34" s="22" t="s">
        <v>28</v>
      </c>
      <c r="B34" s="23">
        <v>94122</v>
      </c>
      <c r="C34" s="24">
        <f t="shared" si="0"/>
        <v>0.37628423456130033</v>
      </c>
      <c r="D34" s="25">
        <f t="shared" si="1"/>
        <v>86.526559737371002</v>
      </c>
      <c r="E34" s="25">
        <f t="shared" si="2"/>
        <v>144.21093289561836</v>
      </c>
      <c r="F34" s="24">
        <f t="shared" si="3"/>
        <v>432.63279868685504</v>
      </c>
      <c r="G34" s="23">
        <v>444.30250000000001</v>
      </c>
      <c r="H34" s="23">
        <v>792.83759999999995</v>
      </c>
      <c r="I34" s="23">
        <f t="shared" si="4"/>
        <v>1237.1401000000001</v>
      </c>
      <c r="J34" s="26">
        <f t="shared" si="5"/>
        <v>6.9940793073776361E-2</v>
      </c>
      <c r="K34" s="26">
        <f t="shared" si="5"/>
        <v>0.11656798845629396</v>
      </c>
    </row>
    <row r="35" spans="1:11" x14ac:dyDescent="0.2">
      <c r="A35" s="22" t="s">
        <v>29</v>
      </c>
      <c r="B35" s="23">
        <v>8443</v>
      </c>
      <c r="C35" s="24">
        <f t="shared" si="0"/>
        <v>3.3753721684633337E-2</v>
      </c>
      <c r="D35" s="25">
        <f t="shared" si="1"/>
        <v>7.7616683013814356</v>
      </c>
      <c r="E35" s="25">
        <f t="shared" si="2"/>
        <v>12.936113835635725</v>
      </c>
      <c r="F35" s="24">
        <f t="shared" si="3"/>
        <v>38.808341506907176</v>
      </c>
      <c r="G35" s="23">
        <v>118.68300000000001</v>
      </c>
      <c r="H35" s="23">
        <v>135.09829999999999</v>
      </c>
      <c r="I35" s="23">
        <f t="shared" si="4"/>
        <v>253.78129999999999</v>
      </c>
      <c r="J35" s="26">
        <f t="shared" si="5"/>
        <v>3.0584082835817438E-2</v>
      </c>
      <c r="K35" s="26">
        <f t="shared" si="5"/>
        <v>5.097347139302906E-2</v>
      </c>
    </row>
    <row r="36" spans="1:11" x14ac:dyDescent="0.2">
      <c r="A36" s="22" t="s">
        <v>30</v>
      </c>
      <c r="B36" s="23">
        <v>110719.92517757727</v>
      </c>
      <c r="C36" s="24">
        <f t="shared" si="0"/>
        <v>0.4426400022962656</v>
      </c>
      <c r="D36" s="25">
        <f t="shared" si="1"/>
        <v>101.78506852802626</v>
      </c>
      <c r="E36" s="25">
        <f t="shared" si="2"/>
        <v>169.6417808800438</v>
      </c>
      <c r="F36" s="24">
        <f t="shared" si="3"/>
        <v>508.92534264013136</v>
      </c>
      <c r="G36" s="23">
        <v>1022.8935</v>
      </c>
      <c r="H36" s="23">
        <v>1094</v>
      </c>
      <c r="I36" s="23">
        <f t="shared" si="4"/>
        <v>2116.8935000000001</v>
      </c>
      <c r="J36" s="26">
        <f t="shared" si="5"/>
        <v>4.808228119554727E-2</v>
      </c>
      <c r="K36" s="26">
        <f t="shared" si="5"/>
        <v>8.0137135325912143E-2</v>
      </c>
    </row>
    <row r="37" spans="1:11" x14ac:dyDescent="0.2">
      <c r="A37" s="27" t="s">
        <v>31</v>
      </c>
      <c r="B37" s="28">
        <f>SUM(B24:B36)</f>
        <v>3988742.9251775774</v>
      </c>
      <c r="C37" s="29"/>
      <c r="D37" s="30">
        <f>SUM(D24:D36)</f>
        <v>3666.8600645161987</v>
      </c>
      <c r="E37" s="30">
        <f>SUM(E24:E36)</f>
        <v>6111.4334408603308</v>
      </c>
      <c r="F37" s="29">
        <f>SUM(F24:F36)</f>
        <v>18334.300322580995</v>
      </c>
      <c r="G37" s="23">
        <f>SUM(G24:G36)</f>
        <v>25780.369200000001</v>
      </c>
      <c r="H37" s="23">
        <f>SUM(H24:H36)</f>
        <v>53351.33159999999</v>
      </c>
      <c r="I37" s="23">
        <f t="shared" si="4"/>
        <v>79131.700799999991</v>
      </c>
      <c r="J37" s="26">
        <f t="shared" si="5"/>
        <v>4.6338698997307526E-2</v>
      </c>
      <c r="K37" s="26">
        <f t="shared" si="5"/>
        <v>7.7231164995512538E-2</v>
      </c>
    </row>
    <row r="38" spans="1:11" x14ac:dyDescent="0.2">
      <c r="A38" s="27"/>
      <c r="B38" s="28"/>
      <c r="C38" s="29"/>
      <c r="D38" s="30"/>
      <c r="E38" s="30"/>
      <c r="F38" s="30"/>
      <c r="G38" s="23"/>
      <c r="H38" s="23"/>
      <c r="I38" s="23"/>
      <c r="J38" s="19"/>
      <c r="K38" s="19"/>
    </row>
    <row r="39" spans="1:11" x14ac:dyDescent="0.2">
      <c r="A39" s="27"/>
      <c r="B39" s="28"/>
      <c r="C39" s="29"/>
      <c r="D39" s="29"/>
      <c r="E39" s="22"/>
      <c r="F39" s="22"/>
      <c r="G39" s="22"/>
      <c r="H39" s="22"/>
      <c r="I39" s="22"/>
    </row>
    <row r="40" spans="1:11" x14ac:dyDescent="0.2">
      <c r="A40" s="27" t="s">
        <v>32</v>
      </c>
      <c r="B40" s="23"/>
      <c r="C40" s="22"/>
      <c r="D40" s="22"/>
      <c r="E40" s="22"/>
      <c r="F40" s="24"/>
      <c r="G40" s="22"/>
      <c r="H40" s="22"/>
      <c r="I40" s="22"/>
    </row>
    <row r="41" spans="1:11" x14ac:dyDescent="0.2">
      <c r="A41" s="14" t="s">
        <v>48</v>
      </c>
      <c r="B41" s="13"/>
      <c r="F41" s="31"/>
    </row>
    <row r="42" spans="1:11" x14ac:dyDescent="0.2">
      <c r="A42" s="14" t="s">
        <v>49</v>
      </c>
    </row>
    <row r="43" spans="1:11" ht="13.5" customHeight="1" x14ac:dyDescent="0.2">
      <c r="A43" s="14" t="s">
        <v>50</v>
      </c>
      <c r="G43" s="9"/>
      <c r="H43" s="9"/>
      <c r="I43" s="9"/>
      <c r="J43" s="9"/>
      <c r="K43" s="9"/>
    </row>
    <row r="44" spans="1:11" x14ac:dyDescent="0.2">
      <c r="A44" s="6" t="s">
        <v>51</v>
      </c>
      <c r="B44" s="10"/>
      <c r="C44" s="10"/>
      <c r="D44" s="10"/>
      <c r="E44" s="10"/>
      <c r="F44" s="10"/>
    </row>
    <row r="45" spans="1:11" x14ac:dyDescent="0.2">
      <c r="A45" s="6" t="s">
        <v>52</v>
      </c>
      <c r="B45" s="10"/>
      <c r="C45" s="10"/>
      <c r="D45" s="10"/>
      <c r="E45" s="10"/>
      <c r="F45" s="10"/>
    </row>
    <row r="46" spans="1:11" ht="24" x14ac:dyDescent="0.2">
      <c r="A46" s="6"/>
      <c r="B46" s="10"/>
      <c r="C46" s="10" t="s">
        <v>33</v>
      </c>
      <c r="D46" s="5" t="s">
        <v>34</v>
      </c>
      <c r="E46" s="10"/>
      <c r="F46" s="10"/>
    </row>
    <row r="47" spans="1:11" ht="24" x14ac:dyDescent="0.2">
      <c r="A47" s="6"/>
      <c r="B47" s="10"/>
      <c r="C47" s="10" t="s">
        <v>35</v>
      </c>
      <c r="D47" s="6" t="s">
        <v>36</v>
      </c>
      <c r="E47" s="10"/>
      <c r="F47" s="10"/>
    </row>
    <row r="48" spans="1:11" x14ac:dyDescent="0.2">
      <c r="A48" s="32" t="s">
        <v>53</v>
      </c>
      <c r="B48" s="10"/>
      <c r="C48" s="10"/>
      <c r="D48" s="10"/>
      <c r="E48" s="10"/>
      <c r="F48" s="10"/>
    </row>
    <row r="49" spans="1:6" x14ac:dyDescent="0.2">
      <c r="A49" s="6"/>
      <c r="B49" s="10"/>
      <c r="C49" s="6"/>
      <c r="D49" s="10"/>
      <c r="E49" s="10"/>
      <c r="F49" s="10"/>
    </row>
    <row r="51" spans="1:6" x14ac:dyDescent="0.2">
      <c r="D51" s="13"/>
    </row>
    <row r="52" spans="1:6" x14ac:dyDescent="0.2">
      <c r="D52" s="13"/>
    </row>
    <row r="53" spans="1:6" x14ac:dyDescent="0.2">
      <c r="D53" s="13"/>
    </row>
    <row r="54" spans="1:6" x14ac:dyDescent="0.2">
      <c r="D54" s="13"/>
    </row>
    <row r="55" spans="1:6" x14ac:dyDescent="0.2">
      <c r="D55" s="13"/>
    </row>
    <row r="56" spans="1:6" s="4" customFormat="1" ht="12" x14ac:dyDescent="0.2">
      <c r="A56" s="6"/>
      <c r="B56" s="10"/>
      <c r="C56" s="10"/>
      <c r="D56" s="10"/>
      <c r="E56" s="10"/>
    </row>
    <row r="57" spans="1:6" s="4" customFormat="1" ht="12" x14ac:dyDescent="0.2">
      <c r="A57" s="6"/>
      <c r="B57" s="10"/>
      <c r="C57" s="10"/>
      <c r="D57" s="10"/>
      <c r="E57" s="10"/>
    </row>
    <row r="58" spans="1:6" s="4" customFormat="1" ht="12" x14ac:dyDescent="0.2">
      <c r="A58" s="6"/>
      <c r="B58" s="10"/>
      <c r="C58" s="10"/>
      <c r="D58" s="5"/>
      <c r="E58" s="10"/>
    </row>
    <row r="59" spans="1:6" s="4" customFormat="1" ht="12" x14ac:dyDescent="0.2">
      <c r="A59" s="6"/>
      <c r="B59" s="10"/>
      <c r="C59" s="10"/>
      <c r="D59" s="6"/>
      <c r="E59" s="10"/>
    </row>
    <row r="60" spans="1:6" s="4" customFormat="1" ht="12" x14ac:dyDescent="0.2">
      <c r="A60" s="10"/>
      <c r="B60" s="10"/>
      <c r="C60" s="6"/>
      <c r="D60" s="10"/>
      <c r="E60" s="10"/>
    </row>
    <row r="61" spans="1:6" x14ac:dyDescent="0.2">
      <c r="A61" s="32"/>
    </row>
  </sheetData>
  <pageMargins left="0.75" right="0.75" top="0.5" bottom="0.2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Modified OTC SJV 2010 v2</vt:lpstr>
    </vt:vector>
  </TitlesOfParts>
  <Company>SRA International,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</dc:creator>
  <cp:lastModifiedBy>SRA</cp:lastModifiedBy>
  <dcterms:created xsi:type="dcterms:W3CDTF">2011-12-21T18:05:45Z</dcterms:created>
  <dcterms:modified xsi:type="dcterms:W3CDTF">2012-01-26T19:18:48Z</dcterms:modified>
</cp:coreProperties>
</file>